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braun/Documents/research/kat_braun/projects/gender_science_project/JWH_Submitted_2019.08.29/MSTP-training-environments/data/"/>
    </mc:Choice>
  </mc:AlternateContent>
  <xr:revisionPtr revIDLastSave="0" documentId="13_ncr:1_{5AB717FC-6844-EA4C-A247-1BC2F59EF295}" xr6:coauthVersionLast="36" xr6:coauthVersionMax="36" xr10:uidLastSave="{00000000-0000-0000-0000-000000000000}"/>
  <bookViews>
    <workbookView xWindow="29540" yWindow="-3140" windowWidth="25600" windowHeight="15000" xr2:uid="{00000000-000D-0000-FFFF-FFFF00000000}"/>
  </bookViews>
  <sheets>
    <sheet name="Definitions" sheetId="1" r:id="rId1"/>
    <sheet name="data_and_stats_fall" sheetId="2" r:id="rId2"/>
    <sheet name="data_and_stats_spring" sheetId="3" r:id="rId3"/>
    <sheet name="data_and_stats_total" sheetId="4" r:id="rId4"/>
  </sheets>
  <calcPr calcId="181029"/>
</workbook>
</file>

<file path=xl/calcChain.xml><?xml version="1.0" encoding="utf-8"?>
<calcChain xmlns="http://schemas.openxmlformats.org/spreadsheetml/2006/main">
  <c r="G21" i="4" l="1"/>
  <c r="F21" i="4"/>
  <c r="U18" i="4"/>
  <c r="T18" i="4"/>
  <c r="J18" i="4"/>
  <c r="I18" i="4"/>
  <c r="U17" i="4"/>
  <c r="T17" i="4"/>
  <c r="J17" i="4"/>
  <c r="I17" i="4"/>
  <c r="U16" i="4"/>
  <c r="T16" i="4"/>
  <c r="J16" i="4"/>
  <c r="I16" i="4"/>
  <c r="U15" i="4"/>
  <c r="T15" i="4"/>
  <c r="J15" i="4"/>
  <c r="I15" i="4"/>
  <c r="U14" i="4"/>
  <c r="T14" i="4"/>
  <c r="J14" i="4"/>
  <c r="I14" i="4"/>
  <c r="U13" i="4"/>
  <c r="T13" i="4"/>
  <c r="J13" i="4"/>
  <c r="I13" i="4"/>
  <c r="U12" i="4"/>
  <c r="T12" i="4"/>
  <c r="J12" i="4"/>
  <c r="I12" i="4"/>
  <c r="U11" i="4"/>
  <c r="T11" i="4"/>
  <c r="J11" i="4"/>
  <c r="I11" i="4"/>
  <c r="U10" i="4"/>
  <c r="T10" i="4"/>
  <c r="J10" i="4"/>
  <c r="I10" i="4"/>
  <c r="U9" i="4"/>
  <c r="T9" i="4"/>
  <c r="J9" i="4"/>
  <c r="I9" i="4"/>
  <c r="U8" i="4"/>
  <c r="T8" i="4"/>
  <c r="J8" i="4"/>
  <c r="I8" i="4"/>
  <c r="U7" i="4"/>
  <c r="T7" i="4"/>
  <c r="J7" i="4"/>
  <c r="I7" i="4"/>
  <c r="U6" i="4"/>
  <c r="T6" i="4"/>
  <c r="J6" i="4"/>
  <c r="I6" i="4"/>
  <c r="U5" i="4"/>
  <c r="T5" i="4"/>
  <c r="J5" i="4"/>
  <c r="I5" i="4"/>
  <c r="U4" i="4"/>
  <c r="T4" i="4"/>
  <c r="J4" i="4"/>
  <c r="I4" i="4"/>
  <c r="U3" i="4"/>
  <c r="T3" i="4"/>
  <c r="J3" i="4"/>
  <c r="I3" i="4"/>
  <c r="U2" i="4"/>
  <c r="T2" i="4"/>
  <c r="X2" i="4" s="1"/>
  <c r="N2" i="4"/>
  <c r="J2" i="4"/>
  <c r="I2" i="4"/>
  <c r="M2" i="4" s="1"/>
  <c r="G15" i="3"/>
  <c r="F15" i="3"/>
  <c r="U8" i="3"/>
  <c r="T8" i="3"/>
  <c r="J8" i="3"/>
  <c r="I8" i="3"/>
  <c r="U7" i="3"/>
  <c r="T7" i="3"/>
  <c r="J7" i="3"/>
  <c r="I7" i="3"/>
  <c r="U6" i="3"/>
  <c r="T6" i="3"/>
  <c r="J6" i="3"/>
  <c r="I6" i="3"/>
  <c r="U5" i="3"/>
  <c r="T5" i="3"/>
  <c r="J5" i="3"/>
  <c r="I5" i="3"/>
  <c r="U4" i="3"/>
  <c r="T4" i="3"/>
  <c r="J4" i="3"/>
  <c r="I4" i="3"/>
  <c r="U3" i="3"/>
  <c r="T3" i="3"/>
  <c r="X2" i="3" s="1"/>
  <c r="J3" i="3"/>
  <c r="I3" i="3"/>
  <c r="M2" i="3" s="1"/>
  <c r="U2" i="3"/>
  <c r="T2" i="3"/>
  <c r="N2" i="3"/>
  <c r="J2" i="3"/>
  <c r="N3" i="3" s="1"/>
  <c r="I2" i="3"/>
  <c r="G14" i="2"/>
  <c r="F14" i="2"/>
  <c r="U11" i="2"/>
  <c r="T11" i="2"/>
  <c r="J11" i="2"/>
  <c r="I11" i="2"/>
  <c r="U10" i="2"/>
  <c r="T10" i="2"/>
  <c r="J10" i="2"/>
  <c r="I10" i="2"/>
  <c r="U9" i="2"/>
  <c r="T9" i="2"/>
  <c r="J9" i="2"/>
  <c r="I9" i="2"/>
  <c r="U8" i="2"/>
  <c r="T8" i="2"/>
  <c r="J8" i="2"/>
  <c r="I8" i="2"/>
  <c r="U7" i="2"/>
  <c r="T7" i="2"/>
  <c r="J7" i="2"/>
  <c r="I7" i="2"/>
  <c r="U6" i="2"/>
  <c r="T6" i="2"/>
  <c r="J6" i="2"/>
  <c r="I6" i="2"/>
  <c r="U5" i="2"/>
  <c r="T5" i="2"/>
  <c r="J5" i="2"/>
  <c r="I5" i="2"/>
  <c r="U4" i="2"/>
  <c r="T4" i="2"/>
  <c r="J4" i="2"/>
  <c r="I4" i="2"/>
  <c r="U3" i="2"/>
  <c r="T3" i="2"/>
  <c r="N3" i="2"/>
  <c r="J3" i="2"/>
  <c r="I3" i="2"/>
  <c r="X2" i="2"/>
  <c r="U2" i="2"/>
  <c r="T2" i="2"/>
  <c r="X3" i="2" s="1"/>
  <c r="X6" i="2" s="1"/>
  <c r="N2" i="2"/>
  <c r="M2" i="2"/>
  <c r="J2" i="2"/>
  <c r="I2" i="2"/>
  <c r="M3" i="2" s="1"/>
  <c r="M6" i="2" s="1"/>
  <c r="Y3" i="2" l="1"/>
  <c r="M3" i="3"/>
  <c r="M5" i="3" s="1"/>
  <c r="M7" i="3" s="1"/>
  <c r="X3" i="3"/>
  <c r="X5" i="3" s="1"/>
  <c r="Y2" i="3"/>
  <c r="Y3" i="4"/>
  <c r="X3" i="4"/>
  <c r="X5" i="4" s="1"/>
  <c r="M3" i="4"/>
  <c r="M5" i="4" s="1"/>
  <c r="N3" i="4"/>
  <c r="M8" i="2"/>
  <c r="M9" i="2"/>
  <c r="X7" i="3"/>
  <c r="X8" i="3"/>
  <c r="M8" i="4"/>
  <c r="M7" i="4"/>
  <c r="Y3" i="3"/>
  <c r="Y2" i="2"/>
  <c r="X8" i="2" s="1"/>
  <c r="Y2" i="4"/>
  <c r="X7" i="4" s="1"/>
  <c r="X9" i="2" l="1"/>
  <c r="M8" i="3"/>
  <c r="X8" i="4"/>
</calcChain>
</file>

<file path=xl/sharedStrings.xml><?xml version="1.0" encoding="utf-8"?>
<sst xmlns="http://schemas.openxmlformats.org/spreadsheetml/2006/main" count="206" uniqueCount="70">
  <si>
    <t>Term</t>
  </si>
  <si>
    <t>What it means</t>
  </si>
  <si>
    <t>Date</t>
  </si>
  <si>
    <t>Speaker gender</t>
  </si>
  <si>
    <t>W w Qs</t>
  </si>
  <si>
    <t>Number of women who asked at least 1 question</t>
  </si>
  <si>
    <t>M w Qs</t>
  </si>
  <si>
    <t>W present</t>
  </si>
  <si>
    <t>M present</t>
  </si>
  <si>
    <t>W % w Qs</t>
  </si>
  <si>
    <t>M % w Qs</t>
  </si>
  <si>
    <t>stats</t>
  </si>
  <si>
    <t>W stats</t>
  </si>
  <si>
    <t>M stats</t>
  </si>
  <si>
    <t>Qs from W</t>
  </si>
  <si>
    <t>Qs from M</t>
  </si>
  <si>
    <t>Qs per W</t>
  </si>
  <si>
    <t>Qs per M</t>
  </si>
  <si>
    <t>2018.09.19</t>
  </si>
  <si>
    <t>mean</t>
  </si>
  <si>
    <t>2018.09.26</t>
  </si>
  <si>
    <t>SD</t>
  </si>
  <si>
    <t>2018.10.03</t>
  </si>
  <si>
    <t>2018.10.10</t>
  </si>
  <si>
    <t>N</t>
  </si>
  <si>
    <t>2018.10.17</t>
  </si>
  <si>
    <t>variance</t>
  </si>
  <si>
    <t>p-value</t>
  </si>
  <si>
    <t>2018.10.24</t>
  </si>
  <si>
    <t>n for 0.80 power</t>
  </si>
  <si>
    <t>2018.10.31</t>
  </si>
  <si>
    <t>n for 0.90 power</t>
  </si>
  <si>
    <t>2018.11.07</t>
  </si>
  <si>
    <t>2018.11.28</t>
  </si>
  <si>
    <t>avg</t>
  </si>
  <si>
    <t xml:space="preserve">Need to check these-- not sure they're correct. </t>
  </si>
  <si>
    <t>Note: Neither ASH nor KMB are counted as people who asked a Q or for attendance</t>
  </si>
  <si>
    <t>Red box = on this day I was only able to keep track of which people had commentd at all, since it was a VERY interactive presentation. So I will NOT be counting these numbers where marked in red.</t>
  </si>
  <si>
    <t>Website used for t test to get p-value: https://www.graphpad.com/quickcalcs/ttest1.cfm</t>
  </si>
  <si>
    <t>2019.02.06</t>
  </si>
  <si>
    <t>2019.02.13</t>
  </si>
  <si>
    <t>2019.02.20</t>
  </si>
  <si>
    <t>2019.03.06</t>
  </si>
  <si>
    <t>2019.04.10</t>
  </si>
  <si>
    <t>2019.04.17</t>
  </si>
  <si>
    <t>2019.04.24</t>
  </si>
  <si>
    <t>Red box = if there are days I cannot count, they will be blocked in red and I will give reasons for not counting, or for only counting people who contributed.</t>
  </si>
  <si>
    <t>Number of men who asked at least 1 question</t>
  </si>
  <si>
    <t>Number of women who attended seminar that day</t>
  </si>
  <si>
    <t>Number of men who attended seminar that day</t>
  </si>
  <si>
    <t>Percent of women who asked a question</t>
  </si>
  <si>
    <t>Percent of men who asked a question</t>
  </si>
  <si>
    <t>Total number of questions asked by women</t>
  </si>
  <si>
    <t>Total number of questions asked by men</t>
  </si>
  <si>
    <t>Questions asked by women per woman present</t>
  </si>
  <si>
    <t>Questions asked by men per man present</t>
  </si>
  <si>
    <t>Q/A from W</t>
  </si>
  <si>
    <t>Total number of questions asked + answers given by women</t>
  </si>
  <si>
    <t>Q/A from M</t>
  </si>
  <si>
    <t>Total number of questions asked + answers given by men</t>
  </si>
  <si>
    <t>Q/A per W</t>
  </si>
  <si>
    <t>Questions asked + answers given by women per woman present</t>
  </si>
  <si>
    <t>Q/A per M</t>
  </si>
  <si>
    <t>Questions asked + answers given by men per man present</t>
  </si>
  <si>
    <t>female</t>
  </si>
  <si>
    <t>male</t>
  </si>
  <si>
    <t>female (dean)</t>
  </si>
  <si>
    <t>female (prof)</t>
  </si>
  <si>
    <t>male (prof)</t>
  </si>
  <si>
    <t>2018.10.18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</si>
</sst>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/>
    <xf numFmtId="164" fontId="2" fillId="0" borderId="0" xfId="0" applyNumberFormat="1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164" fontId="2" fillId="0" borderId="1" xfId="0" applyNumberFormat="1" applyFont="1" applyBorder="1" applyAlignment="1"/>
    <xf numFmtId="0" fontId="0" fillId="0" borderId="1" xfId="0" applyFont="1" applyFill="1" applyBorder="1" applyAlignment="1"/>
    <xf numFmtId="0" fontId="0" fillId="0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114300</xdr:colOff>
      <xdr:row>12</xdr:row>
      <xdr:rowOff>28575</xdr:rowOff>
    </xdr:from>
    <xdr:ext cx="3829050" cy="20574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219075</xdr:colOff>
      <xdr:row>11</xdr:row>
      <xdr:rowOff>95250</xdr:rowOff>
    </xdr:from>
    <xdr:ext cx="3829050" cy="20574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66675</xdr:colOff>
      <xdr:row>21</xdr:row>
      <xdr:rowOff>57150</xdr:rowOff>
    </xdr:from>
    <xdr:ext cx="3829050" cy="20574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workbookViewId="0">
      <selection activeCell="D11" sqref="D11"/>
    </sheetView>
  </sheetViews>
  <sheetFormatPr baseColWidth="10" defaultColWidth="14.5" defaultRowHeight="15" customHeight="1" x14ac:dyDescent="0.2"/>
  <sheetData>
    <row r="1" spans="1:26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4</v>
      </c>
      <c r="B2" s="3" t="s">
        <v>5</v>
      </c>
    </row>
    <row r="3" spans="1:26" x14ac:dyDescent="0.2">
      <c r="A3" s="3" t="s">
        <v>6</v>
      </c>
      <c r="B3" s="3" t="s">
        <v>47</v>
      </c>
    </row>
    <row r="4" spans="1:26" x14ac:dyDescent="0.2">
      <c r="A4" s="3" t="s">
        <v>7</v>
      </c>
      <c r="B4" s="3" t="s">
        <v>48</v>
      </c>
    </row>
    <row r="5" spans="1:26" x14ac:dyDescent="0.2">
      <c r="A5" s="3" t="s">
        <v>8</v>
      </c>
      <c r="B5" s="3" t="s">
        <v>49</v>
      </c>
    </row>
    <row r="6" spans="1:26" x14ac:dyDescent="0.2">
      <c r="A6" t="s">
        <v>9</v>
      </c>
      <c r="B6" s="3" t="s">
        <v>50</v>
      </c>
    </row>
    <row r="7" spans="1:26" x14ac:dyDescent="0.2">
      <c r="A7" s="3" t="s">
        <v>10</v>
      </c>
      <c r="B7" s="3" t="s">
        <v>51</v>
      </c>
    </row>
    <row r="8" spans="1:26" x14ac:dyDescent="0.2">
      <c r="A8" t="s">
        <v>14</v>
      </c>
      <c r="B8" s="3" t="s">
        <v>52</v>
      </c>
    </row>
    <row r="9" spans="1:26" x14ac:dyDescent="0.2">
      <c r="A9" s="3" t="s">
        <v>15</v>
      </c>
      <c r="B9" s="3" t="s">
        <v>53</v>
      </c>
    </row>
    <row r="10" spans="1:26" x14ac:dyDescent="0.2">
      <c r="A10" t="s">
        <v>16</v>
      </c>
      <c r="B10" s="3" t="s">
        <v>54</v>
      </c>
    </row>
    <row r="11" spans="1:26" x14ac:dyDescent="0.2">
      <c r="A11" s="3" t="s">
        <v>17</v>
      </c>
      <c r="B11" s="3" t="s">
        <v>55</v>
      </c>
    </row>
    <row r="12" spans="1:26" x14ac:dyDescent="0.2">
      <c r="A12" t="s">
        <v>56</v>
      </c>
      <c r="B12" s="3" t="s">
        <v>57</v>
      </c>
    </row>
    <row r="13" spans="1:26" x14ac:dyDescent="0.2">
      <c r="A13" s="3" t="s">
        <v>58</v>
      </c>
      <c r="B13" s="3" t="s">
        <v>59</v>
      </c>
    </row>
    <row r="14" spans="1:26" x14ac:dyDescent="0.2">
      <c r="A14" s="3" t="s">
        <v>60</v>
      </c>
      <c r="B14" s="3" t="s">
        <v>61</v>
      </c>
    </row>
    <row r="15" spans="1:26" x14ac:dyDescent="0.2">
      <c r="A15" s="3" t="s">
        <v>62</v>
      </c>
      <c r="B15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23"/>
  <sheetViews>
    <sheetView workbookViewId="0">
      <pane xSplit="2" topLeftCell="C1" activePane="topRight" state="frozen"/>
      <selection pane="topRight" activeCell="I30" sqref="I30"/>
    </sheetView>
  </sheetViews>
  <sheetFormatPr baseColWidth="10" defaultColWidth="14.5" defaultRowHeight="15" customHeight="1" x14ac:dyDescent="0.2"/>
  <cols>
    <col min="1" max="1" width="10.6640625" customWidth="1"/>
    <col min="2" max="2" width="14.33203125" customWidth="1"/>
    <col min="3" max="11" width="10.6640625" customWidth="1"/>
    <col min="12" max="12" width="18.5" customWidth="1"/>
    <col min="13" max="26" width="10.6640625" customWidth="1"/>
  </cols>
  <sheetData>
    <row r="1" spans="1:25" x14ac:dyDescent="0.2">
      <c r="A1" t="s">
        <v>2</v>
      </c>
      <c r="B1" s="3" t="s">
        <v>3</v>
      </c>
      <c r="C1" t="s">
        <v>4</v>
      </c>
      <c r="D1" t="s">
        <v>6</v>
      </c>
      <c r="F1" t="s">
        <v>7</v>
      </c>
      <c r="G1" t="s">
        <v>8</v>
      </c>
      <c r="I1" t="s">
        <v>9</v>
      </c>
      <c r="J1" t="s">
        <v>10</v>
      </c>
      <c r="L1" s="3" t="s">
        <v>11</v>
      </c>
      <c r="M1" s="3" t="s">
        <v>12</v>
      </c>
      <c r="N1" s="3" t="s">
        <v>13</v>
      </c>
      <c r="Q1" t="s">
        <v>14</v>
      </c>
      <c r="R1" t="s">
        <v>15</v>
      </c>
      <c r="T1" t="s">
        <v>16</v>
      </c>
      <c r="U1" t="s">
        <v>17</v>
      </c>
      <c r="W1" s="3" t="s">
        <v>11</v>
      </c>
      <c r="X1" s="3" t="s">
        <v>12</v>
      </c>
      <c r="Y1" s="3" t="s">
        <v>13</v>
      </c>
    </row>
    <row r="2" spans="1:25" x14ac:dyDescent="0.2">
      <c r="A2" s="4" t="s">
        <v>18</v>
      </c>
      <c r="B2" s="5" t="s">
        <v>64</v>
      </c>
      <c r="C2" s="3">
        <v>7</v>
      </c>
      <c r="D2" s="3">
        <v>11</v>
      </c>
      <c r="F2" s="3">
        <v>17</v>
      </c>
      <c r="G2" s="3">
        <v>27</v>
      </c>
      <c r="I2">
        <f t="shared" ref="I2:I11" si="0">C2/F2</f>
        <v>0.41176470588235292</v>
      </c>
      <c r="J2">
        <f t="shared" ref="J2:J11" si="1">D2/G2</f>
        <v>0.40740740740740738</v>
      </c>
      <c r="L2" t="s">
        <v>19</v>
      </c>
      <c r="M2">
        <f t="shared" ref="M2:N2" si="2">AVERAGE(I2:I11)</f>
        <v>0.16303544494720962</v>
      </c>
      <c r="N2">
        <f t="shared" si="2"/>
        <v>0.1891214807736547</v>
      </c>
      <c r="Q2" s="3">
        <v>28</v>
      </c>
      <c r="R2" s="3">
        <v>21</v>
      </c>
      <c r="T2">
        <f t="shared" ref="T2:U2" si="3">Q2/F2</f>
        <v>1.6470588235294117</v>
      </c>
      <c r="U2">
        <f t="shared" si="3"/>
        <v>0.77777777777777779</v>
      </c>
      <c r="W2" t="s">
        <v>19</v>
      </c>
      <c r="X2">
        <f t="shared" ref="X2:Y2" si="4">AVERAGE(T2:T11)</f>
        <v>0.32239819004524894</v>
      </c>
      <c r="Y2">
        <f t="shared" si="4"/>
        <v>0.27120199607156137</v>
      </c>
    </row>
    <row r="3" spans="1:25" x14ac:dyDescent="0.2">
      <c r="A3" s="6" t="s">
        <v>20</v>
      </c>
      <c r="B3" s="3" t="s">
        <v>65</v>
      </c>
      <c r="C3" s="3">
        <v>1</v>
      </c>
      <c r="D3" s="3">
        <v>3</v>
      </c>
      <c r="F3" s="3">
        <v>15</v>
      </c>
      <c r="G3" s="3">
        <v>23</v>
      </c>
      <c r="I3">
        <f t="shared" si="0"/>
        <v>6.6666666666666666E-2</v>
      </c>
      <c r="J3">
        <f t="shared" si="1"/>
        <v>0.13043478260869565</v>
      </c>
      <c r="L3" t="s">
        <v>21</v>
      </c>
      <c r="M3" s="3">
        <f t="shared" ref="M3:N3" si="5">STDEV(I2:I11)</f>
        <v>0.11161792342138817</v>
      </c>
      <c r="N3">
        <f t="shared" si="5"/>
        <v>9.6058127455321898E-2</v>
      </c>
      <c r="Q3" s="5">
        <v>1</v>
      </c>
      <c r="R3" s="5">
        <v>4</v>
      </c>
      <c r="T3">
        <f t="shared" ref="T3:U3" si="6">Q3/F3</f>
        <v>6.6666666666666666E-2</v>
      </c>
      <c r="U3">
        <f t="shared" si="6"/>
        <v>0.17391304347826086</v>
      </c>
      <c r="W3" t="s">
        <v>21</v>
      </c>
      <c r="X3">
        <f t="shared" ref="X3:Y3" si="7">STDEV(T2:T11)</f>
        <v>0.47749201384781642</v>
      </c>
      <c r="Y3">
        <f t="shared" si="7"/>
        <v>0.21310629577831564</v>
      </c>
    </row>
    <row r="4" spans="1:25" x14ac:dyDescent="0.2">
      <c r="A4" s="3" t="s">
        <v>22</v>
      </c>
      <c r="B4" s="3" t="s">
        <v>67</v>
      </c>
      <c r="C4" s="3">
        <v>1</v>
      </c>
      <c r="D4" s="3">
        <v>2</v>
      </c>
      <c r="F4" s="3">
        <v>15</v>
      </c>
      <c r="G4" s="3">
        <v>20</v>
      </c>
      <c r="I4">
        <f t="shared" si="0"/>
        <v>6.6666666666666666E-2</v>
      </c>
      <c r="J4">
        <f t="shared" si="1"/>
        <v>0.1</v>
      </c>
      <c r="M4" s="3"/>
      <c r="Q4" s="5">
        <v>1</v>
      </c>
      <c r="R4" s="5">
        <v>2</v>
      </c>
      <c r="T4">
        <f t="shared" ref="T4:U4" si="8">Q4/F4</f>
        <v>6.6666666666666666E-2</v>
      </c>
      <c r="U4">
        <f t="shared" si="8"/>
        <v>0.1</v>
      </c>
    </row>
    <row r="5" spans="1:25" x14ac:dyDescent="0.2">
      <c r="A5" s="3" t="s">
        <v>23</v>
      </c>
      <c r="B5" s="7" t="s">
        <v>65</v>
      </c>
      <c r="C5" s="3">
        <v>2</v>
      </c>
      <c r="D5" s="3">
        <v>5</v>
      </c>
      <c r="F5" s="3">
        <v>12</v>
      </c>
      <c r="G5" s="3">
        <v>25</v>
      </c>
      <c r="I5">
        <f t="shared" si="0"/>
        <v>0.16666666666666666</v>
      </c>
      <c r="J5">
        <f t="shared" si="1"/>
        <v>0.2</v>
      </c>
      <c r="L5" t="s">
        <v>24</v>
      </c>
      <c r="M5" s="3">
        <v>10</v>
      </c>
      <c r="Q5" s="3">
        <v>4</v>
      </c>
      <c r="R5" s="3">
        <v>8</v>
      </c>
      <c r="T5">
        <f t="shared" ref="T5:U5" si="9">Q5/F5</f>
        <v>0.33333333333333331</v>
      </c>
      <c r="U5">
        <f t="shared" si="9"/>
        <v>0.32</v>
      </c>
      <c r="W5" t="s">
        <v>24</v>
      </c>
      <c r="X5" s="3">
        <v>10</v>
      </c>
    </row>
    <row r="6" spans="1:25" x14ac:dyDescent="0.2">
      <c r="A6" s="3" t="s">
        <v>25</v>
      </c>
      <c r="B6" s="7" t="s">
        <v>66</v>
      </c>
      <c r="C6" s="3">
        <v>2</v>
      </c>
      <c r="D6" s="3">
        <v>4</v>
      </c>
      <c r="F6" s="3">
        <v>16</v>
      </c>
      <c r="G6" s="3">
        <v>26</v>
      </c>
      <c r="I6">
        <f t="shared" si="0"/>
        <v>0.125</v>
      </c>
      <c r="J6">
        <f t="shared" si="1"/>
        <v>0.15384615384615385</v>
      </c>
      <c r="L6" t="s">
        <v>26</v>
      </c>
      <c r="M6">
        <f>(M3)*(M3)</f>
        <v>1.2458560828902874E-2</v>
      </c>
      <c r="Q6" s="3">
        <v>3</v>
      </c>
      <c r="R6" s="3">
        <v>4</v>
      </c>
      <c r="T6">
        <f t="shared" ref="T6:U6" si="10">Q6/F6</f>
        <v>0.1875</v>
      </c>
      <c r="U6">
        <f t="shared" si="10"/>
        <v>0.15384615384615385</v>
      </c>
      <c r="W6" t="s">
        <v>26</v>
      </c>
      <c r="X6">
        <f>(X3)*(X3)</f>
        <v>0.22799862328844331</v>
      </c>
    </row>
    <row r="7" spans="1:25" x14ac:dyDescent="0.2">
      <c r="A7" s="3" t="s">
        <v>25</v>
      </c>
      <c r="B7" s="7" t="s">
        <v>67</v>
      </c>
      <c r="C7" s="3">
        <v>3</v>
      </c>
      <c r="D7" s="3">
        <v>5</v>
      </c>
      <c r="F7" s="3">
        <v>16</v>
      </c>
      <c r="G7" s="3">
        <v>26</v>
      </c>
      <c r="I7">
        <f t="shared" si="0"/>
        <v>0.1875</v>
      </c>
      <c r="J7">
        <f t="shared" si="1"/>
        <v>0.19230769230769232</v>
      </c>
      <c r="L7" t="s">
        <v>27</v>
      </c>
      <c r="M7" s="3">
        <v>0.58230000000000004</v>
      </c>
      <c r="Q7" s="3">
        <v>4</v>
      </c>
      <c r="R7" s="3">
        <v>5</v>
      </c>
      <c r="T7">
        <f t="shared" ref="T7:U7" si="11">Q7/F7</f>
        <v>0.25</v>
      </c>
      <c r="U7">
        <f t="shared" si="11"/>
        <v>0.19230769230769232</v>
      </c>
      <c r="W7" t="s">
        <v>27</v>
      </c>
      <c r="X7" s="3">
        <v>0.76039999999999996</v>
      </c>
    </row>
    <row r="8" spans="1:25" x14ac:dyDescent="0.2">
      <c r="A8" s="3" t="s">
        <v>28</v>
      </c>
      <c r="B8" s="7" t="s">
        <v>65</v>
      </c>
      <c r="C8" s="3">
        <v>3</v>
      </c>
      <c r="D8" s="3">
        <v>6</v>
      </c>
      <c r="F8" s="3">
        <v>15</v>
      </c>
      <c r="G8" s="3">
        <v>25</v>
      </c>
      <c r="I8">
        <f t="shared" si="0"/>
        <v>0.2</v>
      </c>
      <c r="J8">
        <f t="shared" si="1"/>
        <v>0.24</v>
      </c>
      <c r="L8" t="s">
        <v>29</v>
      </c>
      <c r="M8">
        <f>(7.9*M6)/((N2-M2)^2)</f>
        <v>144.63679691209344</v>
      </c>
      <c r="Q8" s="3">
        <v>3</v>
      </c>
      <c r="R8" s="3">
        <v>11</v>
      </c>
      <c r="T8">
        <f t="shared" ref="T8:U8" si="12">Q8/F8</f>
        <v>0.2</v>
      </c>
      <c r="U8">
        <f t="shared" si="12"/>
        <v>0.44</v>
      </c>
      <c r="W8" t="s">
        <v>29</v>
      </c>
      <c r="X8">
        <f>(7.9*X6)/((Y2-X2)^2)</f>
        <v>687.20128702426302</v>
      </c>
    </row>
    <row r="9" spans="1:25" x14ac:dyDescent="0.2">
      <c r="A9" s="3" t="s">
        <v>30</v>
      </c>
      <c r="B9" s="7" t="s">
        <v>65</v>
      </c>
      <c r="C9" s="3">
        <v>4</v>
      </c>
      <c r="D9" s="3">
        <v>6</v>
      </c>
      <c r="F9" s="3">
        <v>15</v>
      </c>
      <c r="G9" s="3">
        <v>23</v>
      </c>
      <c r="I9">
        <f t="shared" si="0"/>
        <v>0.26666666666666666</v>
      </c>
      <c r="J9">
        <f t="shared" si="1"/>
        <v>0.2608695652173913</v>
      </c>
      <c r="L9" t="s">
        <v>31</v>
      </c>
      <c r="M9">
        <f>(10.5*M6)/((N2-M2)^2)</f>
        <v>192.23878070594697</v>
      </c>
      <c r="Q9" s="3">
        <v>5</v>
      </c>
      <c r="R9" s="3">
        <v>8</v>
      </c>
      <c r="T9">
        <f t="shared" ref="T9:U9" si="13">Q9/F9</f>
        <v>0.33333333333333331</v>
      </c>
      <c r="U9">
        <f t="shared" si="13"/>
        <v>0.34782608695652173</v>
      </c>
      <c r="W9" t="s">
        <v>31</v>
      </c>
      <c r="X9">
        <f>(10.5*X6)/((Y2-X2)^2)</f>
        <v>913.36879920946365</v>
      </c>
    </row>
    <row r="10" spans="1:25" x14ac:dyDescent="0.2">
      <c r="A10" s="3" t="s">
        <v>32</v>
      </c>
      <c r="B10" s="7" t="s">
        <v>65</v>
      </c>
      <c r="C10" s="3">
        <v>1</v>
      </c>
      <c r="D10" s="3">
        <v>2</v>
      </c>
      <c r="F10" s="3">
        <v>13</v>
      </c>
      <c r="G10" s="3">
        <v>21</v>
      </c>
      <c r="I10">
        <f t="shared" si="0"/>
        <v>7.6923076923076927E-2</v>
      </c>
      <c r="J10">
        <f t="shared" si="1"/>
        <v>9.5238095238095233E-2</v>
      </c>
      <c r="Q10" s="3">
        <v>1</v>
      </c>
      <c r="R10" s="3">
        <v>2</v>
      </c>
      <c r="T10">
        <f t="shared" ref="T10:U10" si="14">Q10/F10</f>
        <v>7.6923076923076927E-2</v>
      </c>
      <c r="U10">
        <f t="shared" si="14"/>
        <v>9.5238095238095233E-2</v>
      </c>
    </row>
    <row r="11" spans="1:25" x14ac:dyDescent="0.2">
      <c r="A11" s="3" t="s">
        <v>33</v>
      </c>
      <c r="B11" s="7" t="s">
        <v>68</v>
      </c>
      <c r="C11" s="3">
        <v>1</v>
      </c>
      <c r="D11" s="3">
        <v>3</v>
      </c>
      <c r="F11" s="3">
        <v>16</v>
      </c>
      <c r="G11" s="3">
        <v>27</v>
      </c>
      <c r="I11">
        <f t="shared" si="0"/>
        <v>6.25E-2</v>
      </c>
      <c r="J11">
        <f t="shared" si="1"/>
        <v>0.1111111111111111</v>
      </c>
      <c r="Q11" s="3">
        <v>1</v>
      </c>
      <c r="R11" s="3">
        <v>3</v>
      </c>
      <c r="T11">
        <f t="shared" ref="T11:U11" si="15">Q11/F11</f>
        <v>6.25E-2</v>
      </c>
      <c r="U11">
        <f t="shared" si="15"/>
        <v>0.1111111111111111</v>
      </c>
    </row>
    <row r="14" spans="1:25" x14ac:dyDescent="0.2">
      <c r="E14" s="3" t="s">
        <v>34</v>
      </c>
      <c r="F14">
        <f t="shared" ref="F14:G14" si="16">AVERAGE(F2:F12)</f>
        <v>15</v>
      </c>
      <c r="G14">
        <f t="shared" si="16"/>
        <v>24.3</v>
      </c>
    </row>
    <row r="16" spans="1:25" x14ac:dyDescent="0.2">
      <c r="B16" s="8" t="s">
        <v>35</v>
      </c>
    </row>
    <row r="18" spans="1:6" x14ac:dyDescent="0.2">
      <c r="A18" s="3" t="s">
        <v>36</v>
      </c>
    </row>
    <row r="22" spans="1:6" x14ac:dyDescent="0.2">
      <c r="E22" s="9"/>
      <c r="F22" s="3" t="s">
        <v>37</v>
      </c>
    </row>
    <row r="23" spans="1:6" x14ac:dyDescent="0.2">
      <c r="F23" s="3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24"/>
  <sheetViews>
    <sheetView workbookViewId="0">
      <pane xSplit="2" topLeftCell="C1" activePane="topRight" state="frozen"/>
      <selection pane="topRight" activeCell="R4" sqref="R4"/>
    </sheetView>
  </sheetViews>
  <sheetFormatPr baseColWidth="10" defaultColWidth="14.5" defaultRowHeight="15" customHeight="1" x14ac:dyDescent="0.2"/>
  <cols>
    <col min="1" max="1" width="10.6640625" customWidth="1"/>
    <col min="2" max="2" width="16.6640625" customWidth="1"/>
    <col min="3" max="4" width="10.6640625" customWidth="1"/>
    <col min="5" max="5" width="13.5" customWidth="1"/>
    <col min="6" max="30" width="10.6640625" customWidth="1"/>
  </cols>
  <sheetData>
    <row r="1" spans="1:30" x14ac:dyDescent="0.2">
      <c r="A1" t="s">
        <v>2</v>
      </c>
      <c r="B1" s="3" t="s">
        <v>3</v>
      </c>
      <c r="C1" t="s">
        <v>4</v>
      </c>
      <c r="D1" t="s">
        <v>6</v>
      </c>
      <c r="E1" s="3"/>
      <c r="F1" t="s">
        <v>7</v>
      </c>
      <c r="G1" t="s">
        <v>8</v>
      </c>
      <c r="I1" t="s">
        <v>9</v>
      </c>
      <c r="J1" t="s">
        <v>10</v>
      </c>
      <c r="L1" s="3" t="s">
        <v>11</v>
      </c>
      <c r="M1" s="3" t="s">
        <v>12</v>
      </c>
      <c r="N1" s="3" t="s">
        <v>13</v>
      </c>
      <c r="Q1" t="s">
        <v>14</v>
      </c>
      <c r="R1" t="s">
        <v>15</v>
      </c>
      <c r="T1" t="s">
        <v>16</v>
      </c>
      <c r="U1" t="s">
        <v>17</v>
      </c>
      <c r="W1" s="3" t="s">
        <v>11</v>
      </c>
      <c r="X1" s="3" t="s">
        <v>12</v>
      </c>
      <c r="Y1" s="3" t="s">
        <v>13</v>
      </c>
    </row>
    <row r="2" spans="1:30" x14ac:dyDescent="0.2">
      <c r="A2" s="5" t="s">
        <v>39</v>
      </c>
      <c r="B2" s="5" t="s">
        <v>68</v>
      </c>
      <c r="C2" s="3">
        <v>3</v>
      </c>
      <c r="D2" s="3">
        <v>6</v>
      </c>
      <c r="F2" s="3">
        <v>11</v>
      </c>
      <c r="G2" s="3">
        <v>25</v>
      </c>
      <c r="I2">
        <f t="shared" ref="I2:J8" si="0">C2/F2</f>
        <v>0.27272727272727271</v>
      </c>
      <c r="J2">
        <f t="shared" si="0"/>
        <v>0.24</v>
      </c>
      <c r="L2" t="s">
        <v>19</v>
      </c>
      <c r="M2">
        <f t="shared" ref="M2:N2" si="1">AVERAGE(I2:I10)</f>
        <v>0.21611917494270436</v>
      </c>
      <c r="N2">
        <f t="shared" si="1"/>
        <v>0.24802786186244832</v>
      </c>
      <c r="Q2" s="3">
        <v>4</v>
      </c>
      <c r="R2" s="3">
        <v>9</v>
      </c>
      <c r="T2">
        <f t="shared" ref="T2:U2" si="2">Q2/F2</f>
        <v>0.36363636363636365</v>
      </c>
      <c r="U2">
        <f t="shared" si="2"/>
        <v>0.36</v>
      </c>
      <c r="W2" t="s">
        <v>19</v>
      </c>
      <c r="X2">
        <f>AVERAGE(T2:T18)</f>
        <v>0.30508021390374335</v>
      </c>
      <c r="Y2">
        <f>AVERAGE(U2:U8)</f>
        <v>0.37439019626989545</v>
      </c>
    </row>
    <row r="3" spans="1:30" x14ac:dyDescent="0.2">
      <c r="A3" s="3" t="s">
        <v>40</v>
      </c>
      <c r="B3" s="3" t="s">
        <v>67</v>
      </c>
      <c r="C3" s="3">
        <v>1</v>
      </c>
      <c r="D3" s="3">
        <v>5</v>
      </c>
      <c r="E3" s="3"/>
      <c r="F3" s="3">
        <v>10</v>
      </c>
      <c r="G3" s="3">
        <v>21</v>
      </c>
      <c r="I3">
        <f t="shared" si="0"/>
        <v>0.1</v>
      </c>
      <c r="J3">
        <f t="shared" si="0"/>
        <v>0.23809523809523808</v>
      </c>
      <c r="L3" t="s">
        <v>21</v>
      </c>
      <c r="M3" s="3">
        <f t="shared" ref="M3:N3" si="3">STDEV(I2:I10)</f>
        <v>0.13825414510681586</v>
      </c>
      <c r="N3">
        <f t="shared" si="3"/>
        <v>0.11081051114694335</v>
      </c>
      <c r="Q3" s="3">
        <v>2</v>
      </c>
      <c r="R3" s="3">
        <v>9</v>
      </c>
      <c r="T3">
        <f t="shared" ref="T3:U3" si="4">Q3/F3</f>
        <v>0.2</v>
      </c>
      <c r="U3">
        <f t="shared" si="4"/>
        <v>0.42857142857142855</v>
      </c>
      <c r="W3" t="s">
        <v>21</v>
      </c>
      <c r="X3">
        <f t="shared" ref="X3:Y3" si="5">STDEV(T2:T8)</f>
        <v>0.2197138181287418</v>
      </c>
      <c r="Y3">
        <f t="shared" si="5"/>
        <v>0.1541894364410282</v>
      </c>
    </row>
    <row r="4" spans="1:30" x14ac:dyDescent="0.2">
      <c r="A4" s="3" t="s">
        <v>41</v>
      </c>
      <c r="B4" s="3" t="s">
        <v>64</v>
      </c>
      <c r="C4" s="3">
        <v>4</v>
      </c>
      <c r="D4" s="3">
        <v>4</v>
      </c>
      <c r="E4" s="3"/>
      <c r="F4" s="3">
        <v>8</v>
      </c>
      <c r="G4" s="3">
        <v>20</v>
      </c>
      <c r="I4">
        <f t="shared" si="0"/>
        <v>0.5</v>
      </c>
      <c r="J4">
        <f t="shared" si="0"/>
        <v>0.2</v>
      </c>
      <c r="L4" t="s">
        <v>24</v>
      </c>
      <c r="M4" s="3">
        <v>7</v>
      </c>
      <c r="Q4" s="5">
        <v>6</v>
      </c>
      <c r="R4" s="16">
        <v>6</v>
      </c>
      <c r="T4">
        <f t="shared" ref="T4:U4" si="6">Q4/F4</f>
        <v>0.75</v>
      </c>
      <c r="U4">
        <f t="shared" si="6"/>
        <v>0.3</v>
      </c>
      <c r="W4" t="s">
        <v>24</v>
      </c>
      <c r="AB4" s="3"/>
      <c r="AC4" s="3"/>
      <c r="AD4" s="3"/>
    </row>
    <row r="5" spans="1:30" x14ac:dyDescent="0.2">
      <c r="A5" s="3" t="s">
        <v>42</v>
      </c>
      <c r="B5" s="3" t="s">
        <v>65</v>
      </c>
      <c r="C5" s="3">
        <v>1</v>
      </c>
      <c r="D5" s="3">
        <v>9</v>
      </c>
      <c r="F5" s="3">
        <v>10</v>
      </c>
      <c r="G5" s="3">
        <v>19</v>
      </c>
      <c r="I5">
        <f t="shared" si="0"/>
        <v>0.1</v>
      </c>
      <c r="J5">
        <f t="shared" si="0"/>
        <v>0.47368421052631576</v>
      </c>
      <c r="L5" t="s">
        <v>26</v>
      </c>
      <c r="M5">
        <f>(M3)*(M3)</f>
        <v>1.9114208639216496E-2</v>
      </c>
      <c r="Q5" s="3">
        <v>1</v>
      </c>
      <c r="R5" s="3">
        <v>10</v>
      </c>
      <c r="T5">
        <f t="shared" ref="T5:U5" si="7">Q5/F5</f>
        <v>0.1</v>
      </c>
      <c r="U5">
        <f t="shared" si="7"/>
        <v>0.52631578947368418</v>
      </c>
      <c r="W5" t="s">
        <v>26</v>
      </c>
      <c r="X5">
        <f>(X3)*(X3)</f>
        <v>4.8274161876709826E-2</v>
      </c>
    </row>
    <row r="6" spans="1:30" x14ac:dyDescent="0.2">
      <c r="A6" s="3" t="s">
        <v>43</v>
      </c>
      <c r="B6" s="3" t="s">
        <v>65</v>
      </c>
      <c r="C6" s="3">
        <v>2</v>
      </c>
      <c r="D6" s="3">
        <v>5</v>
      </c>
      <c r="F6" s="3">
        <v>11</v>
      </c>
      <c r="G6" s="3">
        <v>20</v>
      </c>
      <c r="I6">
        <f t="shared" si="0"/>
        <v>0.18181818181818182</v>
      </c>
      <c r="J6">
        <f t="shared" si="0"/>
        <v>0.25</v>
      </c>
      <c r="L6" t="s">
        <v>27</v>
      </c>
      <c r="M6" s="3">
        <v>0.47649999999999998</v>
      </c>
      <c r="Q6" s="3">
        <v>2</v>
      </c>
      <c r="R6" s="3">
        <v>12</v>
      </c>
      <c r="T6">
        <f t="shared" ref="T6:U6" si="8">Q6/F6</f>
        <v>0.18181818181818182</v>
      </c>
      <c r="U6">
        <f t="shared" si="8"/>
        <v>0.6</v>
      </c>
      <c r="W6" t="s">
        <v>27</v>
      </c>
    </row>
    <row r="7" spans="1:30" x14ac:dyDescent="0.2">
      <c r="A7" s="3" t="s">
        <v>44</v>
      </c>
      <c r="B7" s="3" t="s">
        <v>65</v>
      </c>
      <c r="C7" s="3">
        <v>2</v>
      </c>
      <c r="D7" s="3">
        <v>5</v>
      </c>
      <c r="F7" s="3">
        <v>11</v>
      </c>
      <c r="G7" s="3">
        <v>22</v>
      </c>
      <c r="I7">
        <f t="shared" si="0"/>
        <v>0.18181818181818182</v>
      </c>
      <c r="J7">
        <f t="shared" si="0"/>
        <v>0.22727272727272727</v>
      </c>
      <c r="L7" t="s">
        <v>29</v>
      </c>
      <c r="M7">
        <f>(7.9*M5)/((N2-M2)^2)</f>
        <v>148.3083310916208</v>
      </c>
      <c r="Q7" s="3">
        <v>4</v>
      </c>
      <c r="R7" s="3">
        <v>5</v>
      </c>
      <c r="T7">
        <f t="shared" ref="T7:U7" si="9">Q7/F7</f>
        <v>0.36363636363636365</v>
      </c>
      <c r="U7">
        <f t="shared" si="9"/>
        <v>0.22727272727272727</v>
      </c>
      <c r="W7" t="s">
        <v>29</v>
      </c>
      <c r="X7">
        <f>(7.9*X5)/((Y2-X2)^2)</f>
        <v>79.387158399083219</v>
      </c>
    </row>
    <row r="8" spans="1:30" x14ac:dyDescent="0.2">
      <c r="A8" s="3" t="s">
        <v>45</v>
      </c>
      <c r="B8" s="3" t="s">
        <v>66</v>
      </c>
      <c r="C8" s="3">
        <v>3</v>
      </c>
      <c r="D8" s="3">
        <v>3</v>
      </c>
      <c r="F8" s="3">
        <v>17</v>
      </c>
      <c r="G8" s="3">
        <v>28</v>
      </c>
      <c r="I8">
        <f t="shared" si="0"/>
        <v>0.17647058823529413</v>
      </c>
      <c r="J8">
        <f t="shared" si="0"/>
        <v>0.10714285714285714</v>
      </c>
      <c r="L8" t="s">
        <v>31</v>
      </c>
      <c r="M8">
        <f>(10.5*M5)/((N2-M2)^2)</f>
        <v>197.11866790658462</v>
      </c>
      <c r="Q8" s="3">
        <v>3</v>
      </c>
      <c r="R8" s="3">
        <v>5</v>
      </c>
      <c r="T8">
        <f t="shared" ref="T8:U8" si="10">Q8/F8</f>
        <v>0.17647058823529413</v>
      </c>
      <c r="U8">
        <f t="shared" si="10"/>
        <v>0.17857142857142858</v>
      </c>
      <c r="W8" t="s">
        <v>31</v>
      </c>
      <c r="X8">
        <f>(10.5*X5)/((Y2-X2)^2)</f>
        <v>105.51457761903465</v>
      </c>
    </row>
    <row r="9" spans="1:30" x14ac:dyDescent="0.2">
      <c r="A9" s="10"/>
    </row>
    <row r="10" spans="1:30" x14ac:dyDescent="0.2">
      <c r="A10" s="10"/>
    </row>
    <row r="11" spans="1:30" x14ac:dyDescent="0.2">
      <c r="A11" s="10"/>
    </row>
    <row r="12" spans="1:30" x14ac:dyDescent="0.2">
      <c r="A12" s="10"/>
    </row>
    <row r="13" spans="1:30" x14ac:dyDescent="0.2">
      <c r="A13" s="10"/>
    </row>
    <row r="14" spans="1:30" x14ac:dyDescent="0.2">
      <c r="A14" s="10"/>
    </row>
    <row r="15" spans="1:30" x14ac:dyDescent="0.2">
      <c r="A15" s="10"/>
      <c r="E15" s="3" t="s">
        <v>34</v>
      </c>
      <c r="F15">
        <f t="shared" ref="F15:G15" si="11">AVERAGE(F2:F7)</f>
        <v>10.166666666666666</v>
      </c>
      <c r="G15">
        <f t="shared" si="11"/>
        <v>21.166666666666668</v>
      </c>
    </row>
    <row r="18" spans="1:6" x14ac:dyDescent="0.2">
      <c r="A18" s="3" t="s">
        <v>36</v>
      </c>
    </row>
    <row r="23" spans="1:6" x14ac:dyDescent="0.2">
      <c r="E23" s="9"/>
      <c r="F23" s="3" t="s">
        <v>46</v>
      </c>
    </row>
    <row r="24" spans="1:6" x14ac:dyDescent="0.2">
      <c r="F24" s="3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26"/>
  <sheetViews>
    <sheetView workbookViewId="0">
      <pane xSplit="2" topLeftCell="C1" activePane="topRight" state="frozen"/>
      <selection pane="topRight" activeCell="D12" sqref="D12"/>
    </sheetView>
  </sheetViews>
  <sheetFormatPr baseColWidth="10" defaultColWidth="14.5" defaultRowHeight="15" customHeight="1" x14ac:dyDescent="0.2"/>
  <cols>
    <col min="1" max="1" width="13.33203125" style="11" customWidth="1"/>
    <col min="2" max="2" width="14.33203125" style="11" customWidth="1"/>
    <col min="3" max="11" width="10.6640625" style="11" customWidth="1"/>
    <col min="12" max="12" width="18.5" style="11" customWidth="1"/>
    <col min="13" max="14" width="10.6640625" style="11" customWidth="1"/>
    <col min="15" max="15" width="2.83203125" style="11" customWidth="1"/>
    <col min="16" max="16" width="3.1640625" style="11" customWidth="1"/>
    <col min="17" max="27" width="10.6640625" style="11" customWidth="1"/>
    <col min="28" max="16384" width="14.5" style="11"/>
  </cols>
  <sheetData>
    <row r="1" spans="1:27" x14ac:dyDescent="0.2">
      <c r="A1" s="11" t="s">
        <v>2</v>
      </c>
      <c r="B1" s="12" t="s">
        <v>3</v>
      </c>
      <c r="C1" s="11" t="s">
        <v>4</v>
      </c>
      <c r="D1" s="11" t="s">
        <v>6</v>
      </c>
      <c r="F1" s="11" t="s">
        <v>7</v>
      </c>
      <c r="G1" s="11" t="s">
        <v>8</v>
      </c>
      <c r="I1" s="11" t="s">
        <v>9</v>
      </c>
      <c r="J1" s="11" t="s">
        <v>10</v>
      </c>
      <c r="L1" s="12" t="s">
        <v>11</v>
      </c>
      <c r="M1" s="12" t="s">
        <v>12</v>
      </c>
      <c r="N1" s="12" t="s">
        <v>13</v>
      </c>
      <c r="Q1" s="11" t="s">
        <v>14</v>
      </c>
      <c r="R1" s="11" t="s">
        <v>15</v>
      </c>
      <c r="T1" s="11" t="s">
        <v>16</v>
      </c>
      <c r="U1" s="11" t="s">
        <v>17</v>
      </c>
      <c r="W1" s="12" t="s">
        <v>11</v>
      </c>
      <c r="X1" s="12" t="s">
        <v>12</v>
      </c>
      <c r="Y1" s="12" t="s">
        <v>13</v>
      </c>
    </row>
    <row r="2" spans="1:27" x14ac:dyDescent="0.2">
      <c r="A2" s="4" t="s">
        <v>18</v>
      </c>
      <c r="B2" s="11" t="s">
        <v>64</v>
      </c>
      <c r="C2" s="12">
        <v>7</v>
      </c>
      <c r="D2" s="12">
        <v>11</v>
      </c>
      <c r="F2" s="12">
        <v>17</v>
      </c>
      <c r="G2" s="12">
        <v>27</v>
      </c>
      <c r="I2" s="11">
        <f t="shared" ref="I2:I18" si="0">C2/F2</f>
        <v>0.41176470588235292</v>
      </c>
      <c r="J2" s="11">
        <f t="shared" ref="J2:J18" si="1">D2/G2</f>
        <v>0.40740740740740738</v>
      </c>
      <c r="L2" s="11" t="s">
        <v>19</v>
      </c>
      <c r="M2" s="11">
        <f t="shared" ref="M2:N2" si="2">AVERAGE(I2:I18)</f>
        <v>0.18489345141594274</v>
      </c>
      <c r="N2" s="11">
        <f t="shared" si="2"/>
        <v>0.21337704945727562</v>
      </c>
      <c r="Q2" s="12">
        <v>28</v>
      </c>
      <c r="R2" s="12">
        <v>21</v>
      </c>
      <c r="T2" s="11">
        <f t="shared" ref="T2:U2" si="3">Q2/F2</f>
        <v>1.6470588235294117</v>
      </c>
      <c r="U2" s="11">
        <f t="shared" si="3"/>
        <v>0.77777777777777779</v>
      </c>
      <c r="W2" s="11" t="s">
        <v>19</v>
      </c>
      <c r="X2" s="11">
        <f t="shared" ref="X2:Y2" si="4">AVERAGE(T2:T18)</f>
        <v>0.31526725869286426</v>
      </c>
      <c r="Y2" s="11">
        <f t="shared" si="4"/>
        <v>0.31369125497675776</v>
      </c>
    </row>
    <row r="3" spans="1:27" x14ac:dyDescent="0.2">
      <c r="A3" s="4" t="s">
        <v>20</v>
      </c>
      <c r="B3" s="12" t="s">
        <v>65</v>
      </c>
      <c r="C3" s="12">
        <v>1</v>
      </c>
      <c r="D3" s="12">
        <v>3</v>
      </c>
      <c r="F3" s="12">
        <v>15</v>
      </c>
      <c r="G3" s="12">
        <v>23</v>
      </c>
      <c r="I3" s="11">
        <f t="shared" si="0"/>
        <v>6.6666666666666666E-2</v>
      </c>
      <c r="J3" s="11">
        <f t="shared" si="1"/>
        <v>0.13043478260869565</v>
      </c>
      <c r="L3" s="11" t="s">
        <v>21</v>
      </c>
      <c r="M3" s="12">
        <f t="shared" ref="M3:N3" si="5">STDEV(I2:I18)</f>
        <v>0.12206948442170268</v>
      </c>
      <c r="N3" s="11">
        <f t="shared" si="5"/>
        <v>0.1033822907525494</v>
      </c>
      <c r="Q3" s="11">
        <v>1</v>
      </c>
      <c r="R3" s="11">
        <v>4</v>
      </c>
      <c r="T3" s="11">
        <f t="shared" ref="T3:U3" si="6">Q3/F3</f>
        <v>6.6666666666666666E-2</v>
      </c>
      <c r="U3" s="11">
        <f t="shared" si="6"/>
        <v>0.17391304347826086</v>
      </c>
      <c r="W3" s="11" t="s">
        <v>21</v>
      </c>
      <c r="X3" s="11">
        <f t="shared" ref="X3:Y3" si="7">STDEV(T2:T18)</f>
        <v>0.38266071083324932</v>
      </c>
      <c r="Y3" s="11">
        <f t="shared" si="7"/>
        <v>0.19287606692917608</v>
      </c>
    </row>
    <row r="4" spans="1:27" x14ac:dyDescent="0.2">
      <c r="A4" s="12" t="s">
        <v>22</v>
      </c>
      <c r="B4" s="12" t="s">
        <v>64</v>
      </c>
      <c r="C4" s="12">
        <v>1</v>
      </c>
      <c r="D4" s="12">
        <v>2</v>
      </c>
      <c r="F4" s="12">
        <v>15</v>
      </c>
      <c r="G4" s="12">
        <v>20</v>
      </c>
      <c r="I4" s="11">
        <f t="shared" si="0"/>
        <v>6.6666666666666666E-2</v>
      </c>
      <c r="J4" s="11">
        <f t="shared" si="1"/>
        <v>0.1</v>
      </c>
      <c r="L4" s="11" t="s">
        <v>24</v>
      </c>
      <c r="M4" s="12">
        <v>17</v>
      </c>
      <c r="Q4" s="11">
        <v>1</v>
      </c>
      <c r="R4" s="11">
        <v>2</v>
      </c>
      <c r="T4" s="11">
        <f t="shared" ref="T4:U4" si="8">Q4/F4</f>
        <v>6.6666666666666666E-2</v>
      </c>
      <c r="U4" s="11">
        <f t="shared" si="8"/>
        <v>0.1</v>
      </c>
      <c r="W4" s="11" t="s">
        <v>24</v>
      </c>
      <c r="X4" s="12">
        <v>17</v>
      </c>
      <c r="Z4" s="12"/>
      <c r="AA4" s="12"/>
    </row>
    <row r="5" spans="1:27" x14ac:dyDescent="0.2">
      <c r="A5" s="12" t="s">
        <v>23</v>
      </c>
      <c r="B5" s="13" t="s">
        <v>65</v>
      </c>
      <c r="C5" s="12">
        <v>2</v>
      </c>
      <c r="D5" s="12">
        <v>5</v>
      </c>
      <c r="F5" s="12">
        <v>12</v>
      </c>
      <c r="G5" s="12">
        <v>25</v>
      </c>
      <c r="I5" s="11">
        <f t="shared" si="0"/>
        <v>0.16666666666666666</v>
      </c>
      <c r="J5" s="11">
        <f t="shared" si="1"/>
        <v>0.2</v>
      </c>
      <c r="L5" s="11" t="s">
        <v>26</v>
      </c>
      <c r="M5" s="11">
        <f>(M3)*(M3)</f>
        <v>1.4900959026980312E-2</v>
      </c>
      <c r="Q5" s="12">
        <v>4</v>
      </c>
      <c r="R5" s="12">
        <v>8</v>
      </c>
      <c r="T5" s="11">
        <f t="shared" ref="T5:U5" si="9">Q5/F5</f>
        <v>0.33333333333333331</v>
      </c>
      <c r="U5" s="11">
        <f t="shared" si="9"/>
        <v>0.32</v>
      </c>
      <c r="W5" s="11" t="s">
        <v>26</v>
      </c>
      <c r="X5" s="11">
        <f>(X3)*(X3)</f>
        <v>0.14642921961540764</v>
      </c>
    </row>
    <row r="6" spans="1:27" x14ac:dyDescent="0.2">
      <c r="A6" s="12" t="s">
        <v>25</v>
      </c>
      <c r="B6" s="13" t="s">
        <v>64</v>
      </c>
      <c r="C6" s="12">
        <v>2</v>
      </c>
      <c r="D6" s="12">
        <v>4</v>
      </c>
      <c r="F6" s="12">
        <v>16</v>
      </c>
      <c r="G6" s="12">
        <v>26</v>
      </c>
      <c r="I6" s="11">
        <f t="shared" si="0"/>
        <v>0.125</v>
      </c>
      <c r="J6" s="11">
        <f t="shared" si="1"/>
        <v>0.15384615384615385</v>
      </c>
      <c r="L6" s="11" t="s">
        <v>27</v>
      </c>
      <c r="M6" s="12">
        <v>0.46839999999999998</v>
      </c>
      <c r="Q6" s="12">
        <v>3</v>
      </c>
      <c r="R6" s="12">
        <v>4</v>
      </c>
      <c r="T6" s="11">
        <f t="shared" ref="T6:U6" si="10">Q6/F6</f>
        <v>0.1875</v>
      </c>
      <c r="U6" s="11">
        <f t="shared" si="10"/>
        <v>0.15384615384615385</v>
      </c>
      <c r="W6" s="11" t="s">
        <v>27</v>
      </c>
    </row>
    <row r="7" spans="1:27" x14ac:dyDescent="0.2">
      <c r="A7" s="12" t="s">
        <v>69</v>
      </c>
      <c r="B7" s="13" t="s">
        <v>64</v>
      </c>
      <c r="C7" s="12">
        <v>3</v>
      </c>
      <c r="D7" s="12">
        <v>5</v>
      </c>
      <c r="F7" s="12">
        <v>16</v>
      </c>
      <c r="G7" s="12">
        <v>26</v>
      </c>
      <c r="I7" s="11">
        <f t="shared" si="0"/>
        <v>0.1875</v>
      </c>
      <c r="J7" s="11">
        <f t="shared" si="1"/>
        <v>0.19230769230769232</v>
      </c>
      <c r="L7" s="11" t="s">
        <v>29</v>
      </c>
      <c r="M7" s="11">
        <f>(7.9*M5)/((N2-M2)^2)</f>
        <v>145.09472209827311</v>
      </c>
      <c r="Q7" s="12">
        <v>4</v>
      </c>
      <c r="R7" s="12">
        <v>5</v>
      </c>
      <c r="T7" s="11">
        <f t="shared" ref="T7:U7" si="11">Q7/F7</f>
        <v>0.25</v>
      </c>
      <c r="U7" s="11">
        <f t="shared" si="11"/>
        <v>0.19230769230769232</v>
      </c>
      <c r="W7" s="11" t="s">
        <v>29</v>
      </c>
      <c r="X7" s="11">
        <f>(7.9*X5)/((Y2-X2)^2)</f>
        <v>465736.59609579947</v>
      </c>
    </row>
    <row r="8" spans="1:27" x14ac:dyDescent="0.2">
      <c r="A8" s="12" t="s">
        <v>28</v>
      </c>
      <c r="B8" s="13" t="s">
        <v>65</v>
      </c>
      <c r="C8" s="12">
        <v>3</v>
      </c>
      <c r="D8" s="12">
        <v>6</v>
      </c>
      <c r="F8" s="12">
        <v>15</v>
      </c>
      <c r="G8" s="12">
        <v>25</v>
      </c>
      <c r="I8" s="11">
        <f t="shared" si="0"/>
        <v>0.2</v>
      </c>
      <c r="J8" s="11">
        <f t="shared" si="1"/>
        <v>0.24</v>
      </c>
      <c r="L8" s="11" t="s">
        <v>31</v>
      </c>
      <c r="M8" s="11">
        <f>(10.5*M5)/((N2-M2)^2)</f>
        <v>192.84741544707182</v>
      </c>
      <c r="Q8" s="12">
        <v>3</v>
      </c>
      <c r="R8" s="12">
        <v>11</v>
      </c>
      <c r="T8" s="11">
        <f t="shared" ref="T8:U8" si="12">Q8/F8</f>
        <v>0.2</v>
      </c>
      <c r="U8" s="11">
        <f t="shared" si="12"/>
        <v>0.44</v>
      </c>
      <c r="W8" s="11" t="s">
        <v>31</v>
      </c>
      <c r="X8" s="11">
        <f>(10.5*X5)/((Y2-X2)^2)</f>
        <v>619016.99481087271</v>
      </c>
    </row>
    <row r="9" spans="1:27" x14ac:dyDescent="0.2">
      <c r="A9" s="12" t="s">
        <v>30</v>
      </c>
      <c r="B9" s="13" t="s">
        <v>65</v>
      </c>
      <c r="C9" s="12">
        <v>4</v>
      </c>
      <c r="D9" s="12">
        <v>6</v>
      </c>
      <c r="F9" s="12">
        <v>15</v>
      </c>
      <c r="G9" s="12">
        <v>23</v>
      </c>
      <c r="I9" s="11">
        <f t="shared" si="0"/>
        <v>0.26666666666666666</v>
      </c>
      <c r="J9" s="11">
        <f t="shared" si="1"/>
        <v>0.2608695652173913</v>
      </c>
      <c r="Q9" s="12">
        <v>5</v>
      </c>
      <c r="R9" s="12">
        <v>8</v>
      </c>
      <c r="T9" s="11">
        <f t="shared" ref="T9:U9" si="13">Q9/F9</f>
        <v>0.33333333333333331</v>
      </c>
      <c r="U9" s="11">
        <f t="shared" si="13"/>
        <v>0.34782608695652173</v>
      </c>
    </row>
    <row r="10" spans="1:27" x14ac:dyDescent="0.2">
      <c r="A10" s="12" t="s">
        <v>32</v>
      </c>
      <c r="B10" s="13" t="s">
        <v>65</v>
      </c>
      <c r="C10" s="12">
        <v>1</v>
      </c>
      <c r="D10" s="12">
        <v>2</v>
      </c>
      <c r="F10" s="12">
        <v>13</v>
      </c>
      <c r="G10" s="12">
        <v>21</v>
      </c>
      <c r="I10" s="11">
        <f t="shared" si="0"/>
        <v>7.6923076923076927E-2</v>
      </c>
      <c r="J10" s="11">
        <f t="shared" si="1"/>
        <v>9.5238095238095233E-2</v>
      </c>
      <c r="Q10" s="12">
        <v>1</v>
      </c>
      <c r="R10" s="12">
        <v>2</v>
      </c>
      <c r="T10" s="11">
        <f t="shared" ref="T10:U10" si="14">Q10/F10</f>
        <v>7.6923076923076927E-2</v>
      </c>
      <c r="U10" s="11">
        <f t="shared" si="14"/>
        <v>9.5238095238095233E-2</v>
      </c>
    </row>
    <row r="11" spans="1:27" x14ac:dyDescent="0.2">
      <c r="A11" s="12" t="s">
        <v>33</v>
      </c>
      <c r="B11" s="13" t="s">
        <v>65</v>
      </c>
      <c r="C11" s="12">
        <v>1</v>
      </c>
      <c r="D11" s="12">
        <v>3</v>
      </c>
      <c r="F11" s="12">
        <v>16</v>
      </c>
      <c r="G11" s="12">
        <v>27</v>
      </c>
      <c r="I11" s="11">
        <f t="shared" si="0"/>
        <v>6.25E-2</v>
      </c>
      <c r="J11" s="11">
        <f t="shared" si="1"/>
        <v>0.1111111111111111</v>
      </c>
      <c r="Q11" s="12">
        <v>1</v>
      </c>
      <c r="R11" s="12">
        <v>3</v>
      </c>
      <c r="T11" s="11">
        <f t="shared" ref="T11:U11" si="15">Q11/F11</f>
        <v>6.25E-2</v>
      </c>
      <c r="U11" s="11">
        <f t="shared" si="15"/>
        <v>0.1111111111111111</v>
      </c>
    </row>
    <row r="12" spans="1:27" x14ac:dyDescent="0.2">
      <c r="A12" s="11" t="s">
        <v>39</v>
      </c>
      <c r="B12" s="17" t="s">
        <v>65</v>
      </c>
      <c r="C12" s="12">
        <v>3</v>
      </c>
      <c r="D12" s="12">
        <v>6</v>
      </c>
      <c r="E12" s="12"/>
      <c r="F12" s="12">
        <v>11</v>
      </c>
      <c r="G12" s="12">
        <v>25</v>
      </c>
      <c r="I12" s="11">
        <f t="shared" si="0"/>
        <v>0.27272727272727271</v>
      </c>
      <c r="J12" s="11">
        <f t="shared" si="1"/>
        <v>0.24</v>
      </c>
      <c r="Q12" s="12">
        <v>4</v>
      </c>
      <c r="R12" s="12">
        <v>9</v>
      </c>
      <c r="T12" s="11">
        <f t="shared" ref="T12:U12" si="16">Q12/F12</f>
        <v>0.36363636363636365</v>
      </c>
      <c r="U12" s="11">
        <f t="shared" si="16"/>
        <v>0.36</v>
      </c>
    </row>
    <row r="13" spans="1:27" x14ac:dyDescent="0.2">
      <c r="A13" s="12" t="s">
        <v>40</v>
      </c>
      <c r="B13" s="12" t="s">
        <v>64</v>
      </c>
      <c r="C13" s="12">
        <v>1</v>
      </c>
      <c r="D13" s="12">
        <v>5</v>
      </c>
      <c r="F13" s="12">
        <v>10</v>
      </c>
      <c r="G13" s="12">
        <v>21</v>
      </c>
      <c r="I13" s="11">
        <f t="shared" si="0"/>
        <v>0.1</v>
      </c>
      <c r="J13" s="11">
        <f t="shared" si="1"/>
        <v>0.23809523809523808</v>
      </c>
      <c r="Q13" s="12">
        <v>2</v>
      </c>
      <c r="R13" s="12">
        <v>9</v>
      </c>
      <c r="T13" s="11">
        <f t="shared" ref="T13:U13" si="17">Q13/F13</f>
        <v>0.2</v>
      </c>
      <c r="U13" s="11">
        <f t="shared" si="17"/>
        <v>0.42857142857142855</v>
      </c>
    </row>
    <row r="14" spans="1:27" x14ac:dyDescent="0.2">
      <c r="A14" s="12" t="s">
        <v>41</v>
      </c>
      <c r="B14" s="12" t="s">
        <v>64</v>
      </c>
      <c r="C14" s="12">
        <v>4</v>
      </c>
      <c r="D14" s="12">
        <v>4</v>
      </c>
      <c r="E14" s="12"/>
      <c r="F14" s="12">
        <v>8</v>
      </c>
      <c r="G14" s="12">
        <v>20</v>
      </c>
      <c r="I14" s="11">
        <f t="shared" si="0"/>
        <v>0.5</v>
      </c>
      <c r="J14" s="11">
        <f t="shared" si="1"/>
        <v>0.2</v>
      </c>
      <c r="Q14" s="11">
        <v>6</v>
      </c>
      <c r="R14" s="15">
        <v>6</v>
      </c>
      <c r="T14" s="11">
        <f t="shared" ref="T14:U14" si="18">Q14/F14</f>
        <v>0.75</v>
      </c>
      <c r="U14" s="11">
        <f t="shared" si="18"/>
        <v>0.3</v>
      </c>
    </row>
    <row r="15" spans="1:27" x14ac:dyDescent="0.2">
      <c r="A15" s="12" t="s">
        <v>42</v>
      </c>
      <c r="B15" s="12" t="s">
        <v>65</v>
      </c>
      <c r="C15" s="12">
        <v>1</v>
      </c>
      <c r="D15" s="12">
        <v>9</v>
      </c>
      <c r="F15" s="12">
        <v>10</v>
      </c>
      <c r="G15" s="12">
        <v>19</v>
      </c>
      <c r="I15" s="11">
        <f t="shared" si="0"/>
        <v>0.1</v>
      </c>
      <c r="J15" s="11">
        <f t="shared" si="1"/>
        <v>0.47368421052631576</v>
      </c>
      <c r="Q15" s="12">
        <v>1</v>
      </c>
      <c r="R15" s="12">
        <v>10</v>
      </c>
      <c r="T15" s="11">
        <f t="shared" ref="T15:U15" si="19">Q15/F15</f>
        <v>0.1</v>
      </c>
      <c r="U15" s="11">
        <f t="shared" si="19"/>
        <v>0.52631578947368418</v>
      </c>
    </row>
    <row r="16" spans="1:27" x14ac:dyDescent="0.2">
      <c r="A16" s="12" t="s">
        <v>43</v>
      </c>
      <c r="B16" s="12" t="s">
        <v>65</v>
      </c>
      <c r="C16" s="12">
        <v>2</v>
      </c>
      <c r="D16" s="12">
        <v>5</v>
      </c>
      <c r="F16" s="12">
        <v>11</v>
      </c>
      <c r="G16" s="12">
        <v>20</v>
      </c>
      <c r="I16" s="11">
        <f t="shared" si="0"/>
        <v>0.18181818181818182</v>
      </c>
      <c r="J16" s="11">
        <f t="shared" si="1"/>
        <v>0.25</v>
      </c>
      <c r="Q16" s="12">
        <v>2</v>
      </c>
      <c r="R16" s="12">
        <v>12</v>
      </c>
      <c r="T16" s="11">
        <f t="shared" ref="T16:U16" si="20">Q16/F16</f>
        <v>0.18181818181818182</v>
      </c>
      <c r="U16" s="11">
        <f t="shared" si="20"/>
        <v>0.6</v>
      </c>
    </row>
    <row r="17" spans="1:21" x14ac:dyDescent="0.2">
      <c r="A17" s="12" t="s">
        <v>44</v>
      </c>
      <c r="B17" s="12" t="s">
        <v>65</v>
      </c>
      <c r="C17" s="12">
        <v>2</v>
      </c>
      <c r="D17" s="12">
        <v>5</v>
      </c>
      <c r="F17" s="12">
        <v>11</v>
      </c>
      <c r="G17" s="12">
        <v>22</v>
      </c>
      <c r="I17" s="11">
        <f t="shared" si="0"/>
        <v>0.18181818181818182</v>
      </c>
      <c r="J17" s="11">
        <f t="shared" si="1"/>
        <v>0.22727272727272727</v>
      </c>
      <c r="Q17" s="12">
        <v>4</v>
      </c>
      <c r="R17" s="12">
        <v>5</v>
      </c>
      <c r="T17" s="11">
        <f t="shared" ref="T17:U17" si="21">Q17/F17</f>
        <v>0.36363636363636365</v>
      </c>
      <c r="U17" s="11">
        <f t="shared" si="21"/>
        <v>0.22727272727272727</v>
      </c>
    </row>
    <row r="18" spans="1:21" x14ac:dyDescent="0.2">
      <c r="A18" s="12" t="s">
        <v>45</v>
      </c>
      <c r="B18" s="12" t="s">
        <v>64</v>
      </c>
      <c r="C18" s="12">
        <v>3</v>
      </c>
      <c r="D18" s="12">
        <v>3</v>
      </c>
      <c r="F18" s="12">
        <v>17</v>
      </c>
      <c r="G18" s="12">
        <v>28</v>
      </c>
      <c r="I18" s="11">
        <f t="shared" si="0"/>
        <v>0.17647058823529413</v>
      </c>
      <c r="J18" s="11">
        <f t="shared" si="1"/>
        <v>0.10714285714285714</v>
      </c>
      <c r="Q18" s="12">
        <v>3</v>
      </c>
      <c r="R18" s="12">
        <v>5</v>
      </c>
      <c r="T18" s="11">
        <f t="shared" ref="T18:U18" si="22">Q18/F18</f>
        <v>0.17647058823529413</v>
      </c>
      <c r="U18" s="11">
        <f t="shared" si="22"/>
        <v>0.17857142857142858</v>
      </c>
    </row>
    <row r="19" spans="1:21" x14ac:dyDescent="0.2">
      <c r="A19" s="14"/>
    </row>
    <row r="20" spans="1:21" x14ac:dyDescent="0.2">
      <c r="A20" s="14"/>
    </row>
    <row r="21" spans="1:21" x14ac:dyDescent="0.2">
      <c r="E21" s="12" t="s">
        <v>34</v>
      </c>
      <c r="F21" s="11">
        <f t="shared" ref="F21:G21" si="23">AVERAGE(F2:F17)</f>
        <v>13.1875</v>
      </c>
      <c r="G21" s="11">
        <f t="shared" si="23"/>
        <v>23.125</v>
      </c>
    </row>
    <row r="24" spans="1:21" x14ac:dyDescent="0.2">
      <c r="A24" s="12" t="s">
        <v>36</v>
      </c>
    </row>
    <row r="26" spans="1:21" x14ac:dyDescent="0.2">
      <c r="F26" s="12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</vt:lpstr>
      <vt:lpstr>data_and_stats_fall</vt:lpstr>
      <vt:lpstr>data_and_stats_spring</vt:lpstr>
      <vt:lpstr>data_and_stats_total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 Braun</cp:lastModifiedBy>
  <dcterms:modified xsi:type="dcterms:W3CDTF">2019-12-02T21:15:07Z</dcterms:modified>
</cp:coreProperties>
</file>