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Екатерина\Desktop\3 курс\Эконометрика\"/>
    </mc:Choice>
  </mc:AlternateContent>
  <xr:revisionPtr revIDLastSave="0" documentId="8_{5F104984-1743-4EC1-A97D-969ADF936C8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Задача 0" sheetId="4" r:id="rId1"/>
    <sheet name="Задача 1" sheetId="1" r:id="rId2"/>
    <sheet name="Задача 2" sheetId="2" r:id="rId3"/>
    <sheet name="Задача 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3" l="1" a="1"/>
  <c r="B44" i="3" s="1"/>
  <c r="B17" i="3" a="1"/>
  <c r="B17" i="3" s="1"/>
  <c r="A34" i="1" a="1"/>
  <c r="B34" i="1" s="1"/>
  <c r="A29" i="4" a="1"/>
  <c r="A29" i="4" s="1"/>
  <c r="D48" i="3" l="1"/>
  <c r="B46" i="3"/>
  <c r="C48" i="3"/>
  <c r="B47" i="3"/>
  <c r="D45" i="3"/>
  <c r="C44" i="3"/>
  <c r="D47" i="3"/>
  <c r="C46" i="3"/>
  <c r="B45" i="3"/>
  <c r="B50" i="3" s="1"/>
  <c r="C47" i="3"/>
  <c r="D44" i="3"/>
  <c r="B48" i="3"/>
  <c r="D46" i="3"/>
  <c r="C45" i="3"/>
  <c r="D21" i="3"/>
  <c r="C20" i="3"/>
  <c r="B25" i="3" s="1"/>
  <c r="B19" i="3"/>
  <c r="D17" i="3"/>
  <c r="D20" i="3"/>
  <c r="B18" i="3"/>
  <c r="B23" i="3" s="1"/>
  <c r="C21" i="3"/>
  <c r="B20" i="3"/>
  <c r="D18" i="3"/>
  <c r="C17" i="3"/>
  <c r="C19" i="3"/>
  <c r="B21" i="3"/>
  <c r="D19" i="3"/>
  <c r="C18" i="3"/>
  <c r="C38" i="1"/>
  <c r="D37" i="1"/>
  <c r="E36" i="1"/>
  <c r="A36" i="1"/>
  <c r="B35" i="1"/>
  <c r="C34" i="1"/>
  <c r="E38" i="1"/>
  <c r="A38" i="1"/>
  <c r="B37" i="1"/>
  <c r="C36" i="1"/>
  <c r="D35" i="1"/>
  <c r="E34" i="1"/>
  <c r="A34" i="1"/>
  <c r="D38" i="1"/>
  <c r="E37" i="1"/>
  <c r="A37" i="1"/>
  <c r="B36" i="1"/>
  <c r="C35" i="1"/>
  <c r="D34" i="1"/>
  <c r="B38" i="1"/>
  <c r="C37" i="1"/>
  <c r="D36" i="1"/>
  <c r="E35" i="1"/>
  <c r="A35" i="1"/>
  <c r="A43" i="4"/>
  <c r="B31" i="4"/>
  <c r="C33" i="4"/>
  <c r="A31" i="4"/>
  <c r="C29" i="4"/>
  <c r="B33" i="4"/>
  <c r="A32" i="4"/>
  <c r="C30" i="4"/>
  <c r="B29" i="4"/>
  <c r="B43" i="4" s="1"/>
  <c r="C32" i="4"/>
  <c r="A30" i="4"/>
  <c r="B32" i="4"/>
  <c r="A45" i="4" s="1"/>
  <c r="A33" i="4"/>
  <c r="C31" i="4"/>
  <c r="B30" i="4"/>
  <c r="L10" i="1" l="1"/>
  <c r="L18" i="1"/>
  <c r="L26" i="1"/>
  <c r="K10" i="1"/>
  <c r="K18" i="1"/>
  <c r="K26" i="1"/>
  <c r="J10" i="1"/>
  <c r="J18" i="1"/>
  <c r="J26" i="1"/>
  <c r="I9" i="1"/>
  <c r="I17" i="1"/>
  <c r="I25" i="1"/>
  <c r="H9" i="1"/>
  <c r="H17" i="1"/>
  <c r="H25" i="1"/>
  <c r="L11" i="1"/>
  <c r="L19" i="1"/>
  <c r="L27" i="1"/>
  <c r="L12" i="1"/>
  <c r="L20" i="1"/>
  <c r="L28" i="1"/>
  <c r="K12" i="1"/>
  <c r="K20" i="1"/>
  <c r="K28" i="1"/>
  <c r="J12" i="1"/>
  <c r="J20" i="1"/>
  <c r="J28" i="1"/>
  <c r="I11" i="1"/>
  <c r="I19" i="1"/>
  <c r="I27" i="1"/>
  <c r="H11" i="1"/>
  <c r="H19" i="1"/>
  <c r="H27" i="1"/>
  <c r="L13" i="1"/>
  <c r="L21" i="1"/>
  <c r="L29" i="1"/>
  <c r="K13" i="1"/>
  <c r="K21" i="1"/>
  <c r="K29" i="1"/>
  <c r="J13" i="1"/>
  <c r="J21" i="1"/>
  <c r="J29" i="1"/>
  <c r="I12" i="1"/>
  <c r="I20" i="1"/>
  <c r="I28" i="1"/>
  <c r="H12" i="1"/>
  <c r="H20" i="1"/>
  <c r="H28" i="1"/>
  <c r="L14" i="1"/>
  <c r="L22" i="1"/>
  <c r="L30" i="1"/>
  <c r="K14" i="1"/>
  <c r="K22" i="1"/>
  <c r="K30" i="1"/>
  <c r="J14" i="1"/>
  <c r="J22" i="1"/>
  <c r="J30" i="1"/>
  <c r="I13" i="1"/>
  <c r="I21" i="1"/>
  <c r="I29" i="1"/>
  <c r="H13" i="1"/>
  <c r="H21" i="1"/>
  <c r="H29" i="1"/>
  <c r="L15" i="1"/>
  <c r="L23" i="1"/>
  <c r="L31" i="1"/>
  <c r="K15" i="1"/>
  <c r="K23" i="1"/>
  <c r="K31" i="1"/>
  <c r="J15" i="1"/>
  <c r="J23" i="1"/>
  <c r="J31" i="1"/>
  <c r="I14" i="1"/>
  <c r="I22" i="1"/>
  <c r="I30" i="1"/>
  <c r="H14" i="1"/>
  <c r="H22" i="1"/>
  <c r="H30" i="1"/>
  <c r="L16" i="1"/>
  <c r="L24" i="1"/>
  <c r="L8" i="1"/>
  <c r="K16" i="1"/>
  <c r="K24" i="1"/>
  <c r="K8" i="1"/>
  <c r="J16" i="1"/>
  <c r="J24" i="1"/>
  <c r="J8" i="1"/>
  <c r="I15" i="1"/>
  <c r="I23" i="1"/>
  <c r="I31" i="1"/>
  <c r="H15" i="1"/>
  <c r="H23" i="1"/>
  <c r="H31" i="1"/>
  <c r="L9" i="1"/>
  <c r="L17" i="1"/>
  <c r="L25" i="1"/>
  <c r="K9" i="1"/>
  <c r="K17" i="1"/>
  <c r="K25" i="1"/>
  <c r="J9" i="1"/>
  <c r="J17" i="1"/>
  <c r="J25" i="1"/>
  <c r="H8" i="1"/>
  <c r="I10" i="1"/>
  <c r="H18" i="1"/>
  <c r="I18" i="1"/>
  <c r="J11" i="1"/>
  <c r="J19" i="1"/>
  <c r="H16" i="1"/>
  <c r="I16" i="1"/>
  <c r="H24" i="1"/>
  <c r="H26" i="1"/>
  <c r="I8" i="1"/>
  <c r="J27" i="1"/>
  <c r="K11" i="1"/>
  <c r="K19" i="1"/>
  <c r="I24" i="1"/>
  <c r="K27" i="1"/>
  <c r="I26" i="1"/>
  <c r="H10" i="1"/>
  <c r="D50" i="3"/>
  <c r="C50" i="3"/>
  <c r="C23" i="3"/>
  <c r="D23" i="3"/>
  <c r="G5" i="4"/>
  <c r="G9" i="4"/>
  <c r="G13" i="4"/>
  <c r="G17" i="4"/>
  <c r="G21" i="4"/>
  <c r="F22" i="4"/>
  <c r="F7" i="4"/>
  <c r="F11" i="4"/>
  <c r="F15" i="4"/>
  <c r="F19" i="4"/>
  <c r="E5" i="4"/>
  <c r="E9" i="4"/>
  <c r="E13" i="4"/>
  <c r="E17" i="4"/>
  <c r="E21" i="4"/>
  <c r="C43" i="4"/>
  <c r="G6" i="4"/>
  <c r="G10" i="4"/>
  <c r="G14" i="4"/>
  <c r="G18" i="4"/>
  <c r="G22" i="4"/>
  <c r="F4" i="4"/>
  <c r="F8" i="4"/>
  <c r="F12" i="4"/>
  <c r="F16" i="4"/>
  <c r="F20" i="4"/>
  <c r="E6" i="4"/>
  <c r="E10" i="4"/>
  <c r="E14" i="4"/>
  <c r="E18" i="4"/>
  <c r="E22" i="4"/>
  <c r="E4" i="4"/>
  <c r="E12" i="4"/>
  <c r="E20" i="4"/>
  <c r="G7" i="4"/>
  <c r="G11" i="4"/>
  <c r="G15" i="4"/>
  <c r="G19" i="4"/>
  <c r="G3" i="4"/>
  <c r="F5" i="4"/>
  <c r="F9" i="4"/>
  <c r="F13" i="4"/>
  <c r="F17" i="4"/>
  <c r="F21" i="4"/>
  <c r="E7" i="4"/>
  <c r="E11" i="4"/>
  <c r="E15" i="4"/>
  <c r="E19" i="4"/>
  <c r="E3" i="4"/>
  <c r="G4" i="4"/>
  <c r="G8" i="4"/>
  <c r="G12" i="4"/>
  <c r="G16" i="4"/>
  <c r="G20" i="4"/>
  <c r="F3" i="4"/>
  <c r="F6" i="4"/>
  <c r="F10" i="4"/>
  <c r="F14" i="4"/>
  <c r="F18" i="4"/>
  <c r="E8" i="4"/>
  <c r="E16" i="4"/>
</calcChain>
</file>

<file path=xl/sharedStrings.xml><?xml version="1.0" encoding="utf-8"?>
<sst xmlns="http://schemas.openxmlformats.org/spreadsheetml/2006/main" count="107" uniqueCount="53">
  <si>
    <t>Годы</t>
  </si>
  <si>
    <t>Квартал</t>
  </si>
  <si>
    <t>Расходы</t>
  </si>
  <si>
    <t>t</t>
  </si>
  <si>
    <t>d2</t>
  </si>
  <si>
    <t>d3</t>
  </si>
  <si>
    <t>d4</t>
  </si>
  <si>
    <t>I</t>
  </si>
  <si>
    <t>II</t>
  </si>
  <si>
    <t>III</t>
  </si>
  <si>
    <t>IV</t>
  </si>
  <si>
    <t>Номер станка</t>
  </si>
  <si>
    <t>Фирма</t>
  </si>
  <si>
    <t>H</t>
  </si>
  <si>
    <t>M</t>
  </si>
  <si>
    <t>A</t>
  </si>
  <si>
    <t>B</t>
  </si>
  <si>
    <t>C</t>
  </si>
  <si>
    <t>Имеются данные о рынке жилья в Санкт-Петербурге. По данным табл. 5.10 постройте линейную регрессионную модель, отражающую зависимость цены квартиры (y) от ее общей площади (x). Запишите оцененную модель в стандартной форме. С помощью фиктивной переменной сдвига проверьте значимость влияния района на стоимость квартиры.</t>
  </si>
  <si>
    <t>Приморский</t>
  </si>
  <si>
    <t>Гражданка</t>
  </si>
  <si>
    <t>Цена квартиры y</t>
  </si>
  <si>
    <t>Общая
площадь х</t>
  </si>
  <si>
    <t>Район города</t>
  </si>
  <si>
    <t>№</t>
  </si>
  <si>
    <t>Y – зарплата за месяц ($)</t>
  </si>
  <si>
    <t>X - возраст работника (лет)</t>
  </si>
  <si>
    <t>Спецификация построенной эконометрической модели будет следующей:</t>
  </si>
  <si>
    <t xml:space="preserve">где </t>
  </si>
  <si>
    <t>Y регр</t>
  </si>
  <si>
    <t>Y1регр межской</t>
  </si>
  <si>
    <t>y=60,71 +6,98X +17,27d</t>
  </si>
  <si>
    <t>Y1регр женский</t>
  </si>
  <si>
    <t>y муж = 77,98 + 6,98X</t>
  </si>
  <si>
    <t>y жен = 60,71 +6,98Х</t>
  </si>
  <si>
    <t>А0</t>
  </si>
  <si>
    <t>Х</t>
  </si>
  <si>
    <t>D</t>
  </si>
  <si>
    <t>D не стат значимо</t>
  </si>
  <si>
    <t xml:space="preserve">а значит пол не значим </t>
  </si>
  <si>
    <r>
      <t>y = a</t>
    </r>
    <r>
      <rPr>
        <vertAlign val="subscript"/>
        <sz val="14"/>
        <color rgb="FF000000"/>
        <rFont val="Calibri Light"/>
        <family val="2"/>
        <charset val="204"/>
        <scheme val="major"/>
      </rPr>
      <t>0</t>
    </r>
    <r>
      <rPr>
        <sz val="14"/>
        <color rgb="FF000000"/>
        <rFont val="Calibri Light"/>
        <family val="2"/>
        <charset val="204"/>
        <scheme val="major"/>
      </rPr>
      <t xml:space="preserve"> + </t>
    </r>
    <r>
      <rPr>
        <i/>
        <sz val="14"/>
        <color rgb="FF000000"/>
        <rFont val="Calibri Light"/>
        <family val="2"/>
        <charset val="204"/>
        <scheme val="major"/>
      </rPr>
      <t>a</t>
    </r>
    <r>
      <rPr>
        <vertAlign val="subscript"/>
        <sz val="14"/>
        <color rgb="FF000000"/>
        <rFont val="Calibri Light"/>
        <family val="2"/>
        <charset val="204"/>
        <scheme val="major"/>
      </rPr>
      <t>1</t>
    </r>
    <r>
      <rPr>
        <sz val="14"/>
        <color rgb="FF000000"/>
        <rFont val="Calibri Light"/>
        <family val="2"/>
        <charset val="204"/>
        <scheme val="major"/>
      </rPr>
      <t>‧</t>
    </r>
    <r>
      <rPr>
        <i/>
        <sz val="14"/>
        <color rgb="FF000000"/>
        <rFont val="Calibri Light"/>
        <family val="2"/>
        <charset val="204"/>
        <scheme val="major"/>
      </rPr>
      <t>x</t>
    </r>
    <r>
      <rPr>
        <sz val="14"/>
        <color rgb="FF000000"/>
        <rFont val="Calibri Light"/>
        <family val="2"/>
        <charset val="204"/>
        <scheme val="major"/>
      </rPr>
      <t xml:space="preserve"> + </t>
    </r>
    <r>
      <rPr>
        <i/>
        <sz val="14"/>
        <color rgb="FF000000"/>
        <rFont val="Calibri Light"/>
        <family val="2"/>
        <charset val="204"/>
        <scheme val="major"/>
      </rPr>
      <t>a</t>
    </r>
    <r>
      <rPr>
        <vertAlign val="subscript"/>
        <sz val="14"/>
        <color rgb="FF000000"/>
        <rFont val="Calibri Light"/>
        <family val="2"/>
        <charset val="204"/>
        <scheme val="major"/>
      </rPr>
      <t>2</t>
    </r>
    <r>
      <rPr>
        <sz val="14"/>
        <color rgb="FF000000"/>
        <rFont val="Calibri Light"/>
        <family val="2"/>
        <charset val="204"/>
        <scheme val="major"/>
      </rPr>
      <t>‧</t>
    </r>
    <r>
      <rPr>
        <i/>
        <sz val="14"/>
        <color rgb="FF000000"/>
        <rFont val="Calibri Light"/>
        <family val="2"/>
        <charset val="204"/>
        <scheme val="major"/>
      </rPr>
      <t>d</t>
    </r>
    <r>
      <rPr>
        <sz val="14"/>
        <color rgb="FF000000"/>
        <rFont val="Calibri Light"/>
        <family val="2"/>
        <charset val="204"/>
        <scheme val="major"/>
      </rPr>
      <t xml:space="preserve"> + </t>
    </r>
    <r>
      <rPr>
        <i/>
        <sz val="14"/>
        <color rgb="FF000000"/>
        <rFont val="Calibri Light"/>
        <family val="2"/>
        <charset val="204"/>
        <scheme val="major"/>
      </rPr>
      <t>e</t>
    </r>
    <r>
      <rPr>
        <sz val="14"/>
        <color rgb="FF000000"/>
        <rFont val="Calibri Light"/>
        <family val="2"/>
        <charset val="204"/>
        <scheme val="major"/>
      </rPr>
      <t>,</t>
    </r>
  </si>
  <si>
    <t>d – пол (1 - м, 0 - ж)</t>
  </si>
  <si>
    <t>А</t>
  </si>
  <si>
    <t>Y 1 квартал</t>
  </si>
  <si>
    <t>Y 2 квартал</t>
  </si>
  <si>
    <t>Y 3 квартал</t>
  </si>
  <si>
    <t>Y 4 квартал</t>
  </si>
  <si>
    <t>Частные уравнения регрессии</t>
  </si>
  <si>
    <t>d (приморский 1, гражданка 0)</t>
  </si>
  <si>
    <t>d</t>
  </si>
  <si>
    <t>Цена квартиры зависит от района</t>
  </si>
  <si>
    <t xml:space="preserve">Новостройка 1, </t>
  </si>
  <si>
    <t>метро в шаговой доступности 1,  метро далеко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</si>
</sst>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rgb="FF000000"/>
      <name val="Calibri Light"/>
      <family val="2"/>
      <charset val="204"/>
      <scheme val="major"/>
    </font>
    <font>
      <sz val="14"/>
      <color theme="1"/>
      <name val="Calibri Light"/>
      <family val="2"/>
      <charset val="204"/>
      <scheme val="major"/>
    </font>
    <font>
      <i/>
      <sz val="14"/>
      <color rgb="FF000000"/>
      <name val="Calibri Light"/>
      <family val="2"/>
      <charset val="204"/>
      <scheme val="major"/>
    </font>
    <font>
      <vertAlign val="subscript"/>
      <sz val="14"/>
      <color rgb="FF000000"/>
      <name val="Calibri Light"/>
      <family val="2"/>
      <charset val="204"/>
      <scheme val="major"/>
    </font>
    <font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5" fillId="6" borderId="0" xfId="0" applyFont="1" applyFill="1"/>
    <xf numFmtId="0" fontId="4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2" fontId="0" fillId="0" borderId="0" xfId="0" applyNumberFormat="1"/>
    <xf numFmtId="0" fontId="8" fillId="0" borderId="0" xfId="0" applyFont="1"/>
    <xf numFmtId="0" fontId="0" fillId="7" borderId="0" xfId="0" applyFill="1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Влияние пола</a:t>
            </a:r>
            <a:r>
              <a:rPr lang="ru-RU" baseline="0"/>
              <a:t> на зп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женщины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0'!$C$3:$C$22</c:f>
              <c:numCache>
                <c:formatCode>General</c:formatCode>
                <c:ptCount val="20"/>
                <c:pt idx="0">
                  <c:v>29</c:v>
                </c:pt>
                <c:pt idx="1">
                  <c:v>40</c:v>
                </c:pt>
                <c:pt idx="2">
                  <c:v>36</c:v>
                </c:pt>
                <c:pt idx="3">
                  <c:v>32</c:v>
                </c:pt>
                <c:pt idx="4">
                  <c:v>23</c:v>
                </c:pt>
                <c:pt idx="5">
                  <c:v>45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47</c:v>
                </c:pt>
                <c:pt idx="10">
                  <c:v>28</c:v>
                </c:pt>
                <c:pt idx="11">
                  <c:v>30</c:v>
                </c:pt>
                <c:pt idx="12">
                  <c:v>25</c:v>
                </c:pt>
                <c:pt idx="13">
                  <c:v>48</c:v>
                </c:pt>
                <c:pt idx="14">
                  <c:v>30</c:v>
                </c:pt>
                <c:pt idx="15">
                  <c:v>40</c:v>
                </c:pt>
                <c:pt idx="16">
                  <c:v>40</c:v>
                </c:pt>
                <c:pt idx="17">
                  <c:v>38</c:v>
                </c:pt>
                <c:pt idx="18">
                  <c:v>29</c:v>
                </c:pt>
                <c:pt idx="19">
                  <c:v>25</c:v>
                </c:pt>
              </c:numCache>
            </c:numRef>
          </c:xVal>
          <c:yVal>
            <c:numRef>
              <c:f>'Задача 0'!$G$3:$G$22</c:f>
              <c:numCache>
                <c:formatCode>0.0</c:formatCode>
                <c:ptCount val="20"/>
                <c:pt idx="0">
                  <c:v>263.20148866193529</c:v>
                </c:pt>
                <c:pt idx="1">
                  <c:v>340.00917431192664</c:v>
                </c:pt>
                <c:pt idx="2">
                  <c:v>312.07910680283885</c:v>
                </c:pt>
                <c:pt idx="3">
                  <c:v>284.14903929375112</c:v>
                </c:pt>
                <c:pt idx="4">
                  <c:v>221.3063873983036</c:v>
                </c:pt>
                <c:pt idx="5">
                  <c:v>374.92175869828634</c:v>
                </c:pt>
                <c:pt idx="6">
                  <c:v>326.04414055738278</c:v>
                </c:pt>
                <c:pt idx="7">
                  <c:v>340.00917431192664</c:v>
                </c:pt>
                <c:pt idx="8">
                  <c:v>409.83434308464609</c:v>
                </c:pt>
                <c:pt idx="9">
                  <c:v>388.88679245283026</c:v>
                </c:pt>
                <c:pt idx="10">
                  <c:v>256.21897178466332</c:v>
                </c:pt>
                <c:pt idx="11">
                  <c:v>270.18400553920719</c:v>
                </c:pt>
                <c:pt idx="12">
                  <c:v>235.27142115284749</c:v>
                </c:pt>
                <c:pt idx="13">
                  <c:v>395.86930933010217</c:v>
                </c:pt>
                <c:pt idx="14">
                  <c:v>270.18400553920719</c:v>
                </c:pt>
                <c:pt idx="15">
                  <c:v>340.00917431192664</c:v>
                </c:pt>
                <c:pt idx="16">
                  <c:v>340.00917431192664</c:v>
                </c:pt>
                <c:pt idx="17">
                  <c:v>326.04414055738278</c:v>
                </c:pt>
                <c:pt idx="18">
                  <c:v>263.20148866193529</c:v>
                </c:pt>
                <c:pt idx="19">
                  <c:v>235.27142115284749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E1-412E-986F-7B9E8DDE5917}"/>
            </c:ext>
          </c:extLst>
        </c:ser>
        <c:ser>
          <c:idx val="1"/>
          <c:order val="1"/>
          <c:tx>
            <c:v>мужчины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'Задача 0'!$C$3:$C$22</c:f>
              <c:numCache>
                <c:formatCode>General</c:formatCode>
                <c:ptCount val="20"/>
                <c:pt idx="0">
                  <c:v>29</c:v>
                </c:pt>
                <c:pt idx="1">
                  <c:v>40</c:v>
                </c:pt>
                <c:pt idx="2">
                  <c:v>36</c:v>
                </c:pt>
                <c:pt idx="3">
                  <c:v>32</c:v>
                </c:pt>
                <c:pt idx="4">
                  <c:v>23</c:v>
                </c:pt>
                <c:pt idx="5">
                  <c:v>45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47</c:v>
                </c:pt>
                <c:pt idx="10">
                  <c:v>28</c:v>
                </c:pt>
                <c:pt idx="11">
                  <c:v>30</c:v>
                </c:pt>
                <c:pt idx="12">
                  <c:v>25</c:v>
                </c:pt>
                <c:pt idx="13">
                  <c:v>48</c:v>
                </c:pt>
                <c:pt idx="14">
                  <c:v>30</c:v>
                </c:pt>
                <c:pt idx="15">
                  <c:v>40</c:v>
                </c:pt>
                <c:pt idx="16">
                  <c:v>40</c:v>
                </c:pt>
                <c:pt idx="17">
                  <c:v>38</c:v>
                </c:pt>
                <c:pt idx="18">
                  <c:v>29</c:v>
                </c:pt>
                <c:pt idx="19">
                  <c:v>25</c:v>
                </c:pt>
              </c:numCache>
            </c:numRef>
          </c:xVal>
          <c:yVal>
            <c:numRef>
              <c:f>'Задача 0'!$F$3:$F$22</c:f>
              <c:numCache>
                <c:formatCode>0.0</c:formatCode>
                <c:ptCount val="20"/>
                <c:pt idx="0">
                  <c:v>280.47611216894586</c:v>
                </c:pt>
                <c:pt idx="1">
                  <c:v>357.28379781893722</c:v>
                </c:pt>
                <c:pt idx="2">
                  <c:v>329.35373030984942</c:v>
                </c:pt>
                <c:pt idx="3">
                  <c:v>301.42366280076169</c:v>
                </c:pt>
                <c:pt idx="4">
                  <c:v>238.58101090531414</c:v>
                </c:pt>
                <c:pt idx="5">
                  <c:v>392.19638220529691</c:v>
                </c:pt>
                <c:pt idx="6">
                  <c:v>343.31876406439335</c:v>
                </c:pt>
                <c:pt idx="7">
                  <c:v>357.28379781893722</c:v>
                </c:pt>
                <c:pt idx="8">
                  <c:v>427.10896659165667</c:v>
                </c:pt>
                <c:pt idx="9">
                  <c:v>406.16141595984084</c:v>
                </c:pt>
                <c:pt idx="10">
                  <c:v>273.4935952916739</c:v>
                </c:pt>
                <c:pt idx="11">
                  <c:v>287.45862904621777</c:v>
                </c:pt>
                <c:pt idx="12">
                  <c:v>252.54604465985804</c:v>
                </c:pt>
                <c:pt idx="13">
                  <c:v>413.14393283711274</c:v>
                </c:pt>
                <c:pt idx="14">
                  <c:v>287.45862904621777</c:v>
                </c:pt>
                <c:pt idx="15">
                  <c:v>357.28379781893722</c:v>
                </c:pt>
                <c:pt idx="16">
                  <c:v>357.28379781893722</c:v>
                </c:pt>
                <c:pt idx="17">
                  <c:v>343.31876406439335</c:v>
                </c:pt>
                <c:pt idx="18">
                  <c:v>280.47611216894586</c:v>
                </c:pt>
                <c:pt idx="19">
                  <c:v>252.54604465985804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E1-412E-986F-7B9E8DDE5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45296"/>
        <c:axId val="1555341984"/>
      </c:scatterChart>
      <c:valAx>
        <c:axId val="1795245296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Возраст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341984"/>
        <c:crosses val="autoZero"/>
        <c:crossBetween val="midCat"/>
      </c:valAx>
      <c:valAx>
        <c:axId val="1555341984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ЗП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5245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Расходы потребителей с</a:t>
            </a:r>
            <a:r>
              <a:rPr lang="ru-RU" baseline="0"/>
              <a:t> учетом сезонности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'Задача 1'!$I$7</c:f>
              <c:strCache>
                <c:ptCount val="1"/>
                <c:pt idx="0">
                  <c:v>Y 1 квартал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1'!$D$8:$D$31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'Задача 1'!$I$8:$I$31</c:f>
              <c:numCache>
                <c:formatCode>0.00</c:formatCode>
                <c:ptCount val="24"/>
                <c:pt idx="0">
                  <c:v>10.579464285714286</c:v>
                </c:pt>
                <c:pt idx="1">
                  <c:v>10.657067857142856</c:v>
                </c:pt>
                <c:pt idx="2">
                  <c:v>10.734671428571428</c:v>
                </c:pt>
                <c:pt idx="3">
                  <c:v>10.812275</c:v>
                </c:pt>
                <c:pt idx="4">
                  <c:v>10.889878571428572</c:v>
                </c:pt>
                <c:pt idx="5">
                  <c:v>10.967482142857142</c:v>
                </c:pt>
                <c:pt idx="6">
                  <c:v>11.045085714285714</c:v>
                </c:pt>
                <c:pt idx="7">
                  <c:v>11.122689285714285</c:v>
                </c:pt>
                <c:pt idx="8">
                  <c:v>11.200292857142857</c:v>
                </c:pt>
                <c:pt idx="9">
                  <c:v>11.277896428571427</c:v>
                </c:pt>
                <c:pt idx="10">
                  <c:v>11.355499999999999</c:v>
                </c:pt>
                <c:pt idx="11">
                  <c:v>11.433103571428571</c:v>
                </c:pt>
                <c:pt idx="12">
                  <c:v>11.510707142857143</c:v>
                </c:pt>
                <c:pt idx="13">
                  <c:v>11.588310714285713</c:v>
                </c:pt>
                <c:pt idx="14">
                  <c:v>11.665914285714285</c:v>
                </c:pt>
                <c:pt idx="15">
                  <c:v>11.743517857142857</c:v>
                </c:pt>
                <c:pt idx="16">
                  <c:v>11.821121428571427</c:v>
                </c:pt>
                <c:pt idx="17">
                  <c:v>11.898724999999999</c:v>
                </c:pt>
                <c:pt idx="18">
                  <c:v>11.976328571428571</c:v>
                </c:pt>
                <c:pt idx="19">
                  <c:v>12.053932142857143</c:v>
                </c:pt>
                <c:pt idx="20">
                  <c:v>12.131535714285713</c:v>
                </c:pt>
                <c:pt idx="21">
                  <c:v>12.209139285714285</c:v>
                </c:pt>
                <c:pt idx="22">
                  <c:v>12.286742857142857</c:v>
                </c:pt>
                <c:pt idx="23">
                  <c:v>12.364346428571427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22-4C55-92D4-56F2AD807102}"/>
            </c:ext>
          </c:extLst>
        </c:ser>
        <c:ser>
          <c:idx val="1"/>
          <c:order val="1"/>
          <c:tx>
            <c:strRef>
              <c:f>'Задача 1'!$J$7</c:f>
              <c:strCache>
                <c:ptCount val="1"/>
                <c:pt idx="0">
                  <c:v>Y 2 квартал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'Задача 1'!$D$8:$D$31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'Задача 1'!$J$8:$J$31</c:f>
              <c:numCache>
                <c:formatCode>0.00</c:formatCode>
                <c:ptCount val="24"/>
                <c:pt idx="0">
                  <c:v>6.5613607142857155</c:v>
                </c:pt>
                <c:pt idx="1">
                  <c:v>6.6389642857142857</c:v>
                </c:pt>
                <c:pt idx="2">
                  <c:v>6.7165678571428575</c:v>
                </c:pt>
                <c:pt idx="3">
                  <c:v>6.7941714285714294</c:v>
                </c:pt>
                <c:pt idx="4">
                  <c:v>6.8717750000000013</c:v>
                </c:pt>
                <c:pt idx="5">
                  <c:v>6.9493785714285714</c:v>
                </c:pt>
                <c:pt idx="6">
                  <c:v>7.0269821428571433</c:v>
                </c:pt>
                <c:pt idx="7">
                  <c:v>7.1045857142857152</c:v>
                </c:pt>
                <c:pt idx="8">
                  <c:v>7.1821892857142871</c:v>
                </c:pt>
                <c:pt idx="9">
                  <c:v>7.2597928571428572</c:v>
                </c:pt>
                <c:pt idx="10">
                  <c:v>7.337396428571429</c:v>
                </c:pt>
                <c:pt idx="11">
                  <c:v>7.4150000000000009</c:v>
                </c:pt>
                <c:pt idx="12">
                  <c:v>7.4926035714285728</c:v>
                </c:pt>
                <c:pt idx="13">
                  <c:v>7.5702071428571429</c:v>
                </c:pt>
                <c:pt idx="14">
                  <c:v>7.6478107142857148</c:v>
                </c:pt>
                <c:pt idx="15">
                  <c:v>7.7254142857142867</c:v>
                </c:pt>
                <c:pt idx="16">
                  <c:v>7.8030178571428568</c:v>
                </c:pt>
                <c:pt idx="17">
                  <c:v>7.8806214285714287</c:v>
                </c:pt>
                <c:pt idx="18">
                  <c:v>7.9582250000000005</c:v>
                </c:pt>
                <c:pt idx="19">
                  <c:v>8.0358285714285724</c:v>
                </c:pt>
                <c:pt idx="20">
                  <c:v>8.1134321428571425</c:v>
                </c:pt>
                <c:pt idx="21">
                  <c:v>8.1910357142857144</c:v>
                </c:pt>
                <c:pt idx="22">
                  <c:v>8.2686392857142863</c:v>
                </c:pt>
                <c:pt idx="23">
                  <c:v>8.3462428571428564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22-4C55-92D4-56F2AD807102}"/>
            </c:ext>
          </c:extLst>
        </c:ser>
        <c:ser>
          <c:idx val="2"/>
          <c:order val="2"/>
          <c:tx>
            <c:strRef>
              <c:f>'Задача 1'!$K$7</c:f>
              <c:strCache>
                <c:ptCount val="1"/>
                <c:pt idx="0">
                  <c:v>Y 3 квартал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'Задача 1'!$D$8:$D$31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'Задача 1'!$K$8:$K$31</c:f>
              <c:numCache>
                <c:formatCode>0.00</c:formatCode>
                <c:ptCount val="24"/>
                <c:pt idx="0">
                  <c:v>7.4787571428571438</c:v>
                </c:pt>
                <c:pt idx="1">
                  <c:v>7.5563607142857139</c:v>
                </c:pt>
                <c:pt idx="2">
                  <c:v>7.6339642857142858</c:v>
                </c:pt>
                <c:pt idx="3">
                  <c:v>7.7115678571428576</c:v>
                </c:pt>
                <c:pt idx="4">
                  <c:v>7.7891714285714295</c:v>
                </c:pt>
                <c:pt idx="5">
                  <c:v>7.8667749999999996</c:v>
                </c:pt>
                <c:pt idx="6">
                  <c:v>7.9443785714285715</c:v>
                </c:pt>
                <c:pt idx="7">
                  <c:v>8.0219821428571443</c:v>
                </c:pt>
                <c:pt idx="8">
                  <c:v>8.0995857142857162</c:v>
                </c:pt>
                <c:pt idx="9">
                  <c:v>8.1771892857142845</c:v>
                </c:pt>
                <c:pt idx="10">
                  <c:v>8.2547928571428564</c:v>
                </c:pt>
                <c:pt idx="11">
                  <c:v>8.3323964285714283</c:v>
                </c:pt>
                <c:pt idx="12">
                  <c:v>8.41</c:v>
                </c:pt>
                <c:pt idx="13">
                  <c:v>8.487603571428572</c:v>
                </c:pt>
                <c:pt idx="14">
                  <c:v>8.5652071428571439</c:v>
                </c:pt>
                <c:pt idx="15">
                  <c:v>8.6428107142857158</c:v>
                </c:pt>
                <c:pt idx="16">
                  <c:v>8.7204142857142841</c:v>
                </c:pt>
                <c:pt idx="17">
                  <c:v>8.798017857142856</c:v>
                </c:pt>
                <c:pt idx="18">
                  <c:v>8.8756214285714279</c:v>
                </c:pt>
                <c:pt idx="19">
                  <c:v>8.9532249999999998</c:v>
                </c:pt>
                <c:pt idx="20">
                  <c:v>9.0308285714285716</c:v>
                </c:pt>
                <c:pt idx="21">
                  <c:v>9.1084321428571435</c:v>
                </c:pt>
                <c:pt idx="22">
                  <c:v>9.1860357142857154</c:v>
                </c:pt>
                <c:pt idx="23">
                  <c:v>9.2636392857142837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22-4C55-92D4-56F2AD807102}"/>
            </c:ext>
          </c:extLst>
        </c:ser>
        <c:ser>
          <c:idx val="3"/>
          <c:order val="3"/>
          <c:tx>
            <c:strRef>
              <c:f>'Задача 1'!$L$7</c:f>
              <c:strCache>
                <c:ptCount val="1"/>
                <c:pt idx="0">
                  <c:v>Y 4 квартал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'Задача 1'!$D$8:$D$31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'Задача 1'!$L$8:$L$31</c:f>
              <c:numCache>
                <c:formatCode>0.00</c:formatCode>
                <c:ptCount val="24"/>
                <c:pt idx="0">
                  <c:v>7.5973202380952385</c:v>
                </c:pt>
                <c:pt idx="1">
                  <c:v>7.6749238095238086</c:v>
                </c:pt>
                <c:pt idx="2">
                  <c:v>7.7525273809523805</c:v>
                </c:pt>
                <c:pt idx="3">
                  <c:v>7.8301309523809524</c:v>
                </c:pt>
                <c:pt idx="4">
                  <c:v>7.9077345238095242</c:v>
                </c:pt>
                <c:pt idx="5">
                  <c:v>7.9853380952380943</c:v>
                </c:pt>
                <c:pt idx="6">
                  <c:v>8.0629416666666671</c:v>
                </c:pt>
                <c:pt idx="7">
                  <c:v>8.140545238095239</c:v>
                </c:pt>
                <c:pt idx="8">
                  <c:v>8.2181488095238109</c:v>
                </c:pt>
                <c:pt idx="9">
                  <c:v>8.2957523809523792</c:v>
                </c:pt>
                <c:pt idx="10">
                  <c:v>8.3733559523809511</c:v>
                </c:pt>
                <c:pt idx="11">
                  <c:v>8.450959523809523</c:v>
                </c:pt>
                <c:pt idx="12">
                  <c:v>8.5285630952380949</c:v>
                </c:pt>
                <c:pt idx="13">
                  <c:v>8.6061666666666667</c:v>
                </c:pt>
                <c:pt idx="14">
                  <c:v>8.6837702380952386</c:v>
                </c:pt>
                <c:pt idx="15">
                  <c:v>8.7613738095238105</c:v>
                </c:pt>
                <c:pt idx="16">
                  <c:v>8.8389773809523788</c:v>
                </c:pt>
                <c:pt idx="17">
                  <c:v>8.9165809523809507</c:v>
                </c:pt>
                <c:pt idx="18">
                  <c:v>8.9941845238095226</c:v>
                </c:pt>
                <c:pt idx="19">
                  <c:v>9.0717880952380945</c:v>
                </c:pt>
                <c:pt idx="20">
                  <c:v>9.1493916666666664</c:v>
                </c:pt>
                <c:pt idx="21">
                  <c:v>9.2269952380952382</c:v>
                </c:pt>
                <c:pt idx="22">
                  <c:v>9.3045988095238101</c:v>
                </c:pt>
                <c:pt idx="23">
                  <c:v>9.3822023809523785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C22-4C55-92D4-56F2AD807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488336"/>
        <c:axId val="1898511088"/>
      </c:scatterChart>
      <c:valAx>
        <c:axId val="2043488336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Период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8511088"/>
        <c:crosses val="autoZero"/>
        <c:crossBetween val="midCat"/>
      </c:valAx>
      <c:valAx>
        <c:axId val="1898511088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Расходы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348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831850</xdr:colOff>
          <xdr:row>22</xdr:row>
          <xdr:rowOff>19050</xdr:rowOff>
        </xdr:from>
        <xdr:to>
          <xdr:col>9</xdr:col>
          <xdr:colOff>279400</xdr:colOff>
          <xdr:row>24</xdr:row>
          <xdr:rowOff>95250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581025</xdr:colOff>
      <xdr:row>1</xdr:row>
      <xdr:rowOff>257175</xdr:rowOff>
    </xdr:from>
    <xdr:to>
      <xdr:col>15</xdr:col>
      <xdr:colOff>276225</xdr:colOff>
      <xdr:row>14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137583</xdr:colOff>
      <xdr:row>5</xdr:row>
      <xdr:rowOff>85725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81183" cy="10382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19</xdr:col>
      <xdr:colOff>28575</xdr:colOff>
      <xdr:row>5</xdr:row>
      <xdr:rowOff>19050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838825" cy="971550"/>
        </a:xfrm>
        <a:prstGeom prst="rect">
          <a:avLst/>
        </a:prstGeom>
      </xdr:spPr>
    </xdr:pic>
    <xdr:clientData/>
  </xdr:twoCellAnchor>
  <xdr:twoCellAnchor editAs="oneCell">
    <xdr:from>
      <xdr:col>14</xdr:col>
      <xdr:colOff>238125</xdr:colOff>
      <xdr:row>5</xdr:row>
      <xdr:rowOff>0</xdr:rowOff>
    </xdr:from>
    <xdr:to>
      <xdr:col>20</xdr:col>
      <xdr:colOff>577851</xdr:colOff>
      <xdr:row>30</xdr:row>
      <xdr:rowOff>142875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952500"/>
          <a:ext cx="3997326" cy="491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</xdr:colOff>
      <xdr:row>31</xdr:row>
      <xdr:rowOff>38101</xdr:rowOff>
    </xdr:from>
    <xdr:to>
      <xdr:col>13</xdr:col>
      <xdr:colOff>171450</xdr:colOff>
      <xdr:row>50</xdr:row>
      <xdr:rowOff>28575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571500</xdr:colOff>
      <xdr:row>6</xdr:row>
      <xdr:rowOff>180975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29200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A35F-A03E-4A38-9230-BFF8D6D3C460}">
  <dimension ref="A1:H48"/>
  <sheetViews>
    <sheetView topLeftCell="A37" workbookViewId="0">
      <selection activeCell="F32" sqref="F32"/>
    </sheetView>
  </sheetViews>
  <sheetFormatPr defaultColWidth="9.1796875" defaultRowHeight="18.5" x14ac:dyDescent="0.45"/>
  <cols>
    <col min="1" max="1" width="9.1796875" style="20"/>
    <col min="2" max="2" width="18.54296875" style="20" customWidth="1"/>
    <col min="3" max="3" width="16.54296875" style="20" customWidth="1"/>
    <col min="4" max="4" width="13.7265625" style="20" customWidth="1"/>
    <col min="5" max="5" width="18" style="20" bestFit="1" customWidth="1"/>
    <col min="6" max="6" width="20.1796875" style="20" bestFit="1" customWidth="1"/>
    <col min="7" max="7" width="19.81640625" style="20" bestFit="1" customWidth="1"/>
    <col min="8" max="16384" width="9.1796875" style="20"/>
  </cols>
  <sheetData>
    <row r="1" spans="1:7" ht="63.75" customHeight="1" x14ac:dyDescent="0.45">
      <c r="A1" s="31" t="s">
        <v>24</v>
      </c>
      <c r="B1" s="31" t="s">
        <v>25</v>
      </c>
      <c r="C1" s="31" t="s">
        <v>26</v>
      </c>
      <c r="D1" s="34" t="s">
        <v>41</v>
      </c>
      <c r="E1" s="32" t="s">
        <v>29</v>
      </c>
      <c r="F1" s="32" t="s">
        <v>30</v>
      </c>
      <c r="G1" s="32" t="s">
        <v>32</v>
      </c>
    </row>
    <row r="2" spans="1:7" ht="11.25" customHeight="1" x14ac:dyDescent="0.45">
      <c r="A2" s="31"/>
      <c r="B2" s="31"/>
      <c r="C2" s="31"/>
      <c r="D2" s="35"/>
      <c r="E2" s="33"/>
      <c r="F2" s="33"/>
      <c r="G2" s="33"/>
    </row>
    <row r="3" spans="1:7" x14ac:dyDescent="0.45">
      <c r="A3" s="24">
        <v>1</v>
      </c>
      <c r="B3" s="24">
        <v>300</v>
      </c>
      <c r="C3" s="24">
        <v>29</v>
      </c>
      <c r="D3" s="24">
        <v>0</v>
      </c>
      <c r="E3" s="25">
        <f t="shared" ref="E3:E22" si="0">$C$29+$B$29*C3+$A$29*D3</f>
        <v>263.20148866193529</v>
      </c>
      <c r="F3" s="25">
        <f t="shared" ref="F3:F22" si="1">$C$29+$B$29*C3+$A$29*1</f>
        <v>280.47611216894586</v>
      </c>
      <c r="G3" s="25">
        <f t="shared" ref="G3:G22" si="2">$C$29+$B$29*C3+$A$29*0</f>
        <v>263.20148866193529</v>
      </c>
    </row>
    <row r="4" spans="1:7" x14ac:dyDescent="0.45">
      <c r="A4" s="24">
        <v>2</v>
      </c>
      <c r="B4" s="24">
        <v>400</v>
      </c>
      <c r="C4" s="24">
        <v>40</v>
      </c>
      <c r="D4" s="24">
        <v>1</v>
      </c>
      <c r="E4" s="25">
        <f t="shared" si="0"/>
        <v>357.28379781893722</v>
      </c>
      <c r="F4" s="25">
        <f t="shared" si="1"/>
        <v>357.28379781893722</v>
      </c>
      <c r="G4" s="25">
        <f t="shared" si="2"/>
        <v>340.00917431192664</v>
      </c>
    </row>
    <row r="5" spans="1:7" x14ac:dyDescent="0.45">
      <c r="A5" s="24">
        <v>3</v>
      </c>
      <c r="B5" s="24">
        <v>300</v>
      </c>
      <c r="C5" s="24">
        <v>36</v>
      </c>
      <c r="D5" s="24">
        <v>0</v>
      </c>
      <c r="E5" s="25">
        <f t="shared" si="0"/>
        <v>312.07910680283885</v>
      </c>
      <c r="F5" s="25">
        <f t="shared" si="1"/>
        <v>329.35373030984942</v>
      </c>
      <c r="G5" s="25">
        <f t="shared" si="2"/>
        <v>312.07910680283885</v>
      </c>
    </row>
    <row r="6" spans="1:7" x14ac:dyDescent="0.45">
      <c r="A6" s="24">
        <v>4</v>
      </c>
      <c r="B6" s="24">
        <v>320</v>
      </c>
      <c r="C6" s="24">
        <v>32</v>
      </c>
      <c r="D6" s="24">
        <v>0</v>
      </c>
      <c r="E6" s="25">
        <f t="shared" si="0"/>
        <v>284.14903929375112</v>
      </c>
      <c r="F6" s="25">
        <f t="shared" si="1"/>
        <v>301.42366280076169</v>
      </c>
      <c r="G6" s="25">
        <f t="shared" si="2"/>
        <v>284.14903929375112</v>
      </c>
    </row>
    <row r="7" spans="1:7" x14ac:dyDescent="0.45">
      <c r="A7" s="24">
        <v>5</v>
      </c>
      <c r="B7" s="24">
        <v>200</v>
      </c>
      <c r="C7" s="24">
        <v>23</v>
      </c>
      <c r="D7" s="24">
        <v>1</v>
      </c>
      <c r="E7" s="25">
        <f t="shared" si="0"/>
        <v>238.58101090531414</v>
      </c>
      <c r="F7" s="25">
        <f t="shared" si="1"/>
        <v>238.58101090531414</v>
      </c>
      <c r="G7" s="25">
        <f t="shared" si="2"/>
        <v>221.3063873983036</v>
      </c>
    </row>
    <row r="8" spans="1:7" x14ac:dyDescent="0.45">
      <c r="A8" s="24">
        <v>6</v>
      </c>
      <c r="B8" s="24">
        <v>350</v>
      </c>
      <c r="C8" s="24">
        <v>45</v>
      </c>
      <c r="D8" s="24">
        <v>0</v>
      </c>
      <c r="E8" s="25">
        <f t="shared" si="0"/>
        <v>374.92175869828634</v>
      </c>
      <c r="F8" s="25">
        <f t="shared" si="1"/>
        <v>392.19638220529691</v>
      </c>
      <c r="G8" s="25">
        <f t="shared" si="2"/>
        <v>374.92175869828634</v>
      </c>
    </row>
    <row r="9" spans="1:7" x14ac:dyDescent="0.45">
      <c r="A9" s="24">
        <v>7</v>
      </c>
      <c r="B9" s="24">
        <v>350</v>
      </c>
      <c r="C9" s="24">
        <v>38</v>
      </c>
      <c r="D9" s="24">
        <v>0</v>
      </c>
      <c r="E9" s="25">
        <f t="shared" si="0"/>
        <v>326.04414055738278</v>
      </c>
      <c r="F9" s="25">
        <f t="shared" si="1"/>
        <v>343.31876406439335</v>
      </c>
      <c r="G9" s="25">
        <f t="shared" si="2"/>
        <v>326.04414055738278</v>
      </c>
    </row>
    <row r="10" spans="1:7" x14ac:dyDescent="0.45">
      <c r="A10" s="24">
        <v>8</v>
      </c>
      <c r="B10" s="24">
        <v>400</v>
      </c>
      <c r="C10" s="24">
        <v>40</v>
      </c>
      <c r="D10" s="24">
        <v>1</v>
      </c>
      <c r="E10" s="25">
        <f t="shared" si="0"/>
        <v>357.28379781893722</v>
      </c>
      <c r="F10" s="25">
        <f t="shared" si="1"/>
        <v>357.28379781893722</v>
      </c>
      <c r="G10" s="25">
        <f t="shared" si="2"/>
        <v>340.00917431192664</v>
      </c>
    </row>
    <row r="11" spans="1:7" x14ac:dyDescent="0.45">
      <c r="A11" s="24">
        <v>9</v>
      </c>
      <c r="B11" s="24">
        <v>380</v>
      </c>
      <c r="C11" s="24">
        <v>50</v>
      </c>
      <c r="D11" s="24">
        <v>1</v>
      </c>
      <c r="E11" s="25">
        <f t="shared" si="0"/>
        <v>427.10896659165667</v>
      </c>
      <c r="F11" s="25">
        <f t="shared" si="1"/>
        <v>427.10896659165667</v>
      </c>
      <c r="G11" s="25">
        <f t="shared" si="2"/>
        <v>409.83434308464609</v>
      </c>
    </row>
    <row r="12" spans="1:7" x14ac:dyDescent="0.45">
      <c r="A12" s="24">
        <v>10</v>
      </c>
      <c r="B12" s="24">
        <v>400</v>
      </c>
      <c r="C12" s="24">
        <v>47</v>
      </c>
      <c r="D12" s="24">
        <v>1</v>
      </c>
      <c r="E12" s="25">
        <f t="shared" si="0"/>
        <v>406.16141595984084</v>
      </c>
      <c r="F12" s="25">
        <f t="shared" si="1"/>
        <v>406.16141595984084</v>
      </c>
      <c r="G12" s="25">
        <f t="shared" si="2"/>
        <v>388.88679245283026</v>
      </c>
    </row>
    <row r="13" spans="1:7" x14ac:dyDescent="0.45">
      <c r="A13" s="24">
        <v>11</v>
      </c>
      <c r="B13" s="24">
        <v>250</v>
      </c>
      <c r="C13" s="24">
        <v>28</v>
      </c>
      <c r="D13" s="24">
        <v>0</v>
      </c>
      <c r="E13" s="25">
        <f t="shared" si="0"/>
        <v>256.21897178466332</v>
      </c>
      <c r="F13" s="25">
        <f t="shared" si="1"/>
        <v>273.4935952916739</v>
      </c>
      <c r="G13" s="25">
        <f t="shared" si="2"/>
        <v>256.21897178466332</v>
      </c>
    </row>
    <row r="14" spans="1:7" x14ac:dyDescent="0.45">
      <c r="A14" s="24">
        <v>12</v>
      </c>
      <c r="B14" s="24">
        <v>350</v>
      </c>
      <c r="C14" s="24">
        <v>30</v>
      </c>
      <c r="D14" s="24">
        <v>1</v>
      </c>
      <c r="E14" s="25">
        <f t="shared" si="0"/>
        <v>287.45862904621777</v>
      </c>
      <c r="F14" s="25">
        <f t="shared" si="1"/>
        <v>287.45862904621777</v>
      </c>
      <c r="G14" s="25">
        <f t="shared" si="2"/>
        <v>270.18400553920719</v>
      </c>
    </row>
    <row r="15" spans="1:7" x14ac:dyDescent="0.45">
      <c r="A15" s="24">
        <v>13</v>
      </c>
      <c r="B15" s="24">
        <v>200</v>
      </c>
      <c r="C15" s="24">
        <v>25</v>
      </c>
      <c r="D15" s="24">
        <v>1</v>
      </c>
      <c r="E15" s="25">
        <f t="shared" si="0"/>
        <v>252.54604465985804</v>
      </c>
      <c r="F15" s="25">
        <f t="shared" si="1"/>
        <v>252.54604465985804</v>
      </c>
      <c r="G15" s="25">
        <f t="shared" si="2"/>
        <v>235.27142115284749</v>
      </c>
    </row>
    <row r="16" spans="1:7" x14ac:dyDescent="0.45">
      <c r="A16" s="24">
        <v>14</v>
      </c>
      <c r="B16" s="24">
        <v>400</v>
      </c>
      <c r="C16" s="24">
        <v>48</v>
      </c>
      <c r="D16" s="24">
        <v>1</v>
      </c>
      <c r="E16" s="25">
        <f t="shared" si="0"/>
        <v>413.14393283711274</v>
      </c>
      <c r="F16" s="25">
        <f t="shared" si="1"/>
        <v>413.14393283711274</v>
      </c>
      <c r="G16" s="25">
        <f t="shared" si="2"/>
        <v>395.86930933010217</v>
      </c>
    </row>
    <row r="17" spans="1:8" x14ac:dyDescent="0.45">
      <c r="A17" s="24">
        <v>15</v>
      </c>
      <c r="B17" s="24">
        <v>220</v>
      </c>
      <c r="C17" s="24">
        <v>30</v>
      </c>
      <c r="D17" s="24">
        <v>0</v>
      </c>
      <c r="E17" s="25">
        <f t="shared" si="0"/>
        <v>270.18400553920719</v>
      </c>
      <c r="F17" s="25">
        <f t="shared" si="1"/>
        <v>287.45862904621777</v>
      </c>
      <c r="G17" s="25">
        <f t="shared" si="2"/>
        <v>270.18400553920719</v>
      </c>
    </row>
    <row r="18" spans="1:8" x14ac:dyDescent="0.45">
      <c r="A18" s="24">
        <v>16</v>
      </c>
      <c r="B18" s="24">
        <v>320</v>
      </c>
      <c r="C18" s="24">
        <v>40</v>
      </c>
      <c r="D18" s="24">
        <v>1</v>
      </c>
      <c r="E18" s="25">
        <f t="shared" si="0"/>
        <v>357.28379781893722</v>
      </c>
      <c r="F18" s="25">
        <f t="shared" si="1"/>
        <v>357.28379781893722</v>
      </c>
      <c r="G18" s="25">
        <f t="shared" si="2"/>
        <v>340.00917431192664</v>
      </c>
    </row>
    <row r="19" spans="1:8" x14ac:dyDescent="0.45">
      <c r="A19" s="24">
        <v>17</v>
      </c>
      <c r="B19" s="24">
        <v>390</v>
      </c>
      <c r="C19" s="24">
        <v>40</v>
      </c>
      <c r="D19" s="24">
        <v>1</v>
      </c>
      <c r="E19" s="25">
        <f t="shared" si="0"/>
        <v>357.28379781893722</v>
      </c>
      <c r="F19" s="25">
        <f t="shared" si="1"/>
        <v>357.28379781893722</v>
      </c>
      <c r="G19" s="25">
        <f t="shared" si="2"/>
        <v>340.00917431192664</v>
      </c>
    </row>
    <row r="20" spans="1:8" x14ac:dyDescent="0.45">
      <c r="A20" s="24">
        <v>18</v>
      </c>
      <c r="B20" s="24">
        <v>360</v>
      </c>
      <c r="C20" s="24">
        <v>38</v>
      </c>
      <c r="D20" s="24">
        <v>1</v>
      </c>
      <c r="E20" s="25">
        <f t="shared" si="0"/>
        <v>343.31876406439335</v>
      </c>
      <c r="F20" s="25">
        <f t="shared" si="1"/>
        <v>343.31876406439335</v>
      </c>
      <c r="G20" s="25">
        <f t="shared" si="2"/>
        <v>326.04414055738278</v>
      </c>
    </row>
    <row r="21" spans="1:8" x14ac:dyDescent="0.45">
      <c r="A21" s="24">
        <v>19</v>
      </c>
      <c r="B21" s="24">
        <v>260</v>
      </c>
      <c r="C21" s="24">
        <v>29</v>
      </c>
      <c r="D21" s="24">
        <v>0</v>
      </c>
      <c r="E21" s="25">
        <f t="shared" si="0"/>
        <v>263.20148866193529</v>
      </c>
      <c r="F21" s="25">
        <f t="shared" si="1"/>
        <v>280.47611216894586</v>
      </c>
      <c r="G21" s="25">
        <f t="shared" si="2"/>
        <v>263.20148866193529</v>
      </c>
    </row>
    <row r="22" spans="1:8" x14ac:dyDescent="0.45">
      <c r="A22" s="24">
        <v>20</v>
      </c>
      <c r="B22" s="24">
        <v>250</v>
      </c>
      <c r="C22" s="24">
        <v>25</v>
      </c>
      <c r="D22" s="24">
        <v>1</v>
      </c>
      <c r="E22" s="25">
        <f t="shared" si="0"/>
        <v>252.54604465985804</v>
      </c>
      <c r="F22" s="25">
        <f t="shared" si="1"/>
        <v>252.54604465985804</v>
      </c>
      <c r="G22" s="25">
        <f t="shared" si="2"/>
        <v>235.27142115284749</v>
      </c>
    </row>
    <row r="23" spans="1:8" x14ac:dyDescent="0.45">
      <c r="A23" s="21" t="s">
        <v>27</v>
      </c>
      <c r="B23" s="21"/>
      <c r="C23" s="21"/>
      <c r="D23" s="21"/>
      <c r="E23" s="21"/>
      <c r="F23" s="21"/>
      <c r="G23" s="21"/>
      <c r="H23" s="21"/>
    </row>
    <row r="24" spans="1:8" ht="20.5" x14ac:dyDescent="0.45">
      <c r="A24" s="26" t="s">
        <v>40</v>
      </c>
      <c r="B24" s="26"/>
      <c r="C24" s="26"/>
      <c r="D24" s="26"/>
      <c r="E24" s="26"/>
      <c r="F24" s="26"/>
      <c r="G24" s="26"/>
      <c r="H24" s="26"/>
    </row>
    <row r="25" spans="1:8" x14ac:dyDescent="0.45">
      <c r="A25" s="22" t="s">
        <v>28</v>
      </c>
    </row>
    <row r="28" spans="1:8" x14ac:dyDescent="0.45">
      <c r="A28" s="20" t="s">
        <v>37</v>
      </c>
      <c r="B28" s="20" t="s">
        <v>36</v>
      </c>
      <c r="C28" s="20" t="s">
        <v>35</v>
      </c>
    </row>
    <row r="29" spans="1:8" x14ac:dyDescent="0.45">
      <c r="A29" s="20">
        <f t="array" ref="A29:C33">LINEST(B3:B22,C3:D22,TRUE,TRUE)</f>
        <v>17.274623507010549</v>
      </c>
      <c r="B29" s="20">
        <v>6.9825168772719435</v>
      </c>
      <c r="C29" s="20">
        <v>60.708499221048896</v>
      </c>
    </row>
    <row r="30" spans="1:8" x14ac:dyDescent="0.45">
      <c r="A30" s="20">
        <v>17.462323689187308</v>
      </c>
      <c r="B30" s="20">
        <v>1.0724701794857832</v>
      </c>
      <c r="C30" s="20">
        <v>38.134321113517565</v>
      </c>
    </row>
    <row r="31" spans="1:8" x14ac:dyDescent="0.45">
      <c r="A31" s="20">
        <v>0.74252545084654331</v>
      </c>
      <c r="B31" s="20">
        <v>37.206240615556716</v>
      </c>
      <c r="C31" s="20" t="e">
        <v>#N/A</v>
      </c>
    </row>
    <row r="32" spans="1:8" x14ac:dyDescent="0.45">
      <c r="A32" s="20">
        <v>24.512971681849379</v>
      </c>
      <c r="B32" s="20">
        <v>17</v>
      </c>
      <c r="C32" s="20" t="e">
        <v>#N/A</v>
      </c>
    </row>
    <row r="33" spans="1:3" x14ac:dyDescent="0.45">
      <c r="A33" s="20">
        <v>67866.826207374063</v>
      </c>
      <c r="B33" s="20">
        <v>23533.173792625937</v>
      </c>
      <c r="C33" s="20" t="e">
        <v>#N/A</v>
      </c>
    </row>
    <row r="36" spans="1:3" x14ac:dyDescent="0.45">
      <c r="A36" s="20" t="s">
        <v>31</v>
      </c>
    </row>
    <row r="38" spans="1:3" x14ac:dyDescent="0.45">
      <c r="A38" s="20" t="s">
        <v>33</v>
      </c>
    </row>
    <row r="39" spans="1:3" x14ac:dyDescent="0.45">
      <c r="A39" s="20" t="s">
        <v>34</v>
      </c>
    </row>
    <row r="42" spans="1:3" x14ac:dyDescent="0.45">
      <c r="A42" s="20" t="s">
        <v>37</v>
      </c>
      <c r="B42" s="20" t="s">
        <v>36</v>
      </c>
      <c r="C42" s="20" t="s">
        <v>35</v>
      </c>
    </row>
    <row r="43" spans="1:3" x14ac:dyDescent="0.45">
      <c r="A43" s="23">
        <f>ABS(A29/A30)</f>
        <v>0.98925113372551998</v>
      </c>
      <c r="B43" s="20">
        <f t="shared" ref="B43:C43" si="3">ABS(B29/B30)</f>
        <v>6.5106862743911895</v>
      </c>
      <c r="C43" s="20">
        <f t="shared" si="3"/>
        <v>1.5919648612684862</v>
      </c>
    </row>
    <row r="45" spans="1:3" x14ac:dyDescent="0.45">
      <c r="A45" s="20">
        <f>_xlfn.T.INV.2T(0.05, B32)</f>
        <v>2.109815577833317</v>
      </c>
    </row>
    <row r="47" spans="1:3" x14ac:dyDescent="0.45">
      <c r="A47" s="20" t="s">
        <v>38</v>
      </c>
    </row>
    <row r="48" spans="1:3" x14ac:dyDescent="0.45">
      <c r="A48" s="20" t="s">
        <v>39</v>
      </c>
    </row>
  </sheetData>
  <mergeCells count="7">
    <mergeCell ref="G1:G2"/>
    <mergeCell ref="D1:D2"/>
    <mergeCell ref="A1:A2"/>
    <mergeCell ref="B1:B2"/>
    <mergeCell ref="C1:C2"/>
    <mergeCell ref="E1:E2"/>
    <mergeCell ref="F1:F2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3073" r:id="rId3">
          <objectPr defaultSize="0" autoPict="0" r:id="rId4">
            <anchor moveWithCells="1" sizeWithCells="1">
              <from>
                <xdr:col>5</xdr:col>
                <xdr:colOff>831850</xdr:colOff>
                <xdr:row>22</xdr:row>
                <xdr:rowOff>19050</xdr:rowOff>
              </from>
              <to>
                <xdr:col>9</xdr:col>
                <xdr:colOff>279400</xdr:colOff>
                <xdr:row>24</xdr:row>
                <xdr:rowOff>95250</xdr:rowOff>
              </to>
            </anchor>
          </objectPr>
        </oleObject>
      </mc:Choice>
      <mc:Fallback>
        <oleObject progId="Equation.DSMT4" shapeId="3073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40"/>
  <sheetViews>
    <sheetView topLeftCell="A28" workbookViewId="0">
      <selection activeCell="N40" sqref="N40"/>
    </sheetView>
  </sheetViews>
  <sheetFormatPr defaultRowHeight="14.5" x14ac:dyDescent="0.35"/>
  <cols>
    <col min="8" max="9" width="12.54296875" bestFit="1" customWidth="1"/>
    <col min="10" max="12" width="11.54296875" bestFit="1" customWidth="1"/>
  </cols>
  <sheetData>
    <row r="7" spans="1:12" ht="15.5" x14ac:dyDescent="0.35">
      <c r="A7" s="9" t="s">
        <v>0</v>
      </c>
      <c r="B7" s="9" t="s">
        <v>1</v>
      </c>
      <c r="C7" s="10" t="s">
        <v>2</v>
      </c>
      <c r="D7" s="10" t="s">
        <v>3</v>
      </c>
      <c r="E7" s="11" t="s">
        <v>4</v>
      </c>
      <c r="F7" s="12" t="s">
        <v>5</v>
      </c>
      <c r="G7" s="13" t="s">
        <v>6</v>
      </c>
      <c r="H7" t="s">
        <v>29</v>
      </c>
      <c r="I7" t="s">
        <v>43</v>
      </c>
      <c r="J7" t="s">
        <v>44</v>
      </c>
      <c r="K7" t="s">
        <v>45</v>
      </c>
      <c r="L7" t="s">
        <v>46</v>
      </c>
    </row>
    <row r="8" spans="1:12" x14ac:dyDescent="0.35">
      <c r="A8" s="1">
        <v>2007</v>
      </c>
      <c r="B8" s="2" t="s">
        <v>7</v>
      </c>
      <c r="C8" s="3">
        <v>9.1910000000000007</v>
      </c>
      <c r="D8" s="3">
        <v>1</v>
      </c>
      <c r="E8" s="3">
        <v>0</v>
      </c>
      <c r="F8" s="3">
        <v>0</v>
      </c>
      <c r="G8" s="3">
        <v>0</v>
      </c>
      <c r="H8" s="28">
        <f>$E$34+$D$34*D8+$C$34*E8+$B$34*F8+$A$34*G8</f>
        <v>10.579464285714286</v>
      </c>
      <c r="I8" s="28">
        <f>$E$34+$D$34*D8</f>
        <v>10.579464285714286</v>
      </c>
      <c r="J8" s="28">
        <f>$E$34+$D$34*D8+$C$34</f>
        <v>6.5613607142857155</v>
      </c>
      <c r="K8" s="28">
        <f>$E$34+$D$34*D8+$B$34</f>
        <v>7.4787571428571438</v>
      </c>
      <c r="L8" s="28">
        <f>$E$34+$D$34*D8+$A$34</f>
        <v>7.5973202380952385</v>
      </c>
    </row>
    <row r="9" spans="1:12" x14ac:dyDescent="0.35">
      <c r="A9" s="1"/>
      <c r="B9" s="4" t="s">
        <v>8</v>
      </c>
      <c r="C9" s="3">
        <v>5.9109999999999996</v>
      </c>
      <c r="D9" s="3">
        <v>2</v>
      </c>
      <c r="E9" s="14">
        <v>1</v>
      </c>
      <c r="F9" s="3">
        <v>0</v>
      </c>
      <c r="G9" s="3">
        <v>0</v>
      </c>
      <c r="H9" s="28">
        <f t="shared" ref="H9:H31" si="0">$E$34+$D$34*D9+$C$34*E9+$B$34*F9+$A$34*G9</f>
        <v>6.6389642857142857</v>
      </c>
      <c r="I9" s="28">
        <f t="shared" ref="I9:I31" si="1">$E$34+$D$34*D9</f>
        <v>10.657067857142856</v>
      </c>
      <c r="J9" s="28">
        <f t="shared" ref="J9:J31" si="2">$E$34+$D$34*D9+$C$34</f>
        <v>6.6389642857142857</v>
      </c>
      <c r="K9" s="28">
        <f t="shared" ref="K9:K31" si="3">$E$34+$D$34*D9+$B$34</f>
        <v>7.5563607142857139</v>
      </c>
      <c r="L9" s="28">
        <f t="shared" ref="L9:L31" si="4">$E$34+$D$34*D9+$A$34</f>
        <v>7.6749238095238086</v>
      </c>
    </row>
    <row r="10" spans="1:12" x14ac:dyDescent="0.35">
      <c r="A10" s="1"/>
      <c r="B10" s="5" t="s">
        <v>9</v>
      </c>
      <c r="C10" s="3">
        <v>8.9779999999999998</v>
      </c>
      <c r="D10" s="3">
        <v>3</v>
      </c>
      <c r="E10" s="3">
        <v>0</v>
      </c>
      <c r="F10" s="15">
        <v>1</v>
      </c>
      <c r="G10" s="3">
        <v>0</v>
      </c>
      <c r="H10" s="28">
        <f t="shared" si="0"/>
        <v>7.6339642857142858</v>
      </c>
      <c r="I10" s="28">
        <f t="shared" si="1"/>
        <v>10.734671428571428</v>
      </c>
      <c r="J10" s="28">
        <f t="shared" si="2"/>
        <v>6.7165678571428575</v>
      </c>
      <c r="K10" s="28">
        <f t="shared" si="3"/>
        <v>7.6339642857142858</v>
      </c>
      <c r="L10" s="28">
        <f t="shared" si="4"/>
        <v>7.7525273809523805</v>
      </c>
    </row>
    <row r="11" spans="1:12" x14ac:dyDescent="0.35">
      <c r="A11" s="1"/>
      <c r="B11" s="6" t="s">
        <v>10</v>
      </c>
      <c r="C11" s="3">
        <v>7.0380000000000003</v>
      </c>
      <c r="D11" s="3">
        <v>4</v>
      </c>
      <c r="E11" s="3">
        <v>0</v>
      </c>
      <c r="F11" s="3">
        <v>0</v>
      </c>
      <c r="G11" s="7">
        <v>1</v>
      </c>
      <c r="H11" s="28">
        <f t="shared" si="0"/>
        <v>7.8301309523809524</v>
      </c>
      <c r="I11" s="28">
        <f t="shared" si="1"/>
        <v>10.812275</v>
      </c>
      <c r="J11" s="28">
        <f t="shared" si="2"/>
        <v>6.7941714285714294</v>
      </c>
      <c r="K11" s="28">
        <f t="shared" si="3"/>
        <v>7.7115678571428576</v>
      </c>
      <c r="L11" s="28">
        <f t="shared" si="4"/>
        <v>7.8301309523809524</v>
      </c>
    </row>
    <row r="12" spans="1:12" x14ac:dyDescent="0.35">
      <c r="A12" s="1">
        <v>2008</v>
      </c>
      <c r="B12" s="1" t="s">
        <v>7</v>
      </c>
      <c r="C12" s="3">
        <v>11.294</v>
      </c>
      <c r="D12" s="3">
        <v>5</v>
      </c>
      <c r="E12" s="3">
        <v>0</v>
      </c>
      <c r="F12" s="3">
        <v>0</v>
      </c>
      <c r="G12" s="3">
        <v>0</v>
      </c>
      <c r="H12" s="28">
        <f t="shared" si="0"/>
        <v>10.889878571428572</v>
      </c>
      <c r="I12" s="28">
        <f t="shared" si="1"/>
        <v>10.889878571428572</v>
      </c>
      <c r="J12" s="28">
        <f t="shared" si="2"/>
        <v>6.8717750000000013</v>
      </c>
      <c r="K12" s="28">
        <f t="shared" si="3"/>
        <v>7.7891714285714295</v>
      </c>
      <c r="L12" s="28">
        <f t="shared" si="4"/>
        <v>7.9077345238095242</v>
      </c>
    </row>
    <row r="13" spans="1:12" x14ac:dyDescent="0.35">
      <c r="A13" s="1"/>
      <c r="B13" s="1" t="s">
        <v>8</v>
      </c>
      <c r="C13" s="3">
        <v>7</v>
      </c>
      <c r="D13" s="3">
        <v>6</v>
      </c>
      <c r="E13" s="14">
        <v>1</v>
      </c>
      <c r="F13" s="3">
        <v>0</v>
      </c>
      <c r="G13" s="3">
        <v>0</v>
      </c>
      <c r="H13" s="28">
        <f t="shared" si="0"/>
        <v>6.9493785714285714</v>
      </c>
      <c r="I13" s="28">
        <f t="shared" si="1"/>
        <v>10.967482142857142</v>
      </c>
      <c r="J13" s="28">
        <f t="shared" si="2"/>
        <v>6.9493785714285714</v>
      </c>
      <c r="K13" s="28">
        <f t="shared" si="3"/>
        <v>7.8667749999999996</v>
      </c>
      <c r="L13" s="28">
        <f t="shared" si="4"/>
        <v>7.9853380952380943</v>
      </c>
    </row>
    <row r="14" spans="1:12" x14ac:dyDescent="0.35">
      <c r="A14" s="1"/>
      <c r="B14" s="1" t="s">
        <v>9</v>
      </c>
      <c r="C14" s="3">
        <v>8.4510000000000005</v>
      </c>
      <c r="D14" s="3">
        <v>7</v>
      </c>
      <c r="E14" s="3">
        <v>0</v>
      </c>
      <c r="F14" s="15">
        <v>1</v>
      </c>
      <c r="G14" s="3">
        <v>0</v>
      </c>
      <c r="H14" s="28">
        <f t="shared" si="0"/>
        <v>7.9443785714285715</v>
      </c>
      <c r="I14" s="28">
        <f t="shared" si="1"/>
        <v>11.045085714285714</v>
      </c>
      <c r="J14" s="28">
        <f t="shared" si="2"/>
        <v>7.0269821428571433</v>
      </c>
      <c r="K14" s="28">
        <f t="shared" si="3"/>
        <v>7.9443785714285715</v>
      </c>
      <c r="L14" s="28">
        <f t="shared" si="4"/>
        <v>8.0629416666666671</v>
      </c>
    </row>
    <row r="15" spans="1:12" x14ac:dyDescent="0.35">
      <c r="A15" s="1"/>
      <c r="B15" s="1" t="s">
        <v>10</v>
      </c>
      <c r="C15" s="3">
        <v>8.3740000000000006</v>
      </c>
      <c r="D15" s="3">
        <v>8</v>
      </c>
      <c r="E15" s="3">
        <v>0</v>
      </c>
      <c r="F15" s="3">
        <v>0</v>
      </c>
      <c r="G15" s="7">
        <v>1</v>
      </c>
      <c r="H15" s="28">
        <f t="shared" si="0"/>
        <v>8.140545238095239</v>
      </c>
      <c r="I15" s="28">
        <f t="shared" si="1"/>
        <v>11.122689285714285</v>
      </c>
      <c r="J15" s="28">
        <f t="shared" si="2"/>
        <v>7.1045857142857152</v>
      </c>
      <c r="K15" s="28">
        <f t="shared" si="3"/>
        <v>8.0219821428571443</v>
      </c>
      <c r="L15" s="28">
        <f t="shared" si="4"/>
        <v>8.140545238095239</v>
      </c>
    </row>
    <row r="16" spans="1:12" x14ac:dyDescent="0.35">
      <c r="A16" s="1">
        <v>2009</v>
      </c>
      <c r="B16" s="1" t="s">
        <v>7</v>
      </c>
      <c r="C16" s="3">
        <v>12.337999999999999</v>
      </c>
      <c r="D16" s="3">
        <v>9</v>
      </c>
      <c r="E16" s="3">
        <v>0</v>
      </c>
      <c r="F16" s="3">
        <v>0</v>
      </c>
      <c r="G16" s="3">
        <v>0</v>
      </c>
      <c r="H16" s="28">
        <f t="shared" si="0"/>
        <v>11.200292857142857</v>
      </c>
      <c r="I16" s="28">
        <f t="shared" si="1"/>
        <v>11.200292857142857</v>
      </c>
      <c r="J16" s="28">
        <f t="shared" si="2"/>
        <v>7.1821892857142871</v>
      </c>
      <c r="K16" s="28">
        <f t="shared" si="3"/>
        <v>8.0995857142857162</v>
      </c>
      <c r="L16" s="28">
        <f t="shared" si="4"/>
        <v>8.2181488095238109</v>
      </c>
    </row>
    <row r="17" spans="1:12" x14ac:dyDescent="0.35">
      <c r="A17" s="1"/>
      <c r="B17" s="1" t="s">
        <v>8</v>
      </c>
      <c r="C17" s="3">
        <v>7.359</v>
      </c>
      <c r="D17" s="3">
        <v>10</v>
      </c>
      <c r="E17" s="14">
        <v>1</v>
      </c>
      <c r="F17" s="3">
        <v>0</v>
      </c>
      <c r="G17" s="3">
        <v>0</v>
      </c>
      <c r="H17" s="28">
        <f t="shared" si="0"/>
        <v>7.2597928571428572</v>
      </c>
      <c r="I17" s="28">
        <f t="shared" si="1"/>
        <v>11.277896428571427</v>
      </c>
      <c r="J17" s="28">
        <f t="shared" si="2"/>
        <v>7.2597928571428572</v>
      </c>
      <c r="K17" s="28">
        <f t="shared" si="3"/>
        <v>8.1771892857142845</v>
      </c>
      <c r="L17" s="28">
        <f t="shared" si="4"/>
        <v>8.2957523809523792</v>
      </c>
    </row>
    <row r="18" spans="1:12" x14ac:dyDescent="0.35">
      <c r="A18" s="1"/>
      <c r="B18" s="1" t="s">
        <v>9</v>
      </c>
      <c r="C18" s="3">
        <v>8.4149999999999991</v>
      </c>
      <c r="D18" s="3">
        <v>11</v>
      </c>
      <c r="E18" s="3">
        <v>0</v>
      </c>
      <c r="F18" s="15">
        <v>1</v>
      </c>
      <c r="G18" s="3">
        <v>0</v>
      </c>
      <c r="H18" s="28">
        <f t="shared" si="0"/>
        <v>8.2547928571428564</v>
      </c>
      <c r="I18" s="28">
        <f t="shared" si="1"/>
        <v>11.355499999999999</v>
      </c>
      <c r="J18" s="28">
        <f t="shared" si="2"/>
        <v>7.337396428571429</v>
      </c>
      <c r="K18" s="28">
        <f t="shared" si="3"/>
        <v>8.2547928571428564</v>
      </c>
      <c r="L18" s="28">
        <f t="shared" si="4"/>
        <v>8.3733559523809511</v>
      </c>
    </row>
    <row r="19" spans="1:12" x14ac:dyDescent="0.35">
      <c r="A19" s="1"/>
      <c r="B19" s="1" t="s">
        <v>10</v>
      </c>
      <c r="C19" s="3">
        <v>8.1620000000000008</v>
      </c>
      <c r="D19" s="3">
        <v>12</v>
      </c>
      <c r="E19" s="3">
        <v>0</v>
      </c>
      <c r="F19" s="3">
        <v>0</v>
      </c>
      <c r="G19" s="7">
        <v>1</v>
      </c>
      <c r="H19" s="28">
        <f t="shared" si="0"/>
        <v>8.450959523809523</v>
      </c>
      <c r="I19" s="28">
        <f t="shared" si="1"/>
        <v>11.433103571428571</v>
      </c>
      <c r="J19" s="28">
        <f t="shared" si="2"/>
        <v>7.4150000000000009</v>
      </c>
      <c r="K19" s="28">
        <f t="shared" si="3"/>
        <v>8.3323964285714283</v>
      </c>
      <c r="L19" s="28">
        <f t="shared" si="4"/>
        <v>8.450959523809523</v>
      </c>
    </row>
    <row r="20" spans="1:12" x14ac:dyDescent="0.35">
      <c r="A20" s="1">
        <v>2010</v>
      </c>
      <c r="B20" s="1" t="s">
        <v>7</v>
      </c>
      <c r="C20" s="3">
        <v>13.209</v>
      </c>
      <c r="D20" s="3">
        <v>13</v>
      </c>
      <c r="E20" s="3">
        <v>0</v>
      </c>
      <c r="F20" s="3">
        <v>0</v>
      </c>
      <c r="G20" s="3">
        <v>0</v>
      </c>
      <c r="H20" s="28">
        <f t="shared" si="0"/>
        <v>11.510707142857143</v>
      </c>
      <c r="I20" s="28">
        <f t="shared" si="1"/>
        <v>11.510707142857143</v>
      </c>
      <c r="J20" s="28">
        <f t="shared" si="2"/>
        <v>7.4926035714285728</v>
      </c>
      <c r="K20" s="28">
        <f t="shared" si="3"/>
        <v>8.41</v>
      </c>
      <c r="L20" s="28">
        <f t="shared" si="4"/>
        <v>8.5285630952380949</v>
      </c>
    </row>
    <row r="21" spans="1:12" x14ac:dyDescent="0.35">
      <c r="A21" s="1"/>
      <c r="B21" s="1" t="s">
        <v>8</v>
      </c>
      <c r="C21" s="3">
        <v>8.0830000000000002</v>
      </c>
      <c r="D21" s="3">
        <v>14</v>
      </c>
      <c r="E21" s="14">
        <v>1</v>
      </c>
      <c r="F21" s="3">
        <v>0</v>
      </c>
      <c r="G21" s="3">
        <v>0</v>
      </c>
      <c r="H21" s="28">
        <f t="shared" si="0"/>
        <v>7.5702071428571429</v>
      </c>
      <c r="I21" s="28">
        <f t="shared" si="1"/>
        <v>11.588310714285713</v>
      </c>
      <c r="J21" s="28">
        <f t="shared" si="2"/>
        <v>7.5702071428571429</v>
      </c>
      <c r="K21" s="28">
        <f t="shared" si="3"/>
        <v>8.487603571428572</v>
      </c>
      <c r="L21" s="28">
        <f t="shared" si="4"/>
        <v>8.6061666666666667</v>
      </c>
    </row>
    <row r="22" spans="1:12" x14ac:dyDescent="0.35">
      <c r="A22" s="1"/>
      <c r="B22" s="1" t="s">
        <v>9</v>
      </c>
      <c r="C22" s="3">
        <v>6.5919999999999996</v>
      </c>
      <c r="D22" s="3">
        <v>15</v>
      </c>
      <c r="E22" s="3">
        <v>0</v>
      </c>
      <c r="F22" s="15">
        <v>1</v>
      </c>
      <c r="G22" s="3">
        <v>0</v>
      </c>
      <c r="H22" s="28">
        <f t="shared" si="0"/>
        <v>8.5652071428571439</v>
      </c>
      <c r="I22" s="28">
        <f t="shared" si="1"/>
        <v>11.665914285714285</v>
      </c>
      <c r="J22" s="28">
        <f t="shared" si="2"/>
        <v>7.6478107142857148</v>
      </c>
      <c r="K22" s="28">
        <f t="shared" si="3"/>
        <v>8.5652071428571439</v>
      </c>
      <c r="L22" s="28">
        <f t="shared" si="4"/>
        <v>8.6837702380952386</v>
      </c>
    </row>
    <row r="23" spans="1:12" x14ac:dyDescent="0.35">
      <c r="A23" s="1"/>
      <c r="B23" s="1" t="s">
        <v>10</v>
      </c>
      <c r="C23" s="3">
        <v>8.9079999999999995</v>
      </c>
      <c r="D23" s="3">
        <v>16</v>
      </c>
      <c r="E23" s="3">
        <v>0</v>
      </c>
      <c r="F23" s="3">
        <v>0</v>
      </c>
      <c r="G23" s="7">
        <v>1</v>
      </c>
      <c r="H23" s="28">
        <f t="shared" si="0"/>
        <v>8.7613738095238105</v>
      </c>
      <c r="I23" s="28">
        <f t="shared" si="1"/>
        <v>11.743517857142857</v>
      </c>
      <c r="J23" s="28">
        <f t="shared" si="2"/>
        <v>7.7254142857142867</v>
      </c>
      <c r="K23" s="28">
        <f t="shared" si="3"/>
        <v>8.6428107142857158</v>
      </c>
      <c r="L23" s="28">
        <f t="shared" si="4"/>
        <v>8.7613738095238105</v>
      </c>
    </row>
    <row r="24" spans="1:12" x14ac:dyDescent="0.35">
      <c r="A24" s="1">
        <v>2011</v>
      </c>
      <c r="B24" s="1" t="s">
        <v>7</v>
      </c>
      <c r="C24" s="3">
        <v>8.8989999999999991</v>
      </c>
      <c r="D24" s="3">
        <v>17</v>
      </c>
      <c r="E24" s="3">
        <v>0</v>
      </c>
      <c r="F24" s="3">
        <v>0</v>
      </c>
      <c r="G24" s="3">
        <v>0</v>
      </c>
      <c r="H24" s="28">
        <f t="shared" si="0"/>
        <v>11.821121428571427</v>
      </c>
      <c r="I24" s="28">
        <f t="shared" si="1"/>
        <v>11.821121428571427</v>
      </c>
      <c r="J24" s="28">
        <f t="shared" si="2"/>
        <v>7.8030178571428568</v>
      </c>
      <c r="K24" s="28">
        <f t="shared" si="3"/>
        <v>8.7204142857142841</v>
      </c>
      <c r="L24" s="28">
        <f t="shared" si="4"/>
        <v>8.8389773809523788</v>
      </c>
    </row>
    <row r="25" spans="1:12" x14ac:dyDescent="0.35">
      <c r="A25" s="1"/>
      <c r="B25" s="1" t="s">
        <v>8</v>
      </c>
      <c r="C25" s="3">
        <v>9.0329999999999995</v>
      </c>
      <c r="D25" s="3">
        <v>18</v>
      </c>
      <c r="E25" s="14">
        <v>1</v>
      </c>
      <c r="F25" s="3">
        <v>0</v>
      </c>
      <c r="G25" s="3">
        <v>0</v>
      </c>
      <c r="H25" s="28">
        <f t="shared" si="0"/>
        <v>7.8806214285714287</v>
      </c>
      <c r="I25" s="28">
        <f t="shared" si="1"/>
        <v>11.898724999999999</v>
      </c>
      <c r="J25" s="28">
        <f t="shared" si="2"/>
        <v>7.8806214285714287</v>
      </c>
      <c r="K25" s="28">
        <f t="shared" si="3"/>
        <v>8.798017857142856</v>
      </c>
      <c r="L25" s="28">
        <f t="shared" si="4"/>
        <v>8.9165809523809507</v>
      </c>
    </row>
    <row r="26" spans="1:12" x14ac:dyDescent="0.35">
      <c r="A26" s="1"/>
      <c r="B26" s="1" t="s">
        <v>9</v>
      </c>
      <c r="C26" s="3">
        <v>8.5129999999999999</v>
      </c>
      <c r="D26" s="3">
        <v>19</v>
      </c>
      <c r="E26" s="3">
        <v>0</v>
      </c>
      <c r="F26" s="15">
        <v>1</v>
      </c>
      <c r="G26" s="3">
        <v>0</v>
      </c>
      <c r="H26" s="28">
        <f t="shared" si="0"/>
        <v>8.8756214285714279</v>
      </c>
      <c r="I26" s="28">
        <f t="shared" si="1"/>
        <v>11.976328571428571</v>
      </c>
      <c r="J26" s="28">
        <f t="shared" si="2"/>
        <v>7.9582250000000005</v>
      </c>
      <c r="K26" s="28">
        <f t="shared" si="3"/>
        <v>8.8756214285714279</v>
      </c>
      <c r="L26" s="28">
        <f t="shared" si="4"/>
        <v>8.9941845238095226</v>
      </c>
    </row>
    <row r="27" spans="1:12" x14ac:dyDescent="0.35">
      <c r="A27" s="1"/>
      <c r="B27" s="1" t="s">
        <v>10</v>
      </c>
      <c r="C27" s="3">
        <v>10.154</v>
      </c>
      <c r="D27" s="3">
        <v>20</v>
      </c>
      <c r="E27" s="3">
        <v>0</v>
      </c>
      <c r="F27" s="3">
        <v>0</v>
      </c>
      <c r="G27" s="7">
        <v>1</v>
      </c>
      <c r="H27" s="28">
        <f t="shared" si="0"/>
        <v>9.0717880952380945</v>
      </c>
      <c r="I27" s="28">
        <f t="shared" si="1"/>
        <v>12.053932142857143</v>
      </c>
      <c r="J27" s="28">
        <f t="shared" si="2"/>
        <v>8.0358285714285724</v>
      </c>
      <c r="K27" s="28">
        <f t="shared" si="3"/>
        <v>8.9532249999999998</v>
      </c>
      <c r="L27" s="28">
        <f t="shared" si="4"/>
        <v>9.0717880952380945</v>
      </c>
    </row>
    <row r="28" spans="1:12" x14ac:dyDescent="0.35">
      <c r="A28" s="1">
        <v>2012</v>
      </c>
      <c r="B28" s="1" t="s">
        <v>7</v>
      </c>
      <c r="C28" s="3">
        <v>13.202</v>
      </c>
      <c r="D28" s="3">
        <v>21</v>
      </c>
      <c r="E28" s="3">
        <v>0</v>
      </c>
      <c r="F28" s="3">
        <v>0</v>
      </c>
      <c r="G28" s="3">
        <v>0</v>
      </c>
      <c r="H28" s="28">
        <f t="shared" si="0"/>
        <v>12.131535714285713</v>
      </c>
      <c r="I28" s="28">
        <f t="shared" si="1"/>
        <v>12.131535714285713</v>
      </c>
      <c r="J28" s="28">
        <f t="shared" si="2"/>
        <v>8.1134321428571425</v>
      </c>
      <c r="K28" s="28">
        <f t="shared" si="3"/>
        <v>9.0308285714285716</v>
      </c>
      <c r="L28" s="28">
        <f t="shared" si="4"/>
        <v>9.1493916666666664</v>
      </c>
    </row>
    <row r="29" spans="1:12" x14ac:dyDescent="0.35">
      <c r="A29" s="1"/>
      <c r="B29" s="1" t="s">
        <v>8</v>
      </c>
      <c r="C29" s="3">
        <v>7.1040000000000001</v>
      </c>
      <c r="D29" s="3">
        <v>22</v>
      </c>
      <c r="E29" s="14">
        <v>1</v>
      </c>
      <c r="F29" s="3">
        <v>0</v>
      </c>
      <c r="G29" s="3">
        <v>0</v>
      </c>
      <c r="H29" s="28">
        <f t="shared" si="0"/>
        <v>8.1910357142857144</v>
      </c>
      <c r="I29" s="28">
        <f t="shared" si="1"/>
        <v>12.209139285714285</v>
      </c>
      <c r="J29" s="28">
        <f t="shared" si="2"/>
        <v>8.1910357142857144</v>
      </c>
      <c r="K29" s="28">
        <f t="shared" si="3"/>
        <v>9.1084321428571435</v>
      </c>
      <c r="L29" s="28">
        <f t="shared" si="4"/>
        <v>9.2269952380952382</v>
      </c>
    </row>
    <row r="30" spans="1:12" x14ac:dyDescent="0.35">
      <c r="A30" s="1"/>
      <c r="B30" s="1" t="s">
        <v>9</v>
      </c>
      <c r="C30" s="3">
        <v>9.5109999999999992</v>
      </c>
      <c r="D30" s="3">
        <v>23</v>
      </c>
      <c r="E30" s="3">
        <v>0</v>
      </c>
      <c r="F30" s="15">
        <v>1</v>
      </c>
      <c r="G30" s="3">
        <v>0</v>
      </c>
      <c r="H30" s="28">
        <f t="shared" si="0"/>
        <v>9.1860357142857154</v>
      </c>
      <c r="I30" s="28">
        <f t="shared" si="1"/>
        <v>12.286742857142857</v>
      </c>
      <c r="J30" s="28">
        <f t="shared" si="2"/>
        <v>8.2686392857142863</v>
      </c>
      <c r="K30" s="28">
        <f t="shared" si="3"/>
        <v>9.1860357142857154</v>
      </c>
      <c r="L30" s="28">
        <f t="shared" si="4"/>
        <v>9.3045988095238101</v>
      </c>
    </row>
    <row r="31" spans="1:12" x14ac:dyDescent="0.35">
      <c r="A31" s="1"/>
      <c r="B31" s="1" t="s">
        <v>10</v>
      </c>
      <c r="C31" s="3">
        <v>9.0009999999999994</v>
      </c>
      <c r="D31" s="3">
        <v>24</v>
      </c>
      <c r="E31" s="3">
        <v>0</v>
      </c>
      <c r="F31" s="3">
        <v>0</v>
      </c>
      <c r="G31" s="7">
        <v>1</v>
      </c>
      <c r="H31" s="28">
        <f t="shared" si="0"/>
        <v>9.3822023809523785</v>
      </c>
      <c r="I31" s="28">
        <f t="shared" si="1"/>
        <v>12.364346428571427</v>
      </c>
      <c r="J31" s="28">
        <f t="shared" si="2"/>
        <v>8.3462428571428564</v>
      </c>
      <c r="K31" s="28">
        <f t="shared" si="3"/>
        <v>9.2636392857142837</v>
      </c>
      <c r="L31" s="28">
        <f t="shared" si="4"/>
        <v>9.3822023809523785</v>
      </c>
    </row>
    <row r="33" spans="1:5" x14ac:dyDescent="0.35">
      <c r="A33" t="s">
        <v>6</v>
      </c>
      <c r="B33" s="27" t="s">
        <v>5</v>
      </c>
      <c r="C33" t="s">
        <v>4</v>
      </c>
      <c r="D33" t="s">
        <v>3</v>
      </c>
      <c r="E33" t="s">
        <v>42</v>
      </c>
    </row>
    <row r="34" spans="1:5" x14ac:dyDescent="0.35">
      <c r="A34">
        <f t="array" ref="A34:E38">LINEST(C8:C31,D8:G31,TRUE,TRUE)</f>
        <v>-2.9821440476190473</v>
      </c>
      <c r="B34">
        <v>-3.100707142857142</v>
      </c>
      <c r="C34">
        <v>-4.0181035714285702</v>
      </c>
      <c r="D34">
        <v>7.7603571428571397E-2</v>
      </c>
      <c r="E34">
        <v>10.501860714285714</v>
      </c>
    </row>
    <row r="35" spans="1:5" x14ac:dyDescent="0.35">
      <c r="A35">
        <v>0.70409042274514355</v>
      </c>
      <c r="B35">
        <v>0.69947136726761205</v>
      </c>
      <c r="C35">
        <v>0.69668523435099083</v>
      </c>
      <c r="D35">
        <v>3.6008692767753495E-2</v>
      </c>
      <c r="E35">
        <v>0.63160793649214408</v>
      </c>
    </row>
    <row r="36" spans="1:5" x14ac:dyDescent="0.35">
      <c r="A36">
        <v>0.67785609825100179</v>
      </c>
      <c r="B36">
        <v>1.2050813538610405</v>
      </c>
      <c r="C36" t="e">
        <v>#N/A</v>
      </c>
      <c r="D36" t="e">
        <v>#N/A</v>
      </c>
      <c r="E36" t="e">
        <v>#N/A</v>
      </c>
    </row>
    <row r="37" spans="1:5" x14ac:dyDescent="0.35">
      <c r="A37">
        <v>9.9949632732796925</v>
      </c>
      <c r="B37">
        <v>19</v>
      </c>
      <c r="C37" t="e">
        <v>#N/A</v>
      </c>
      <c r="D37" t="e">
        <v>#N/A</v>
      </c>
      <c r="E37" t="e">
        <v>#N/A</v>
      </c>
    </row>
    <row r="38" spans="1:5" x14ac:dyDescent="0.35">
      <c r="A38">
        <v>58.059585014285709</v>
      </c>
      <c r="B38">
        <v>27.592200319047613</v>
      </c>
      <c r="C38" t="e">
        <v>#N/A</v>
      </c>
      <c r="D38" t="e">
        <v>#N/A</v>
      </c>
      <c r="E38" t="e">
        <v>#N/A</v>
      </c>
    </row>
    <row r="40" spans="1:5" x14ac:dyDescent="0.35">
      <c r="A40" t="s">
        <v>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0CD9-4630-4A79-A898-F2CADE0AE3B8}">
  <dimension ref="B10:E25"/>
  <sheetViews>
    <sheetView topLeftCell="A5" workbookViewId="0">
      <selection activeCell="H8" sqref="H8"/>
    </sheetView>
  </sheetViews>
  <sheetFormatPr defaultRowHeight="14.5" x14ac:dyDescent="0.35"/>
  <cols>
    <col min="2" max="2" width="21.1796875" customWidth="1"/>
  </cols>
  <sheetData>
    <row r="10" spans="2:5" x14ac:dyDescent="0.35">
      <c r="B10" s="8" t="s">
        <v>11</v>
      </c>
      <c r="C10" s="8" t="s">
        <v>12</v>
      </c>
      <c r="D10" s="8" t="s">
        <v>13</v>
      </c>
      <c r="E10" s="8" t="s">
        <v>14</v>
      </c>
    </row>
    <row r="11" spans="2:5" x14ac:dyDescent="0.35">
      <c r="B11" s="3">
        <v>1</v>
      </c>
      <c r="C11" s="3" t="s">
        <v>15</v>
      </c>
      <c r="D11" s="3">
        <v>280</v>
      </c>
      <c r="E11" s="3">
        <v>23</v>
      </c>
    </row>
    <row r="12" spans="2:5" x14ac:dyDescent="0.35">
      <c r="B12" s="3">
        <v>2</v>
      </c>
      <c r="C12" s="3" t="s">
        <v>16</v>
      </c>
      <c r="D12" s="3">
        <v>230</v>
      </c>
      <c r="E12" s="3">
        <v>30</v>
      </c>
    </row>
    <row r="13" spans="2:5" x14ac:dyDescent="0.35">
      <c r="B13" s="3">
        <v>3</v>
      </c>
      <c r="C13" s="3" t="s">
        <v>17</v>
      </c>
      <c r="D13" s="3">
        <v>112</v>
      </c>
      <c r="E13" s="3">
        <v>65</v>
      </c>
    </row>
    <row r="14" spans="2:5" x14ac:dyDescent="0.35">
      <c r="B14" s="3">
        <v>4</v>
      </c>
      <c r="C14" s="3" t="s">
        <v>15</v>
      </c>
      <c r="D14" s="3">
        <v>176</v>
      </c>
      <c r="E14" s="3">
        <v>69</v>
      </c>
    </row>
    <row r="15" spans="2:5" x14ac:dyDescent="0.35">
      <c r="B15" s="3">
        <v>5</v>
      </c>
      <c r="C15" s="3" t="s">
        <v>17</v>
      </c>
      <c r="D15" s="3">
        <v>90</v>
      </c>
      <c r="E15" s="3">
        <v>75</v>
      </c>
    </row>
    <row r="16" spans="2:5" x14ac:dyDescent="0.35">
      <c r="B16" s="3">
        <v>6</v>
      </c>
      <c r="C16" s="3" t="s">
        <v>15</v>
      </c>
      <c r="D16" s="3">
        <v>176</v>
      </c>
      <c r="E16" s="3">
        <v>63</v>
      </c>
    </row>
    <row r="17" spans="2:5" x14ac:dyDescent="0.35">
      <c r="B17" s="3">
        <v>7</v>
      </c>
      <c r="C17" s="3" t="s">
        <v>16</v>
      </c>
      <c r="D17" s="3">
        <v>216</v>
      </c>
      <c r="E17" s="3">
        <v>25</v>
      </c>
    </row>
    <row r="18" spans="2:5" x14ac:dyDescent="0.35">
      <c r="B18" s="3">
        <v>8</v>
      </c>
      <c r="C18" s="3" t="s">
        <v>17</v>
      </c>
      <c r="D18" s="3">
        <v>110</v>
      </c>
      <c r="E18" s="3">
        <v>75</v>
      </c>
    </row>
    <row r="19" spans="2:5" x14ac:dyDescent="0.35">
      <c r="B19" s="3">
        <v>9</v>
      </c>
      <c r="C19" s="3" t="s">
        <v>16</v>
      </c>
      <c r="D19" s="3">
        <v>45</v>
      </c>
      <c r="E19" s="3">
        <v>75</v>
      </c>
    </row>
    <row r="20" spans="2:5" x14ac:dyDescent="0.35">
      <c r="B20" s="3">
        <v>10</v>
      </c>
      <c r="C20" s="3" t="s">
        <v>15</v>
      </c>
      <c r="D20" s="3">
        <v>200</v>
      </c>
      <c r="E20" s="3">
        <v>52</v>
      </c>
    </row>
    <row r="21" spans="2:5" x14ac:dyDescent="0.35">
      <c r="B21" s="3">
        <v>11</v>
      </c>
      <c r="C21" s="3" t="s">
        <v>16</v>
      </c>
      <c r="D21" s="3">
        <v>265</v>
      </c>
      <c r="E21" s="3">
        <v>20</v>
      </c>
    </row>
    <row r="22" spans="2:5" x14ac:dyDescent="0.35">
      <c r="B22" s="3">
        <v>12</v>
      </c>
      <c r="C22" s="3" t="s">
        <v>17</v>
      </c>
      <c r="D22" s="3">
        <v>148</v>
      </c>
      <c r="E22" s="3">
        <v>70</v>
      </c>
    </row>
    <row r="23" spans="2:5" x14ac:dyDescent="0.35">
      <c r="B23" s="3">
        <v>13</v>
      </c>
      <c r="C23" s="3" t="s">
        <v>17</v>
      </c>
      <c r="D23" s="3">
        <v>150</v>
      </c>
      <c r="E23" s="3">
        <v>62</v>
      </c>
    </row>
    <row r="24" spans="2:5" x14ac:dyDescent="0.35">
      <c r="B24" s="3">
        <v>14</v>
      </c>
      <c r="C24" s="3" t="s">
        <v>16</v>
      </c>
      <c r="D24" s="3">
        <v>176</v>
      </c>
      <c r="E24" s="3">
        <v>40</v>
      </c>
    </row>
    <row r="25" spans="2:5" x14ac:dyDescent="0.35">
      <c r="B25" s="3">
        <v>15</v>
      </c>
      <c r="C25" s="3" t="s">
        <v>15</v>
      </c>
      <c r="D25" s="3">
        <v>123</v>
      </c>
      <c r="E25" s="3">
        <v>66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DDFF-DE33-4132-B837-F5B7E9C6DB4F}">
  <dimension ref="A1:H50"/>
  <sheetViews>
    <sheetView tabSelected="1" topLeftCell="A25" workbookViewId="0">
      <selection activeCell="E34" sqref="E34"/>
    </sheetView>
  </sheetViews>
  <sheetFormatPr defaultRowHeight="14.5" x14ac:dyDescent="0.35"/>
  <cols>
    <col min="2" max="2" width="17" customWidth="1"/>
    <col min="3" max="5" width="14.81640625" customWidth="1"/>
    <col min="6" max="6" width="19.453125" customWidth="1"/>
    <col min="7" max="7" width="29.26953125" bestFit="1" customWidth="1"/>
    <col min="8" max="8" width="21.54296875" customWidth="1"/>
  </cols>
  <sheetData>
    <row r="1" spans="1:8" ht="79.5" customHeight="1" x14ac:dyDescent="0.35">
      <c r="A1" s="36" t="s">
        <v>18</v>
      </c>
      <c r="B1" s="36"/>
      <c r="C1" s="36"/>
      <c r="D1" s="36"/>
      <c r="E1" s="36"/>
      <c r="F1" s="36"/>
      <c r="G1" s="36"/>
      <c r="H1" s="36"/>
    </row>
    <row r="2" spans="1:8" ht="17.25" customHeight="1" x14ac:dyDescent="0.35">
      <c r="A2" s="16"/>
      <c r="B2" s="16"/>
      <c r="C2" s="16"/>
      <c r="D2" s="19"/>
      <c r="E2" s="19"/>
      <c r="F2" s="16"/>
      <c r="G2" s="16"/>
      <c r="H2" s="16"/>
    </row>
    <row r="3" spans="1:8" ht="29" x14ac:dyDescent="0.35">
      <c r="B3" s="8" t="s">
        <v>21</v>
      </c>
      <c r="C3" s="18" t="s">
        <v>22</v>
      </c>
      <c r="D3" s="18" t="s">
        <v>48</v>
      </c>
      <c r="E3" s="18" t="s">
        <v>51</v>
      </c>
      <c r="F3" s="8" t="s">
        <v>23</v>
      </c>
      <c r="G3" s="19"/>
    </row>
    <row r="4" spans="1:8" ht="15.5" x14ac:dyDescent="0.35">
      <c r="A4" s="17"/>
      <c r="B4" s="3">
        <v>34.1</v>
      </c>
      <c r="C4" s="3">
        <v>68.099999999999994</v>
      </c>
      <c r="D4" s="3">
        <v>1</v>
      </c>
      <c r="E4" s="3">
        <v>0</v>
      </c>
      <c r="F4" s="3" t="s">
        <v>19</v>
      </c>
      <c r="G4" s="19"/>
    </row>
    <row r="5" spans="1:8" ht="15.5" x14ac:dyDescent="0.35">
      <c r="A5" s="17"/>
      <c r="B5" s="3">
        <v>37.700000000000003</v>
      </c>
      <c r="C5" s="3">
        <v>75.3</v>
      </c>
      <c r="D5" s="3">
        <v>1</v>
      </c>
      <c r="E5" s="3">
        <v>0</v>
      </c>
      <c r="F5" s="3" t="s">
        <v>19</v>
      </c>
      <c r="G5" s="19"/>
    </row>
    <row r="6" spans="1:8" ht="15.5" x14ac:dyDescent="0.35">
      <c r="A6" s="17"/>
      <c r="B6" s="3">
        <v>41.9</v>
      </c>
      <c r="C6" s="3">
        <v>83.7</v>
      </c>
      <c r="D6" s="3">
        <v>1</v>
      </c>
      <c r="E6" s="3">
        <v>0</v>
      </c>
      <c r="F6" s="3" t="s">
        <v>19</v>
      </c>
      <c r="G6" s="19"/>
    </row>
    <row r="7" spans="1:8" ht="15.5" x14ac:dyDescent="0.35">
      <c r="A7" s="17"/>
      <c r="B7" s="3">
        <v>24.4</v>
      </c>
      <c r="C7" s="3">
        <v>48.7</v>
      </c>
      <c r="D7" s="3">
        <v>1</v>
      </c>
      <c r="E7" s="3">
        <v>0</v>
      </c>
      <c r="F7" s="3" t="s">
        <v>19</v>
      </c>
      <c r="G7" s="19"/>
    </row>
    <row r="8" spans="1:8" ht="15.5" x14ac:dyDescent="0.35">
      <c r="A8" s="17"/>
      <c r="B8" s="3">
        <v>21.3</v>
      </c>
      <c r="C8" s="3">
        <v>39.9</v>
      </c>
      <c r="D8" s="3">
        <v>1</v>
      </c>
      <c r="E8" s="3">
        <v>1</v>
      </c>
      <c r="F8" s="3" t="s">
        <v>19</v>
      </c>
      <c r="G8" s="19"/>
    </row>
    <row r="9" spans="1:8" ht="15.5" x14ac:dyDescent="0.35">
      <c r="A9" s="17"/>
      <c r="B9" s="3">
        <v>36.700000000000003</v>
      </c>
      <c r="C9" s="3">
        <v>68.599999999999994</v>
      </c>
      <c r="D9" s="3">
        <v>1</v>
      </c>
      <c r="E9" s="3">
        <v>0</v>
      </c>
      <c r="F9" s="3" t="s">
        <v>19</v>
      </c>
      <c r="G9" s="19"/>
    </row>
    <row r="10" spans="1:8" ht="15.5" x14ac:dyDescent="0.35">
      <c r="A10" s="17"/>
      <c r="B10" s="3">
        <v>24.2</v>
      </c>
      <c r="C10" s="3">
        <v>42</v>
      </c>
      <c r="D10" s="3">
        <v>0</v>
      </c>
      <c r="E10" s="3">
        <v>0</v>
      </c>
      <c r="F10" s="3" t="s">
        <v>20</v>
      </c>
      <c r="G10" s="19"/>
    </row>
    <row r="11" spans="1:8" ht="15.5" x14ac:dyDescent="0.35">
      <c r="A11" s="17"/>
      <c r="B11" s="3">
        <v>35.700000000000003</v>
      </c>
      <c r="C11" s="3">
        <v>62</v>
      </c>
      <c r="D11" s="3">
        <v>0</v>
      </c>
      <c r="E11" s="3">
        <v>0</v>
      </c>
      <c r="F11" s="3" t="s">
        <v>20</v>
      </c>
      <c r="G11" s="19"/>
    </row>
    <row r="12" spans="1:8" ht="15.5" x14ac:dyDescent="0.35">
      <c r="A12" s="17"/>
      <c r="B12" s="3">
        <v>51.2</v>
      </c>
      <c r="C12" s="3">
        <v>89</v>
      </c>
      <c r="D12" s="3">
        <v>0</v>
      </c>
      <c r="E12" s="3">
        <v>0</v>
      </c>
      <c r="F12" s="3" t="s">
        <v>20</v>
      </c>
      <c r="G12" s="19"/>
    </row>
    <row r="13" spans="1:8" ht="15.5" x14ac:dyDescent="0.35">
      <c r="A13" s="17"/>
      <c r="B13" s="3">
        <v>75.900000000000006</v>
      </c>
      <c r="C13" s="3">
        <v>132</v>
      </c>
      <c r="D13" s="3">
        <v>0</v>
      </c>
      <c r="E13" s="3">
        <v>0</v>
      </c>
      <c r="F13" s="3" t="s">
        <v>20</v>
      </c>
      <c r="G13" s="19"/>
    </row>
    <row r="14" spans="1:8" ht="15.5" x14ac:dyDescent="0.35">
      <c r="A14" s="17"/>
      <c r="B14" s="3">
        <v>21.2</v>
      </c>
      <c r="C14" s="3">
        <v>40.799999999999997</v>
      </c>
      <c r="D14" s="3">
        <v>0</v>
      </c>
      <c r="E14" s="3">
        <v>1</v>
      </c>
      <c r="F14" s="3" t="s">
        <v>20</v>
      </c>
      <c r="G14" s="19"/>
    </row>
    <row r="15" spans="1:8" ht="15.5" x14ac:dyDescent="0.35">
      <c r="A15" s="17"/>
      <c r="B15" s="3">
        <v>30.8</v>
      </c>
      <c r="C15" s="3">
        <v>59.2</v>
      </c>
      <c r="D15" s="3">
        <v>0</v>
      </c>
      <c r="E15" s="3">
        <v>0</v>
      </c>
      <c r="F15" s="3" t="s">
        <v>20</v>
      </c>
      <c r="G15" s="19"/>
    </row>
    <row r="16" spans="1:8" ht="15.5" x14ac:dyDescent="0.35">
      <c r="G16" s="19"/>
    </row>
    <row r="17" spans="2:4" x14ac:dyDescent="0.35">
      <c r="B17">
        <f t="array" ref="B17:D21">LINEST(B4:B15,C4:D15,TRUE,TRUE)</f>
        <v>-3.2672258888232815</v>
      </c>
      <c r="C17">
        <v>0.57239913186880376</v>
      </c>
      <c r="D17">
        <v>-0.71160517404026269</v>
      </c>
    </row>
    <row r="18" spans="2:4" x14ac:dyDescent="0.35">
      <c r="B18">
        <v>1.0006995024889045</v>
      </c>
      <c r="C18">
        <v>1.99809964732806E-2</v>
      </c>
      <c r="D18">
        <v>1.5794451111623373</v>
      </c>
    </row>
    <row r="19" spans="2:4" x14ac:dyDescent="0.35">
      <c r="B19">
        <v>0.98979205042166507</v>
      </c>
      <c r="C19">
        <v>1.7172906073715748</v>
      </c>
      <c r="D19" t="e">
        <v>#N/A</v>
      </c>
    </row>
    <row r="20" spans="2:4" x14ac:dyDescent="0.35">
      <c r="B20">
        <v>436.33289846480955</v>
      </c>
      <c r="C20">
        <v>9</v>
      </c>
      <c r="D20" t="e">
        <v>#N/A</v>
      </c>
    </row>
    <row r="21" spans="2:4" x14ac:dyDescent="0.35">
      <c r="B21">
        <v>2573.5673833951678</v>
      </c>
      <c r="C21">
        <v>26.541783271499689</v>
      </c>
      <c r="D21" t="e">
        <v>#N/A</v>
      </c>
    </row>
    <row r="22" spans="2:4" ht="21" x14ac:dyDescent="0.5">
      <c r="B22" s="29" t="s">
        <v>49</v>
      </c>
      <c r="C22" t="s">
        <v>36</v>
      </c>
      <c r="D22" t="s">
        <v>35</v>
      </c>
    </row>
    <row r="23" spans="2:4" ht="21" x14ac:dyDescent="0.5">
      <c r="B23" s="29">
        <f>ABS(B17/B18)</f>
        <v>3.264942053730568</v>
      </c>
      <c r="C23">
        <f t="shared" ref="C23" si="0">ABS(C17/C18)</f>
        <v>28.647176462607316</v>
      </c>
      <c r="D23">
        <f>ABS(D17/D18)</f>
        <v>0.45054124958896596</v>
      </c>
    </row>
    <row r="25" spans="2:4" x14ac:dyDescent="0.35">
      <c r="B25">
        <f>_xlfn.T.INV.2T(0.05,C20)</f>
        <v>2.2621571627982053</v>
      </c>
    </row>
    <row r="27" spans="2:4" x14ac:dyDescent="0.35">
      <c r="B27" t="s">
        <v>50</v>
      </c>
    </row>
    <row r="30" spans="2:4" ht="58" x14ac:dyDescent="0.35">
      <c r="B30" s="8" t="s">
        <v>21</v>
      </c>
      <c r="C30" s="18" t="s">
        <v>22</v>
      </c>
      <c r="D30" s="18" t="s">
        <v>52</v>
      </c>
    </row>
    <row r="31" spans="2:4" x14ac:dyDescent="0.35">
      <c r="B31" s="3">
        <v>34.1</v>
      </c>
      <c r="C31" s="3">
        <v>68.099999999999994</v>
      </c>
      <c r="D31" s="3">
        <v>0</v>
      </c>
    </row>
    <row r="32" spans="2:4" x14ac:dyDescent="0.35">
      <c r="B32" s="3">
        <v>37.700000000000003</v>
      </c>
      <c r="C32" s="3">
        <v>75.3</v>
      </c>
      <c r="D32" s="3">
        <v>0</v>
      </c>
    </row>
    <row r="33" spans="2:4" x14ac:dyDescent="0.35">
      <c r="B33" s="3">
        <v>41.9</v>
      </c>
      <c r="C33" s="3">
        <v>83.7</v>
      </c>
      <c r="D33" s="3">
        <v>0</v>
      </c>
    </row>
    <row r="34" spans="2:4" x14ac:dyDescent="0.35">
      <c r="B34" s="3">
        <v>24.4</v>
      </c>
      <c r="C34" s="3">
        <v>48.7</v>
      </c>
      <c r="D34" s="3">
        <v>0</v>
      </c>
    </row>
    <row r="35" spans="2:4" x14ac:dyDescent="0.35">
      <c r="B35" s="3">
        <v>21.3</v>
      </c>
      <c r="C35" s="3">
        <v>39.9</v>
      </c>
      <c r="D35" s="3">
        <v>0</v>
      </c>
    </row>
    <row r="36" spans="2:4" x14ac:dyDescent="0.35">
      <c r="B36" s="3">
        <v>36.700000000000003</v>
      </c>
      <c r="C36" s="3">
        <v>68.599999999999994</v>
      </c>
      <c r="D36" s="3">
        <v>0</v>
      </c>
    </row>
    <row r="37" spans="2:4" x14ac:dyDescent="0.35">
      <c r="B37" s="3">
        <v>24.2</v>
      </c>
      <c r="C37" s="3">
        <v>42</v>
      </c>
      <c r="D37" s="3">
        <v>0</v>
      </c>
    </row>
    <row r="38" spans="2:4" x14ac:dyDescent="0.35">
      <c r="B38" s="3">
        <v>35.700000000000003</v>
      </c>
      <c r="C38" s="3">
        <v>62</v>
      </c>
      <c r="D38" s="3">
        <v>0</v>
      </c>
    </row>
    <row r="39" spans="2:4" x14ac:dyDescent="0.35">
      <c r="B39" s="3">
        <v>51.2</v>
      </c>
      <c r="C39" s="3">
        <v>89</v>
      </c>
      <c r="D39" s="3">
        <v>1</v>
      </c>
    </row>
    <row r="40" spans="2:4" x14ac:dyDescent="0.35">
      <c r="B40" s="3">
        <v>75.900000000000006</v>
      </c>
      <c r="C40" s="3">
        <v>132</v>
      </c>
      <c r="D40" s="3">
        <v>1</v>
      </c>
    </row>
    <row r="41" spans="2:4" x14ac:dyDescent="0.35">
      <c r="B41" s="3">
        <v>21.2</v>
      </c>
      <c r="C41" s="3">
        <v>40.799999999999997</v>
      </c>
      <c r="D41" s="3">
        <v>0</v>
      </c>
    </row>
    <row r="42" spans="2:4" x14ac:dyDescent="0.35">
      <c r="B42" s="3">
        <v>30.8</v>
      </c>
      <c r="C42" s="3">
        <v>59.2</v>
      </c>
      <c r="D42" s="3">
        <v>0</v>
      </c>
    </row>
    <row r="44" spans="2:4" x14ac:dyDescent="0.35">
      <c r="B44">
        <f t="array" ref="B44:D48">LINEST(B31:B42,C31:D42,TRUE,TRUE)</f>
        <v>6.6498652419515141</v>
      </c>
      <c r="C44">
        <v>0.50513130942613682</v>
      </c>
      <c r="D44">
        <v>1.0831250664603715</v>
      </c>
    </row>
    <row r="45" spans="2:4" x14ac:dyDescent="0.35">
      <c r="B45">
        <v>2.1318368736117965</v>
      </c>
      <c r="C45">
        <v>3.1727158375063957E-2</v>
      </c>
      <c r="D45">
        <v>1.9476658825054991</v>
      </c>
    </row>
    <row r="46" spans="2:4" x14ac:dyDescent="0.35">
      <c r="B46">
        <v>0.98928534199253415</v>
      </c>
      <c r="C46">
        <v>1.7593963770095926</v>
      </c>
      <c r="D46" t="e">
        <v>#N/A</v>
      </c>
    </row>
    <row r="47" spans="2:4" x14ac:dyDescent="0.35">
      <c r="B47">
        <v>415.48540661442104</v>
      </c>
      <c r="C47">
        <v>9</v>
      </c>
      <c r="D47" t="e">
        <v>#N/A</v>
      </c>
    </row>
    <row r="48" spans="2:4" x14ac:dyDescent="0.35">
      <c r="B48">
        <v>2572.2498861637573</v>
      </c>
      <c r="C48">
        <v>27.859280502910323</v>
      </c>
      <c r="D48" t="e">
        <v>#N/A</v>
      </c>
    </row>
    <row r="50" spans="2:4" x14ac:dyDescent="0.35">
      <c r="B50" s="30">
        <f>ABS(B44/B45)</f>
        <v>3.1193124221954149</v>
      </c>
      <c r="C50">
        <f t="shared" ref="C50:D50" si="1">ABS(C44/C45)</f>
        <v>15.921101519862116</v>
      </c>
      <c r="D50">
        <f t="shared" si="1"/>
        <v>0.55611441171163678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Задача 0</vt:lpstr>
      <vt:lpstr>Задача 1</vt:lpstr>
      <vt:lpstr>Задача 2</vt:lpstr>
      <vt:lpstr>Задача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Екатерина</cp:lastModifiedBy>
  <dcterms:created xsi:type="dcterms:W3CDTF">2015-06-05T18:17:20Z</dcterms:created>
  <dcterms:modified xsi:type="dcterms:W3CDTF">2023-11-05T12:47:47Z</dcterms:modified>
</cp:coreProperties>
</file>