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Екатерина\Desktop\3 курс\Эконометрика\"/>
    </mc:Choice>
  </mc:AlternateContent>
  <xr:revisionPtr revIDLastSave="0" documentId="13_ncr:1_{B62785E6-2CBA-4633-BDA2-900B5C2796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Задача 1" sheetId="1" r:id="rId1"/>
    <sheet name="Задача 2" sheetId="2" r:id="rId2"/>
    <sheet name="GR" sheetId="4" r:id="rId3"/>
    <sheet name="Лист2" sheetId="5" r:id="rId4"/>
    <sheet name="Задача 3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5" i="1" l="1"/>
  <c r="B71" i="1"/>
  <c r="N25" i="1" a="1"/>
  <c r="N25" i="1" s="1"/>
  <c r="B65" i="2"/>
  <c r="D69" i="2" s="1"/>
  <c r="L51" i="2" a="1"/>
  <c r="L51" i="2" s="1"/>
  <c r="L42" i="2" a="1"/>
  <c r="N42" i="2" s="1"/>
  <c r="K63" i="1" a="1"/>
  <c r="K63" i="1" s="1"/>
  <c r="K54" i="1" a="1"/>
  <c r="K54" i="1" s="1"/>
  <c r="P26" i="1" l="1"/>
  <c r="P29" i="1"/>
  <c r="N26" i="1"/>
  <c r="R25" i="1"/>
  <c r="R28" i="1"/>
  <c r="P25" i="1"/>
  <c r="O26" i="1"/>
  <c r="O34" i="1" s="1"/>
  <c r="O29" i="1"/>
  <c r="Q25" i="1"/>
  <c r="N27" i="1"/>
  <c r="P28" i="1"/>
  <c r="R26" i="1"/>
  <c r="O25" i="1"/>
  <c r="Q29" i="1"/>
  <c r="N28" i="1"/>
  <c r="R27" i="1"/>
  <c r="Q27" i="1"/>
  <c r="N29" i="1"/>
  <c r="P27" i="1"/>
  <c r="O27" i="1"/>
  <c r="Q28" i="1"/>
  <c r="R29" i="1"/>
  <c r="O28" i="1"/>
  <c r="N40" i="1" s="1"/>
  <c r="Q26" i="1"/>
  <c r="N55" i="2"/>
  <c r="N54" i="2"/>
  <c r="N53" i="2"/>
  <c r="N52" i="2"/>
  <c r="N51" i="2"/>
  <c r="O55" i="2"/>
  <c r="O54" i="2"/>
  <c r="O53" i="2"/>
  <c r="O52" i="2"/>
  <c r="O51" i="2"/>
  <c r="M55" i="2"/>
  <c r="B61" i="2" s="1"/>
  <c r="B69" i="2" s="1"/>
  <c r="C69" i="2" s="1"/>
  <c r="M54" i="2"/>
  <c r="M53" i="2"/>
  <c r="M52" i="2"/>
  <c r="M51" i="2"/>
  <c r="L55" i="2"/>
  <c r="L54" i="2"/>
  <c r="L53" i="2"/>
  <c r="L52" i="2"/>
  <c r="Q46" i="2"/>
  <c r="M46" i="2"/>
  <c r="P45" i="2"/>
  <c r="L45" i="2"/>
  <c r="O44" i="2"/>
  <c r="R43" i="2"/>
  <c r="N43" i="2"/>
  <c r="Q42" i="2"/>
  <c r="M42" i="2"/>
  <c r="P46" i="2"/>
  <c r="L46" i="2"/>
  <c r="O45" i="2"/>
  <c r="R44" i="2"/>
  <c r="N44" i="2"/>
  <c r="Q43" i="2"/>
  <c r="M43" i="2"/>
  <c r="P42" i="2"/>
  <c r="L42" i="2"/>
  <c r="O46" i="2"/>
  <c r="R45" i="2"/>
  <c r="N45" i="2"/>
  <c r="Q44" i="2"/>
  <c r="M44" i="2"/>
  <c r="P43" i="2"/>
  <c r="L43" i="2"/>
  <c r="O42" i="2"/>
  <c r="R46" i="2"/>
  <c r="N46" i="2"/>
  <c r="Q45" i="2"/>
  <c r="M45" i="2"/>
  <c r="P44" i="2"/>
  <c r="L44" i="2"/>
  <c r="O43" i="2"/>
  <c r="R42" i="2"/>
  <c r="N67" i="1"/>
  <c r="N66" i="1"/>
  <c r="N65" i="1"/>
  <c r="N64" i="1"/>
  <c r="N63" i="1"/>
  <c r="M67" i="1"/>
  <c r="M66" i="1"/>
  <c r="M65" i="1"/>
  <c r="M64" i="1"/>
  <c r="M63" i="1"/>
  <c r="L67" i="1"/>
  <c r="L66" i="1"/>
  <c r="L65" i="1"/>
  <c r="L64" i="1"/>
  <c r="L63" i="1"/>
  <c r="K67" i="1"/>
  <c r="K66" i="1"/>
  <c r="K65" i="1"/>
  <c r="K64" i="1"/>
  <c r="N58" i="1"/>
  <c r="Q57" i="1"/>
  <c r="M57" i="1"/>
  <c r="P56" i="1"/>
  <c r="L56" i="1"/>
  <c r="O55" i="1"/>
  <c r="K55" i="1"/>
  <c r="N54" i="1"/>
  <c r="Q58" i="1"/>
  <c r="M58" i="1"/>
  <c r="P57" i="1"/>
  <c r="L57" i="1"/>
  <c r="D79" i="1" s="1"/>
  <c r="O56" i="1"/>
  <c r="K56" i="1"/>
  <c r="N55" i="1"/>
  <c r="Q54" i="1"/>
  <c r="M54" i="1"/>
  <c r="P58" i="1"/>
  <c r="L58" i="1"/>
  <c r="O57" i="1"/>
  <c r="K57" i="1"/>
  <c r="N56" i="1"/>
  <c r="Q55" i="1"/>
  <c r="M55" i="1"/>
  <c r="P54" i="1"/>
  <c r="L54" i="1"/>
  <c r="O58" i="1"/>
  <c r="K58" i="1"/>
  <c r="N57" i="1"/>
  <c r="Q56" i="1"/>
  <c r="M56" i="1"/>
  <c r="P55" i="1"/>
  <c r="L55" i="1"/>
  <c r="O54" i="1"/>
  <c r="N34" i="1"/>
  <c r="R34" i="1"/>
  <c r="AC69" i="3"/>
  <c r="AC68" i="3"/>
  <c r="AD69" i="3" s="1"/>
  <c r="B79" i="1" l="1"/>
  <c r="C79" i="1" s="1"/>
  <c r="P34" i="1"/>
  <c r="Q34" i="1"/>
</calcChain>
</file>

<file path=xl/sharedStrings.xml><?xml version="1.0" encoding="utf-8"?>
<sst xmlns="http://schemas.openxmlformats.org/spreadsheetml/2006/main" count="135" uniqueCount="35">
  <si>
    <t>Y(t)</t>
  </si>
  <si>
    <t>X(t)</t>
  </si>
  <si>
    <t>Yt</t>
  </si>
  <si>
    <t>Xt-0</t>
  </si>
  <si>
    <t>Xt-1</t>
  </si>
  <si>
    <t>Xt-2</t>
  </si>
  <si>
    <t>Xt-3</t>
  </si>
  <si>
    <t>Yt-1</t>
  </si>
  <si>
    <t>Yt-2</t>
  </si>
  <si>
    <t>Yt-3</t>
  </si>
  <si>
    <t>ТЕСТ ГРАНЖЕРА</t>
  </si>
  <si>
    <t>Лаг равен 4</t>
  </si>
  <si>
    <t>Xt-4</t>
  </si>
  <si>
    <t>a</t>
  </si>
  <si>
    <t>Yt-4</t>
  </si>
  <si>
    <t>NULL</t>
  </si>
  <si>
    <t>А0</t>
  </si>
  <si>
    <t>Оцениваем значимость</t>
  </si>
  <si>
    <t>Критическое значение</t>
  </si>
  <si>
    <t>&gt;</t>
  </si>
  <si>
    <t>&lt;</t>
  </si>
  <si>
    <t>ЛИНЕЙН</t>
  </si>
  <si>
    <t>Эта табличка нужна только для квадратных остатков Y</t>
  </si>
  <si>
    <t>Fгр</t>
  </si>
  <si>
    <t>Количество лагов</t>
  </si>
  <si>
    <t>Кричиское значение</t>
  </si>
  <si>
    <t>Вероятность</t>
  </si>
  <si>
    <t>Сравниваем</t>
  </si>
  <si>
    <t>Вывод</t>
  </si>
  <si>
    <t>Нулевая гипотеза не отклоняется. Изменения Х предшествует изменениям Y.</t>
  </si>
  <si>
    <t>Тест Рамсея</t>
  </si>
  <si>
    <t>Тест Чоу</t>
  </si>
  <si>
    <t>если р значение меньшее 0,05, то были структурные изменения</t>
  </si>
  <si>
    <t>С 4 наблюдения:</t>
  </si>
  <si>
    <t>Модель нестабильна. Стабильная модель - это та, в которой видна тенденция постоянная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</si>
</sst>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strike/>
      <sz val="14"/>
      <color theme="1"/>
      <name val="Calibri Light"/>
      <family val="2"/>
      <charset val="204"/>
      <scheme val="maj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1" fillId="5" borderId="0" xfId="0" applyFont="1" applyFill="1"/>
    <xf numFmtId="0" fontId="1" fillId="0" borderId="0" xfId="0" applyFont="1" applyFill="1"/>
    <xf numFmtId="0" fontId="2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10391</xdr:colOff>
      <xdr:row>0</xdr:row>
      <xdr:rowOff>121227</xdr:rowOff>
    </xdr:from>
    <xdr:to>
      <xdr:col>8</xdr:col>
      <xdr:colOff>159135</xdr:colOff>
      <xdr:row>19</xdr:row>
      <xdr:rowOff>155800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0F1274E-56F1-43C8-8AF6-27C901CB4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527" y="121227"/>
          <a:ext cx="4556222" cy="4641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597478</xdr:colOff>
      <xdr:row>41</xdr:row>
      <xdr:rowOff>181841</xdr:rowOff>
    </xdr:from>
    <xdr:to>
      <xdr:col>9</xdr:col>
      <xdr:colOff>512935</xdr:colOff>
      <xdr:row>46</xdr:row>
      <xdr:rowOff>216678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6D543B8-569B-4CFF-A009-94DA8CA83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478" y="9239250"/>
          <a:ext cx="5535207" cy="1247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49356</xdr:colOff>
      <xdr:row>59</xdr:row>
      <xdr:rowOff>19050</xdr:rowOff>
    </xdr:from>
    <xdr:ext cx="42569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28A639D-B174-4940-ABFE-0083904622D4}"/>
                </a:ext>
              </a:extLst>
            </xdr:cNvPr>
            <xdr:cNvSpPr txBox="1"/>
          </xdr:nvSpPr>
          <xdr:spPr>
            <a:xfrm>
              <a:off x="6110720" y="14323868"/>
              <a:ext cx="42569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=44,7+2,0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−1,6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+0,9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−1,7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+1,3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−1,3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−3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28A639D-B174-4940-ABFE-0083904622D4}"/>
                </a:ext>
              </a:extLst>
            </xdr:cNvPr>
            <xdr:cNvSpPr txBox="1"/>
          </xdr:nvSpPr>
          <xdr:spPr>
            <a:xfrm>
              <a:off x="6110720" y="14323868"/>
              <a:ext cx="42569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𝑌=44,7+2,0𝑌_(𝑡−1)−1,6𝑌_(𝑡−2)+0,9𝑌_(𝑡−3)−1,7𝑋_(𝑡−1)+1,3𝑋_(𝑡−2)−1,3𝑋_(𝑡−3)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76200</xdr:rowOff>
    </xdr:from>
    <xdr:to>
      <xdr:col>12</xdr:col>
      <xdr:colOff>706376</xdr:colOff>
      <xdr:row>3</xdr:row>
      <xdr:rowOff>115358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85F323B-7937-45C8-814C-3F02F9CCB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76200"/>
          <a:ext cx="8221601" cy="7535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30</xdr:row>
      <xdr:rowOff>142875</xdr:rowOff>
    </xdr:from>
    <xdr:to>
      <xdr:col>9</xdr:col>
      <xdr:colOff>257175</xdr:colOff>
      <xdr:row>35</xdr:row>
      <xdr:rowOff>199360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6F6FF84-2DE7-4C13-B82E-5245F519D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7286625"/>
          <a:ext cx="5695950" cy="1247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0</xdr:colOff>
      <xdr:row>47</xdr:row>
      <xdr:rowOff>0</xdr:rowOff>
    </xdr:from>
    <xdr:ext cx="430438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0006100-A951-46EA-B0BC-9A85DC0F42E7}"/>
                </a:ext>
              </a:extLst>
            </xdr:cNvPr>
            <xdr:cNvSpPr txBox="1"/>
          </xdr:nvSpPr>
          <xdr:spPr>
            <a:xfrm>
              <a:off x="6705600" y="11191875"/>
              <a:ext cx="43043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=185,6+1,3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0,8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+0,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2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0,1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+1,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0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0,5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−3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0006100-A951-46EA-B0BC-9A85DC0F42E7}"/>
                </a:ext>
              </a:extLst>
            </xdr:cNvPr>
            <xdr:cNvSpPr txBox="1"/>
          </xdr:nvSpPr>
          <xdr:spPr>
            <a:xfrm>
              <a:off x="6705600" y="11191875"/>
              <a:ext cx="43043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𝑌=</a:t>
              </a:r>
              <a:r>
                <a:rPr lang="ru-RU" sz="1100" b="0" i="0">
                  <a:latin typeface="Cambria Math" panose="02040503050406030204" pitchFamily="18" charset="0"/>
                </a:rPr>
                <a:t>185,6</a:t>
              </a:r>
              <a:r>
                <a:rPr lang="en-US" sz="1100" b="0" i="0">
                  <a:latin typeface="Cambria Math" panose="02040503050406030204" pitchFamily="18" charset="0"/>
                </a:rPr>
                <a:t>+</a:t>
              </a:r>
              <a:r>
                <a:rPr lang="ru-RU" sz="1100" b="0" i="0">
                  <a:latin typeface="Cambria Math" panose="02040503050406030204" pitchFamily="18" charset="0"/>
                </a:rPr>
                <a:t>1,3</a:t>
              </a:r>
              <a:r>
                <a:rPr lang="en-US" sz="1100" b="0" i="0">
                  <a:latin typeface="Cambria Math" panose="02040503050406030204" pitchFamily="18" charset="0"/>
                </a:rPr>
                <a:t>𝑌_(𝑡−1)−</a:t>
              </a:r>
              <a:r>
                <a:rPr lang="ru-RU" sz="1100" b="0" i="0">
                  <a:latin typeface="Cambria Math" panose="02040503050406030204" pitchFamily="18" charset="0"/>
                </a:rPr>
                <a:t>0,8</a:t>
              </a:r>
              <a:r>
                <a:rPr lang="en-US" sz="1100" b="0" i="0">
                  <a:latin typeface="Cambria Math" panose="02040503050406030204" pitchFamily="18" charset="0"/>
                </a:rPr>
                <a:t>𝑌_(𝑡−2)+0,</a:t>
              </a:r>
              <a:r>
                <a:rPr lang="ru-RU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𝑌_(𝑡−3)−</a:t>
              </a:r>
              <a:r>
                <a:rPr lang="ru-RU" sz="1100" b="0" i="0">
                  <a:latin typeface="Cambria Math" panose="02040503050406030204" pitchFamily="18" charset="0"/>
                </a:rPr>
                <a:t>0,1</a:t>
              </a:r>
              <a:r>
                <a:rPr lang="en-US" sz="1100" b="0" i="0">
                  <a:latin typeface="Cambria Math" panose="02040503050406030204" pitchFamily="18" charset="0"/>
                </a:rPr>
                <a:t>𝑋_(𝑡−1)+1,</a:t>
              </a:r>
              <a:r>
                <a:rPr lang="ru-RU" sz="1100" b="0" i="0">
                  <a:latin typeface="Cambria Math" panose="02040503050406030204" pitchFamily="18" charset="0"/>
                </a:rPr>
                <a:t>0</a:t>
              </a:r>
              <a:r>
                <a:rPr lang="en-US" sz="1100" b="0" i="0">
                  <a:latin typeface="Cambria Math" panose="02040503050406030204" pitchFamily="18" charset="0"/>
                </a:rPr>
                <a:t>𝑋_(𝑡−2)−</a:t>
              </a:r>
              <a:r>
                <a:rPr lang="ru-RU" sz="1100" b="0" i="0">
                  <a:latin typeface="Cambria Math" panose="02040503050406030204" pitchFamily="18" charset="0"/>
                </a:rPr>
                <a:t>0,5</a:t>
              </a:r>
              <a:r>
                <a:rPr lang="en-US" sz="1100" b="0" i="0">
                  <a:latin typeface="Cambria Math" panose="02040503050406030204" pitchFamily="18" charset="0"/>
                </a:rPr>
                <a:t>𝑋_(𝑡−3)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40</xdr:row>
      <xdr:rowOff>9525</xdr:rowOff>
    </xdr:from>
    <xdr:to>
      <xdr:col>10</xdr:col>
      <xdr:colOff>123127</xdr:colOff>
      <xdr:row>57</xdr:row>
      <xdr:rowOff>47114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86D16D6-2637-4043-9F82-A9D7AB07C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6724650"/>
          <a:ext cx="5580952" cy="4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9</xdr:col>
      <xdr:colOff>551771</xdr:colOff>
      <xdr:row>83</xdr:row>
      <xdr:rowOff>218571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4C3F2BB-A694-462C-87CE-9F70F97F1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2430125"/>
          <a:ext cx="5428571" cy="4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25</xdr:row>
      <xdr:rowOff>85725</xdr:rowOff>
    </xdr:from>
    <xdr:to>
      <xdr:col>6</xdr:col>
      <xdr:colOff>266287</xdr:colOff>
      <xdr:row>35</xdr:row>
      <xdr:rowOff>152094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5284A6F-F028-4003-AD7A-9102EEF48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" y="6038850"/>
          <a:ext cx="3304762" cy="2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2:R81"/>
  <sheetViews>
    <sheetView tabSelected="1" topLeftCell="A50" zoomScale="64" zoomScaleNormal="110" workbookViewId="0">
      <selection activeCell="B51" sqref="B51:I51"/>
    </sheetView>
  </sheetViews>
  <sheetFormatPr defaultColWidth="9.1796875" defaultRowHeight="18.5" x14ac:dyDescent="0.45"/>
  <cols>
    <col min="1" max="1" width="9.1796875" style="2"/>
    <col min="2" max="2" width="11.54296875" style="2" bestFit="1" customWidth="1"/>
    <col min="3" max="10" width="9.1796875" style="2"/>
    <col min="11" max="11" width="14.26953125" style="2" bestFit="1" customWidth="1"/>
    <col min="12" max="13" width="9.26953125" style="2" bestFit="1" customWidth="1"/>
    <col min="14" max="14" width="14.453125" style="2" bestFit="1" customWidth="1"/>
    <col min="15" max="17" width="9.453125" style="2" bestFit="1" customWidth="1"/>
    <col min="18" max="18" width="9.26953125" style="2" bestFit="1" customWidth="1"/>
    <col min="19" max="16384" width="9.1796875" style="2"/>
  </cols>
  <sheetData>
    <row r="22" spans="2:18" x14ac:dyDescent="0.45">
      <c r="B22" s="1"/>
      <c r="C22" s="1" t="s">
        <v>0</v>
      </c>
      <c r="D22" s="1" t="s">
        <v>1</v>
      </c>
      <c r="G22" s="1" t="s">
        <v>2</v>
      </c>
      <c r="H22" s="5" t="s">
        <v>3</v>
      </c>
      <c r="I22" s="6" t="s">
        <v>4</v>
      </c>
      <c r="J22" s="7" t="s">
        <v>5</v>
      </c>
      <c r="K22" s="8" t="s">
        <v>6</v>
      </c>
      <c r="N22" s="21" t="s">
        <v>21</v>
      </c>
      <c r="O22" s="21"/>
      <c r="P22" s="21"/>
      <c r="Q22" s="21"/>
      <c r="R22" s="21"/>
    </row>
    <row r="23" spans="2:18" x14ac:dyDescent="0.45">
      <c r="B23" s="1">
        <v>1</v>
      </c>
      <c r="C23" s="1">
        <v>1931.3</v>
      </c>
      <c r="D23" s="8">
        <v>296.39999999999998</v>
      </c>
      <c r="G23" s="13">
        <v>1931.3</v>
      </c>
      <c r="H23" s="14">
        <v>296.39999999999998</v>
      </c>
      <c r="I23" s="13" t="s">
        <v>15</v>
      </c>
      <c r="J23" s="13" t="s">
        <v>15</v>
      </c>
      <c r="K23" s="13" t="s">
        <v>15</v>
      </c>
    </row>
    <row r="24" spans="2:18" x14ac:dyDescent="0.45">
      <c r="B24" s="1">
        <v>2</v>
      </c>
      <c r="C24" s="1">
        <v>1973.2</v>
      </c>
      <c r="D24" s="7">
        <v>290.8</v>
      </c>
      <c r="G24" s="13">
        <v>1973.2</v>
      </c>
      <c r="H24" s="14">
        <v>290.8</v>
      </c>
      <c r="I24" s="13">
        <v>296.39999999999998</v>
      </c>
      <c r="J24" s="13" t="s">
        <v>15</v>
      </c>
      <c r="K24" s="13" t="s">
        <v>15</v>
      </c>
      <c r="N24" s="8" t="s">
        <v>6</v>
      </c>
      <c r="O24" s="7" t="s">
        <v>5</v>
      </c>
      <c r="P24" s="6" t="s">
        <v>4</v>
      </c>
      <c r="Q24" s="5" t="s">
        <v>3</v>
      </c>
      <c r="R24" s="10" t="s">
        <v>16</v>
      </c>
    </row>
    <row r="25" spans="2:18" x14ac:dyDescent="0.45">
      <c r="B25" s="1">
        <v>3</v>
      </c>
      <c r="C25" s="1">
        <v>2025.6</v>
      </c>
      <c r="D25" s="6">
        <v>289.39999999999998</v>
      </c>
      <c r="G25" s="13">
        <v>2025.6</v>
      </c>
      <c r="H25" s="14">
        <v>289.39999999999998</v>
      </c>
      <c r="I25" s="13">
        <v>290.8</v>
      </c>
      <c r="J25" s="13">
        <v>296.39999999999998</v>
      </c>
      <c r="K25" s="13" t="s">
        <v>15</v>
      </c>
      <c r="N25" s="3">
        <f t="array" ref="N25:R29">LINEST(G26:G40,H26:K40,TRUE,TRUE)</f>
        <v>1.5187935408208979</v>
      </c>
      <c r="O25" s="3">
        <v>1.1628259599887414</v>
      </c>
      <c r="P25" s="3">
        <v>0.37011006247203138</v>
      </c>
      <c r="Q25" s="3">
        <v>2.0971879854061788</v>
      </c>
      <c r="R25" s="3">
        <v>598.26104823897504</v>
      </c>
    </row>
    <row r="26" spans="2:18" x14ac:dyDescent="0.45">
      <c r="B26" s="1">
        <v>4</v>
      </c>
      <c r="C26" s="1">
        <v>2129.8000000000002</v>
      </c>
      <c r="D26" s="5">
        <v>321.2</v>
      </c>
      <c r="G26" s="1">
        <v>2129.8000000000002</v>
      </c>
      <c r="H26" s="5">
        <v>321.2</v>
      </c>
      <c r="I26" s="6">
        <v>289.39999999999998</v>
      </c>
      <c r="J26" s="7">
        <v>290.8</v>
      </c>
      <c r="K26" s="8">
        <v>296.39999999999998</v>
      </c>
      <c r="N26" s="3">
        <v>0.36056390496290802</v>
      </c>
      <c r="O26" s="3">
        <v>0.46806283422249573</v>
      </c>
      <c r="P26" s="3">
        <v>0.32612898321954381</v>
      </c>
      <c r="Q26" s="3">
        <v>0.23277167308035565</v>
      </c>
      <c r="R26" s="3">
        <v>51.438255140506548</v>
      </c>
    </row>
    <row r="27" spans="2:18" x14ac:dyDescent="0.45">
      <c r="B27" s="1">
        <v>5</v>
      </c>
      <c r="C27" s="1">
        <v>2218</v>
      </c>
      <c r="D27" s="1">
        <v>343.3</v>
      </c>
      <c r="G27" s="1">
        <v>2218</v>
      </c>
      <c r="H27" s="1">
        <v>343.3</v>
      </c>
      <c r="I27" s="1">
        <v>321.2</v>
      </c>
      <c r="J27" s="1">
        <v>289.39999999999998</v>
      </c>
      <c r="K27" s="1">
        <v>290.8</v>
      </c>
      <c r="N27" s="3">
        <v>0.99549804676695253</v>
      </c>
      <c r="O27" s="3">
        <v>31.557434283106218</v>
      </c>
      <c r="P27" s="3" t="e">
        <v>#N/A</v>
      </c>
      <c r="Q27" s="3" t="e">
        <v>#N/A</v>
      </c>
      <c r="R27" s="3" t="e">
        <v>#N/A</v>
      </c>
    </row>
    <row r="28" spans="2:18" x14ac:dyDescent="0.45">
      <c r="B28" s="1">
        <v>6</v>
      </c>
      <c r="C28" s="1">
        <v>2343.3000000000002</v>
      </c>
      <c r="D28" s="1">
        <v>371.8</v>
      </c>
      <c r="G28" s="1">
        <v>2343.3000000000002</v>
      </c>
      <c r="H28" s="1">
        <v>371.8</v>
      </c>
      <c r="I28" s="1">
        <v>343.3</v>
      </c>
      <c r="J28" s="1">
        <v>321.2</v>
      </c>
      <c r="K28" s="1">
        <v>289.39999999999998</v>
      </c>
      <c r="N28" s="3">
        <v>552.81452029493403</v>
      </c>
      <c r="O28" s="3">
        <v>10</v>
      </c>
      <c r="P28" s="3" t="e">
        <v>#N/A</v>
      </c>
      <c r="Q28" s="3" t="e">
        <v>#N/A</v>
      </c>
      <c r="R28" s="3" t="e">
        <v>#N/A</v>
      </c>
    </row>
    <row r="29" spans="2:18" x14ac:dyDescent="0.45">
      <c r="B29" s="1">
        <v>7</v>
      </c>
      <c r="C29" s="1">
        <v>2473.5</v>
      </c>
      <c r="D29" s="1">
        <v>413</v>
      </c>
      <c r="G29" s="1">
        <v>2473.5</v>
      </c>
      <c r="H29" s="1">
        <v>413</v>
      </c>
      <c r="I29" s="1">
        <v>371.8</v>
      </c>
      <c r="J29" s="1">
        <v>343.3</v>
      </c>
      <c r="K29" s="1">
        <v>321.2</v>
      </c>
      <c r="N29" s="3">
        <v>2202129.252748007</v>
      </c>
      <c r="O29" s="3">
        <v>9958.7165853256774</v>
      </c>
      <c r="P29" s="3" t="e">
        <v>#N/A</v>
      </c>
      <c r="Q29" s="3" t="e">
        <v>#N/A</v>
      </c>
      <c r="R29" s="3" t="e">
        <v>#N/A</v>
      </c>
    </row>
    <row r="30" spans="2:18" x14ac:dyDescent="0.45">
      <c r="B30" s="1">
        <v>8</v>
      </c>
      <c r="C30" s="1">
        <v>2622.3</v>
      </c>
      <c r="D30" s="1">
        <v>438</v>
      </c>
      <c r="G30" s="1">
        <v>2622.3</v>
      </c>
      <c r="H30" s="1">
        <v>438</v>
      </c>
      <c r="I30" s="1">
        <v>413</v>
      </c>
      <c r="J30" s="1">
        <v>371.8</v>
      </c>
      <c r="K30" s="1">
        <v>343.3</v>
      </c>
    </row>
    <row r="31" spans="2:18" x14ac:dyDescent="0.45">
      <c r="B31" s="1">
        <v>9</v>
      </c>
      <c r="C31" s="1">
        <v>2690.3</v>
      </c>
      <c r="D31" s="1">
        <v>418.6</v>
      </c>
      <c r="G31" s="1">
        <v>2690.3</v>
      </c>
      <c r="H31" s="1">
        <v>418.6</v>
      </c>
      <c r="I31" s="1">
        <v>438</v>
      </c>
      <c r="J31" s="1">
        <v>413</v>
      </c>
      <c r="K31" s="1">
        <v>371.8</v>
      </c>
      <c r="N31" s="21" t="s">
        <v>17</v>
      </c>
      <c r="O31" s="21"/>
      <c r="P31" s="21"/>
      <c r="Q31" s="21"/>
      <c r="R31" s="21"/>
    </row>
    <row r="32" spans="2:18" x14ac:dyDescent="0.45">
      <c r="B32" s="1">
        <v>10</v>
      </c>
      <c r="C32" s="1">
        <v>2801</v>
      </c>
      <c r="D32" s="1">
        <v>440.1</v>
      </c>
      <c r="G32" s="1">
        <v>2801</v>
      </c>
      <c r="H32" s="1">
        <v>440.1</v>
      </c>
      <c r="I32" s="1">
        <v>418.6</v>
      </c>
      <c r="J32" s="1">
        <v>438</v>
      </c>
      <c r="K32" s="1">
        <v>413</v>
      </c>
    </row>
    <row r="33" spans="2:18" x14ac:dyDescent="0.45">
      <c r="B33" s="1">
        <v>11</v>
      </c>
      <c r="C33" s="1">
        <v>2877.1</v>
      </c>
      <c r="D33" s="1">
        <v>461.3</v>
      </c>
      <c r="G33" s="1">
        <v>2877.1</v>
      </c>
      <c r="H33" s="1">
        <v>461.3</v>
      </c>
      <c r="I33" s="1">
        <v>440.1</v>
      </c>
      <c r="J33" s="1">
        <v>418.6</v>
      </c>
      <c r="K33" s="1">
        <v>438</v>
      </c>
      <c r="N33" s="8" t="s">
        <v>6</v>
      </c>
      <c r="O33" s="7" t="s">
        <v>5</v>
      </c>
      <c r="P33" s="6" t="s">
        <v>4</v>
      </c>
      <c r="Q33" s="5" t="s">
        <v>3</v>
      </c>
      <c r="R33" s="10" t="s">
        <v>16</v>
      </c>
    </row>
    <row r="34" spans="2:18" x14ac:dyDescent="0.45">
      <c r="B34" s="1">
        <v>12</v>
      </c>
      <c r="C34" s="1">
        <v>2875.8</v>
      </c>
      <c r="D34" s="1">
        <v>429.7</v>
      </c>
      <c r="G34" s="1">
        <v>2875.8</v>
      </c>
      <c r="H34" s="1">
        <v>429.7</v>
      </c>
      <c r="I34" s="1">
        <v>461.3</v>
      </c>
      <c r="J34" s="1">
        <v>440.1</v>
      </c>
      <c r="K34" s="1">
        <v>418.6</v>
      </c>
      <c r="N34" s="3">
        <f>ABS(N25/N26)</f>
        <v>4.2122728312950226</v>
      </c>
      <c r="O34" s="3">
        <f t="shared" ref="O34:R34" si="0">ABS(O25/O26)</f>
        <v>2.4843373046704813</v>
      </c>
      <c r="P34" s="3">
        <f t="shared" si="0"/>
        <v>1.1348579289651186</v>
      </c>
      <c r="Q34" s="3">
        <f t="shared" si="0"/>
        <v>9.0096357415543586</v>
      </c>
      <c r="R34" s="3">
        <f t="shared" si="0"/>
        <v>11.630663726924457</v>
      </c>
    </row>
    <row r="35" spans="2:18" x14ac:dyDescent="0.45">
      <c r="B35" s="1">
        <v>13</v>
      </c>
      <c r="C35" s="1">
        <v>2965.1</v>
      </c>
      <c r="D35" s="1">
        <v>481.5</v>
      </c>
      <c r="G35" s="1">
        <v>2965.1</v>
      </c>
      <c r="H35" s="1">
        <v>481.5</v>
      </c>
      <c r="I35" s="1">
        <v>429.7</v>
      </c>
      <c r="J35" s="1">
        <v>461.3</v>
      </c>
      <c r="K35" s="1">
        <v>440.1</v>
      </c>
      <c r="N35" s="15" t="s">
        <v>19</v>
      </c>
      <c r="O35" s="15" t="s">
        <v>19</v>
      </c>
      <c r="P35" s="16" t="s">
        <v>20</v>
      </c>
      <c r="Q35" s="15" t="s">
        <v>19</v>
      </c>
      <c r="R35" s="15" t="s">
        <v>19</v>
      </c>
    </row>
    <row r="36" spans="2:18" x14ac:dyDescent="0.45">
      <c r="B36" s="1">
        <v>14</v>
      </c>
      <c r="C36" s="1">
        <v>3107.1</v>
      </c>
      <c r="D36" s="1">
        <v>532.20000000000005</v>
      </c>
      <c r="G36" s="1">
        <v>3107.1</v>
      </c>
      <c r="H36" s="1">
        <v>532.20000000000005</v>
      </c>
      <c r="I36" s="1">
        <v>481.5</v>
      </c>
      <c r="J36" s="1">
        <v>429.7</v>
      </c>
      <c r="K36" s="1">
        <v>461.3</v>
      </c>
    </row>
    <row r="37" spans="2:18" x14ac:dyDescent="0.45">
      <c r="B37" s="1">
        <v>15</v>
      </c>
      <c r="C37" s="1">
        <v>3268.5</v>
      </c>
      <c r="D37" s="1">
        <v>591.70000000000005</v>
      </c>
      <c r="G37" s="1">
        <v>3268.5</v>
      </c>
      <c r="H37" s="1">
        <v>591.70000000000005</v>
      </c>
      <c r="I37" s="1">
        <v>532.20000000000005</v>
      </c>
      <c r="J37" s="1">
        <v>481.5</v>
      </c>
      <c r="K37" s="1">
        <v>429.7</v>
      </c>
    </row>
    <row r="38" spans="2:18" x14ac:dyDescent="0.45">
      <c r="B38" s="1">
        <v>16</v>
      </c>
      <c r="C38" s="1">
        <v>3248.1</v>
      </c>
      <c r="D38" s="1">
        <v>543</v>
      </c>
      <c r="G38" s="1">
        <v>3248.1</v>
      </c>
      <c r="H38" s="1">
        <v>543</v>
      </c>
      <c r="I38" s="1">
        <v>591.70000000000005</v>
      </c>
      <c r="J38" s="1">
        <v>532.20000000000005</v>
      </c>
      <c r="K38" s="1">
        <v>481.5</v>
      </c>
      <c r="N38" s="21" t="s">
        <v>18</v>
      </c>
      <c r="O38" s="21"/>
      <c r="P38" s="21"/>
      <c r="Q38" s="21"/>
      <c r="R38" s="21"/>
    </row>
    <row r="39" spans="2:18" x14ac:dyDescent="0.45">
      <c r="B39" s="1">
        <v>17</v>
      </c>
      <c r="C39" s="1">
        <v>3221.7</v>
      </c>
      <c r="D39" s="1">
        <v>437.6</v>
      </c>
      <c r="G39" s="1">
        <v>3221.7</v>
      </c>
      <c r="H39" s="1">
        <v>437.6</v>
      </c>
      <c r="I39" s="1">
        <v>543</v>
      </c>
      <c r="J39" s="1">
        <v>591.70000000000005</v>
      </c>
      <c r="K39" s="1">
        <v>532.20000000000005</v>
      </c>
    </row>
    <row r="40" spans="2:18" x14ac:dyDescent="0.45">
      <c r="B40" s="1">
        <v>18</v>
      </c>
      <c r="C40" s="1">
        <v>3380.8</v>
      </c>
      <c r="D40" s="1">
        <v>520.6</v>
      </c>
      <c r="G40" s="1">
        <v>3380.8</v>
      </c>
      <c r="H40" s="1">
        <v>520.6</v>
      </c>
      <c r="I40" s="1">
        <v>437.6</v>
      </c>
      <c r="J40" s="1">
        <v>543</v>
      </c>
      <c r="K40" s="1">
        <v>591.70000000000005</v>
      </c>
      <c r="N40" s="22">
        <f>_xlfn.T.INV.2T(0.05,O28)</f>
        <v>2.2281388519862744</v>
      </c>
      <c r="O40" s="23"/>
      <c r="P40" s="23"/>
      <c r="Q40" s="23"/>
      <c r="R40" s="24"/>
    </row>
    <row r="51" spans="2:17" x14ac:dyDescent="0.45">
      <c r="B51" s="20" t="s">
        <v>10</v>
      </c>
      <c r="C51" s="20"/>
      <c r="D51" s="20"/>
      <c r="E51" s="20"/>
      <c r="F51" s="20"/>
      <c r="G51" s="20"/>
      <c r="H51" s="20"/>
      <c r="I51" s="20"/>
    </row>
    <row r="53" spans="2:17" x14ac:dyDescent="0.45">
      <c r="B53" s="4"/>
      <c r="C53" s="17" t="s">
        <v>2</v>
      </c>
      <c r="D53" s="17" t="s">
        <v>7</v>
      </c>
      <c r="E53" s="17" t="s">
        <v>8</v>
      </c>
      <c r="F53" s="17" t="s">
        <v>9</v>
      </c>
      <c r="G53" s="17" t="s">
        <v>4</v>
      </c>
      <c r="H53" s="17" t="s">
        <v>5</v>
      </c>
      <c r="I53" s="17" t="s">
        <v>6</v>
      </c>
      <c r="K53" s="17" t="s">
        <v>6</v>
      </c>
      <c r="L53" s="17" t="s">
        <v>5</v>
      </c>
      <c r="M53" s="17" t="s">
        <v>4</v>
      </c>
      <c r="N53" s="17" t="s">
        <v>9</v>
      </c>
      <c r="O53" s="17" t="s">
        <v>8</v>
      </c>
      <c r="P53" s="17" t="s">
        <v>7</v>
      </c>
      <c r="Q53" s="17" t="s">
        <v>16</v>
      </c>
    </row>
    <row r="54" spans="2:17" x14ac:dyDescent="0.45">
      <c r="B54" s="1">
        <v>4</v>
      </c>
      <c r="C54" s="1">
        <v>2129.8000000000002</v>
      </c>
      <c r="D54" s="1">
        <v>2025.6</v>
      </c>
      <c r="E54" s="1">
        <v>1973.2</v>
      </c>
      <c r="F54" s="1">
        <v>1931.3</v>
      </c>
      <c r="G54" s="1">
        <v>289.39999999999998</v>
      </c>
      <c r="H54" s="1">
        <v>290.8</v>
      </c>
      <c r="I54" s="1">
        <v>296.39999999999998</v>
      </c>
      <c r="K54" s="3">
        <f t="array" ref="K54:Q58">LINEST(C54:C68,D54:I68,TRUE,TRUE)</f>
        <v>-1.2885258563633746</v>
      </c>
      <c r="L54" s="3">
        <v>1.3053610453891531</v>
      </c>
      <c r="M54" s="3">
        <v>-1.7064728049813815</v>
      </c>
      <c r="N54" s="3">
        <v>0.86541102504966894</v>
      </c>
      <c r="O54" s="3">
        <v>-1.5895617272880092</v>
      </c>
      <c r="P54" s="3">
        <v>2.0082004045289339</v>
      </c>
      <c r="Q54" s="3">
        <v>44.711468820649202</v>
      </c>
    </row>
    <row r="55" spans="2:17" x14ac:dyDescent="0.45">
      <c r="B55" s="1">
        <v>5</v>
      </c>
      <c r="C55" s="1">
        <v>2218</v>
      </c>
      <c r="D55" s="1">
        <v>2129.8000000000002</v>
      </c>
      <c r="E55" s="1">
        <v>2025.6</v>
      </c>
      <c r="F55" s="1">
        <v>1973.2</v>
      </c>
      <c r="G55" s="1">
        <v>321.2</v>
      </c>
      <c r="H55" s="1">
        <v>289.39999999999998</v>
      </c>
      <c r="I55" s="1">
        <v>290.8</v>
      </c>
      <c r="K55" s="3">
        <v>1.2151594352877892</v>
      </c>
      <c r="L55" s="3">
        <v>1.6161609367317431</v>
      </c>
      <c r="M55" s="3">
        <v>1.2060323599408531</v>
      </c>
      <c r="N55" s="3">
        <v>0.71661246295886727</v>
      </c>
      <c r="O55" s="3">
        <v>1.0175207719568644</v>
      </c>
      <c r="P55" s="3">
        <v>0.68458115567500455</v>
      </c>
      <c r="Q55" s="3">
        <v>256.1972331390304</v>
      </c>
    </row>
    <row r="56" spans="2:17" x14ac:dyDescent="0.45">
      <c r="B56" s="1">
        <v>6</v>
      </c>
      <c r="C56" s="1">
        <v>2343.3000000000002</v>
      </c>
      <c r="D56" s="1">
        <v>2218</v>
      </c>
      <c r="E56" s="1">
        <v>2129.8000000000002</v>
      </c>
      <c r="F56" s="1">
        <v>2025.6</v>
      </c>
      <c r="G56" s="1">
        <v>343.3</v>
      </c>
      <c r="H56" s="1">
        <v>321.2</v>
      </c>
      <c r="I56" s="1">
        <v>289.39999999999998</v>
      </c>
      <c r="K56" s="3">
        <v>0.98885349810793766</v>
      </c>
      <c r="L56" s="3">
        <v>55.516937433073409</v>
      </c>
      <c r="M56" s="3" t="e">
        <v>#N/A</v>
      </c>
      <c r="N56" s="3" t="e">
        <v>#N/A</v>
      </c>
      <c r="O56" s="3" t="e">
        <v>#N/A</v>
      </c>
      <c r="P56" s="3" t="e">
        <v>#N/A</v>
      </c>
      <c r="Q56" s="3" t="e">
        <v>#N/A</v>
      </c>
    </row>
    <row r="57" spans="2:17" x14ac:dyDescent="0.45">
      <c r="B57" s="1">
        <v>7</v>
      </c>
      <c r="C57" s="1">
        <v>2473.5</v>
      </c>
      <c r="D57" s="1">
        <v>2343.3000000000002</v>
      </c>
      <c r="E57" s="1">
        <v>2218</v>
      </c>
      <c r="F57" s="1">
        <v>2129.8000000000002</v>
      </c>
      <c r="G57" s="1">
        <v>371.8</v>
      </c>
      <c r="H57" s="1">
        <v>343.3</v>
      </c>
      <c r="I57" s="1">
        <v>321.2</v>
      </c>
      <c r="K57" s="3">
        <v>118.2856598041307</v>
      </c>
      <c r="L57" s="3">
        <v>8</v>
      </c>
      <c r="M57" s="3" t="e">
        <v>#N/A</v>
      </c>
      <c r="N57" s="3" t="e">
        <v>#N/A</v>
      </c>
      <c r="O57" s="3" t="e">
        <v>#N/A</v>
      </c>
      <c r="P57" s="3" t="e">
        <v>#N/A</v>
      </c>
      <c r="Q57" s="3" t="e">
        <v>#N/A</v>
      </c>
    </row>
    <row r="58" spans="2:17" x14ac:dyDescent="0.45">
      <c r="B58" s="1">
        <v>8</v>
      </c>
      <c r="C58" s="1">
        <v>2622.3</v>
      </c>
      <c r="D58" s="1">
        <v>2473.5</v>
      </c>
      <c r="E58" s="1">
        <v>2343.3000000000002</v>
      </c>
      <c r="F58" s="1">
        <v>2218</v>
      </c>
      <c r="G58" s="1">
        <v>413</v>
      </c>
      <c r="H58" s="1">
        <v>371.8</v>
      </c>
      <c r="I58" s="1">
        <v>343.3</v>
      </c>
      <c r="K58" s="3">
        <v>2187430.9265977503</v>
      </c>
      <c r="L58" s="3">
        <v>24657.042735582301</v>
      </c>
      <c r="M58" s="3" t="e">
        <v>#N/A</v>
      </c>
      <c r="N58" s="3" t="e">
        <v>#N/A</v>
      </c>
      <c r="O58" s="3" t="e">
        <v>#N/A</v>
      </c>
      <c r="P58" s="3" t="e">
        <v>#N/A</v>
      </c>
      <c r="Q58" s="3" t="e">
        <v>#N/A</v>
      </c>
    </row>
    <row r="59" spans="2:17" x14ac:dyDescent="0.45">
      <c r="B59" s="1">
        <v>9</v>
      </c>
      <c r="C59" s="1">
        <v>2690.3</v>
      </c>
      <c r="D59" s="1">
        <v>2622.3</v>
      </c>
      <c r="E59" s="1">
        <v>2473.5</v>
      </c>
      <c r="F59" s="1">
        <v>2343.3000000000002</v>
      </c>
      <c r="G59" s="1">
        <v>438</v>
      </c>
      <c r="H59" s="1">
        <v>413</v>
      </c>
      <c r="I59" s="1">
        <v>371.8</v>
      </c>
    </row>
    <row r="60" spans="2:17" x14ac:dyDescent="0.45">
      <c r="B60" s="1">
        <v>10</v>
      </c>
      <c r="C60" s="1">
        <v>2801</v>
      </c>
      <c r="D60" s="1">
        <v>2690.3</v>
      </c>
      <c r="E60" s="1">
        <v>2622.3</v>
      </c>
      <c r="F60" s="1">
        <v>2473.5</v>
      </c>
      <c r="G60" s="1">
        <v>418.6</v>
      </c>
      <c r="H60" s="1">
        <v>438</v>
      </c>
      <c r="I60" s="1">
        <v>413</v>
      </c>
    </row>
    <row r="61" spans="2:17" x14ac:dyDescent="0.45">
      <c r="B61" s="1">
        <v>11</v>
      </c>
      <c r="C61" s="1">
        <v>2877.1</v>
      </c>
      <c r="D61" s="1">
        <v>2801</v>
      </c>
      <c r="E61" s="1">
        <v>2690.3</v>
      </c>
      <c r="F61" s="1">
        <v>2622.3</v>
      </c>
      <c r="G61" s="1">
        <v>440.1</v>
      </c>
      <c r="H61" s="1">
        <v>418.6</v>
      </c>
      <c r="I61" s="1">
        <v>438</v>
      </c>
    </row>
    <row r="62" spans="2:17" x14ac:dyDescent="0.45">
      <c r="B62" s="1">
        <v>12</v>
      </c>
      <c r="C62" s="1">
        <v>2875.8</v>
      </c>
      <c r="D62" s="1">
        <v>2877.1</v>
      </c>
      <c r="E62" s="1">
        <v>2801</v>
      </c>
      <c r="F62" s="1">
        <v>2690.3</v>
      </c>
      <c r="G62" s="1">
        <v>461.3</v>
      </c>
      <c r="H62" s="1">
        <v>440.1</v>
      </c>
      <c r="I62" s="1">
        <v>418.6</v>
      </c>
      <c r="K62" s="17" t="s">
        <v>9</v>
      </c>
      <c r="L62" s="17" t="s">
        <v>8</v>
      </c>
      <c r="M62" s="17" t="s">
        <v>7</v>
      </c>
      <c r="N62" s="17" t="s">
        <v>16</v>
      </c>
      <c r="P62" s="2" t="s">
        <v>22</v>
      </c>
    </row>
    <row r="63" spans="2:17" x14ac:dyDescent="0.45">
      <c r="B63" s="1">
        <v>13</v>
      </c>
      <c r="C63" s="1">
        <v>2965.1</v>
      </c>
      <c r="D63" s="1">
        <v>2875.8</v>
      </c>
      <c r="E63" s="1">
        <v>2877.1</v>
      </c>
      <c r="F63" s="1">
        <v>2801</v>
      </c>
      <c r="G63" s="1">
        <v>429.7</v>
      </c>
      <c r="H63" s="1">
        <v>461.3</v>
      </c>
      <c r="I63" s="1">
        <v>440.1</v>
      </c>
      <c r="K63" s="3">
        <f t="array" ref="K63:N67">LINEST(C54:C68,D54:F68,TRUE,TRUE)</f>
        <v>0.68743842854930204</v>
      </c>
      <c r="L63" s="3">
        <v>-0.86325569877125519</v>
      </c>
      <c r="M63" s="3">
        <v>1.1392580332803939</v>
      </c>
      <c r="N63" s="3">
        <v>235.66564725198145</v>
      </c>
    </row>
    <row r="64" spans="2:17" x14ac:dyDescent="0.45">
      <c r="B64" s="1">
        <v>14</v>
      </c>
      <c r="C64" s="1">
        <v>3107.1</v>
      </c>
      <c r="D64" s="1">
        <v>2965.1</v>
      </c>
      <c r="E64" s="1">
        <v>2875.8</v>
      </c>
      <c r="F64" s="1">
        <v>2877.1</v>
      </c>
      <c r="G64" s="1">
        <v>481.5</v>
      </c>
      <c r="H64" s="1">
        <v>429.7</v>
      </c>
      <c r="I64" s="1">
        <v>461.3</v>
      </c>
      <c r="K64" s="3">
        <v>0.28456521159893944</v>
      </c>
      <c r="L64" s="3">
        <v>0.44057684891792681</v>
      </c>
      <c r="M64" s="3">
        <v>0.27120295430447405</v>
      </c>
      <c r="N64" s="3">
        <v>105.0226296778595</v>
      </c>
    </row>
    <row r="65" spans="2:14" x14ac:dyDescent="0.45">
      <c r="B65" s="1">
        <v>15</v>
      </c>
      <c r="C65" s="1">
        <v>3268.5</v>
      </c>
      <c r="D65" s="1">
        <v>3107.1</v>
      </c>
      <c r="E65" s="1">
        <v>2965.1</v>
      </c>
      <c r="F65" s="1">
        <v>2875.8</v>
      </c>
      <c r="G65" s="1">
        <v>532.20000000000005</v>
      </c>
      <c r="H65" s="1">
        <v>481.5</v>
      </c>
      <c r="I65" s="1">
        <v>429.7</v>
      </c>
      <c r="K65" s="3">
        <v>0.98566910580922673</v>
      </c>
      <c r="L65" s="3">
        <v>53.683583599727768</v>
      </c>
      <c r="M65" s="3" t="e">
        <v>#N/A</v>
      </c>
      <c r="N65" s="3" t="e">
        <v>#N/A</v>
      </c>
    </row>
    <row r="66" spans="2:14" x14ac:dyDescent="0.45">
      <c r="B66" s="1">
        <v>16</v>
      </c>
      <c r="C66" s="1">
        <v>3248.1</v>
      </c>
      <c r="D66" s="1">
        <v>3268.5</v>
      </c>
      <c r="E66" s="1">
        <v>3107.1</v>
      </c>
      <c r="F66" s="1">
        <v>2965.1</v>
      </c>
      <c r="G66" s="1">
        <v>591.70000000000005</v>
      </c>
      <c r="H66" s="1">
        <v>532.20000000000005</v>
      </c>
      <c r="I66" s="1">
        <v>481.5</v>
      </c>
      <c r="K66" s="3">
        <v>252.19082679158427</v>
      </c>
      <c r="L66" s="3">
        <v>11</v>
      </c>
      <c r="M66" s="3" t="e">
        <v>#N/A</v>
      </c>
      <c r="N66" s="3" t="e">
        <v>#N/A</v>
      </c>
    </row>
    <row r="67" spans="2:14" x14ac:dyDescent="0.45">
      <c r="B67" s="1">
        <v>17</v>
      </c>
      <c r="C67" s="1">
        <v>3221.7</v>
      </c>
      <c r="D67" s="1">
        <v>3248.1</v>
      </c>
      <c r="E67" s="1">
        <v>3268.5</v>
      </c>
      <c r="F67" s="1">
        <v>3107.1</v>
      </c>
      <c r="G67" s="1">
        <v>543</v>
      </c>
      <c r="H67" s="1">
        <v>591.70000000000005</v>
      </c>
      <c r="I67" s="1">
        <v>532.20000000000005</v>
      </c>
      <c r="K67" s="3">
        <v>2180386.7707041339</v>
      </c>
      <c r="L67" s="3">
        <v>31701.198629198567</v>
      </c>
      <c r="M67" s="3" t="e">
        <v>#N/A</v>
      </c>
      <c r="N67" s="3" t="e">
        <v>#N/A</v>
      </c>
    </row>
    <row r="68" spans="2:14" x14ac:dyDescent="0.45">
      <c r="B68" s="1">
        <v>18</v>
      </c>
      <c r="C68" s="1">
        <v>3380.8</v>
      </c>
      <c r="D68" s="1">
        <v>3221.7</v>
      </c>
      <c r="E68" s="1">
        <v>3248.1</v>
      </c>
      <c r="F68" s="1">
        <v>3268.5</v>
      </c>
      <c r="G68" s="1">
        <v>437.6</v>
      </c>
      <c r="H68" s="1">
        <v>543</v>
      </c>
      <c r="I68" s="1">
        <v>591.70000000000005</v>
      </c>
    </row>
    <row r="70" spans="2:14" x14ac:dyDescent="0.45">
      <c r="B70" s="21" t="s">
        <v>23</v>
      </c>
      <c r="C70" s="21"/>
      <c r="D70" s="21"/>
      <c r="E70" s="21"/>
      <c r="F70" s="21"/>
      <c r="G70" s="21"/>
      <c r="H70" s="21"/>
      <c r="I70" s="21"/>
    </row>
    <row r="71" spans="2:14" x14ac:dyDescent="0.45">
      <c r="B71" s="2">
        <f>((L67-L58)/B73)/(L58/L57)</f>
        <v>0.76182760105300318</v>
      </c>
    </row>
    <row r="72" spans="2:14" x14ac:dyDescent="0.45">
      <c r="B72" s="21" t="s">
        <v>24</v>
      </c>
      <c r="C72" s="21"/>
      <c r="D72" s="21"/>
      <c r="E72" s="21"/>
      <c r="F72" s="21"/>
      <c r="G72" s="21"/>
      <c r="H72" s="21"/>
      <c r="I72" s="21"/>
    </row>
    <row r="73" spans="2:14" x14ac:dyDescent="0.45">
      <c r="B73" s="2">
        <v>3</v>
      </c>
    </row>
    <row r="74" spans="2:14" x14ac:dyDescent="0.45">
      <c r="B74" s="21" t="s">
        <v>25</v>
      </c>
      <c r="C74" s="21"/>
      <c r="D74" s="21"/>
      <c r="E74" s="21"/>
      <c r="F74" s="21"/>
      <c r="G74" s="21"/>
      <c r="H74" s="21"/>
      <c r="I74" s="21"/>
    </row>
    <row r="75" spans="2:14" x14ac:dyDescent="0.45">
      <c r="B75" s="2">
        <f>_xlfn.F.INV.RT(B77,B73,L57)</f>
        <v>4.0661805513511613</v>
      </c>
    </row>
    <row r="76" spans="2:14" x14ac:dyDescent="0.45">
      <c r="B76" s="21" t="s">
        <v>26</v>
      </c>
      <c r="C76" s="21"/>
      <c r="D76" s="21"/>
      <c r="E76" s="21"/>
      <c r="F76" s="21"/>
      <c r="G76" s="21"/>
      <c r="H76" s="21"/>
      <c r="I76" s="21"/>
    </row>
    <row r="77" spans="2:14" x14ac:dyDescent="0.45">
      <c r="B77" s="2">
        <v>0.05</v>
      </c>
    </row>
    <row r="78" spans="2:14" x14ac:dyDescent="0.45">
      <c r="B78" s="21" t="s">
        <v>27</v>
      </c>
      <c r="C78" s="21"/>
      <c r="D78" s="21"/>
      <c r="E78" s="21"/>
      <c r="F78" s="21"/>
      <c r="G78" s="21"/>
      <c r="H78" s="21"/>
      <c r="I78" s="21"/>
    </row>
    <row r="79" spans="2:14" x14ac:dyDescent="0.45">
      <c r="B79" s="2">
        <f>B71</f>
        <v>0.76182760105300318</v>
      </c>
      <c r="C79" s="9" t="str">
        <f>IF(B79&lt;D79,"&lt;","&gt;")</f>
        <v>&lt;</v>
      </c>
      <c r="D79" s="2">
        <f>B75</f>
        <v>4.0661805513511613</v>
      </c>
    </row>
    <row r="80" spans="2:14" x14ac:dyDescent="0.45">
      <c r="B80" s="21" t="s">
        <v>28</v>
      </c>
      <c r="C80" s="21"/>
      <c r="D80" s="21"/>
      <c r="E80" s="21"/>
      <c r="F80" s="21"/>
      <c r="G80" s="21"/>
      <c r="H80" s="21"/>
      <c r="I80" s="21"/>
    </row>
    <row r="81" spans="2:9" ht="39.75" customHeight="1" x14ac:dyDescent="0.45">
      <c r="B81" s="25" t="s">
        <v>29</v>
      </c>
      <c r="C81" s="25"/>
      <c r="D81" s="25"/>
      <c r="E81" s="25"/>
      <c r="F81" s="25"/>
      <c r="G81" s="25"/>
      <c r="H81" s="25"/>
      <c r="I81" s="25"/>
    </row>
  </sheetData>
  <mergeCells count="12">
    <mergeCell ref="B70:I70"/>
    <mergeCell ref="B72:I72"/>
    <mergeCell ref="B74:I74"/>
    <mergeCell ref="B76:I76"/>
    <mergeCell ref="B81:I81"/>
    <mergeCell ref="B78:I78"/>
    <mergeCell ref="B80:I80"/>
    <mergeCell ref="B51:I51"/>
    <mergeCell ref="N22:R22"/>
    <mergeCell ref="N31:R31"/>
    <mergeCell ref="N38:R38"/>
    <mergeCell ref="N40:R4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F84B-FFEB-4276-A86C-16EC3F78E52E}">
  <dimension ref="A8:R71"/>
  <sheetViews>
    <sheetView topLeftCell="A45" zoomScale="46" workbookViewId="0">
      <selection activeCell="E7" sqref="E7"/>
    </sheetView>
  </sheetViews>
  <sheetFormatPr defaultColWidth="9.1796875" defaultRowHeight="18.5" x14ac:dyDescent="0.45"/>
  <cols>
    <col min="1" max="1" width="9.1796875" style="2"/>
    <col min="2" max="2" width="10.453125" style="2" bestFit="1" customWidth="1"/>
    <col min="3" max="11" width="9.1796875" style="2"/>
    <col min="12" max="12" width="14.453125" style="2" bestFit="1" customWidth="1"/>
    <col min="13" max="13" width="12.7265625" style="2" bestFit="1" customWidth="1"/>
    <col min="14" max="15" width="9.453125" style="2" bestFit="1" customWidth="1"/>
    <col min="16" max="18" width="9.26953125" style="2" bestFit="1" customWidth="1"/>
    <col min="19" max="16384" width="9.1796875" style="2"/>
  </cols>
  <sheetData>
    <row r="8" spans="1:3" x14ac:dyDescent="0.45">
      <c r="A8" s="1"/>
      <c r="B8" s="1" t="s">
        <v>0</v>
      </c>
      <c r="C8" s="1" t="s">
        <v>1</v>
      </c>
    </row>
    <row r="9" spans="1:3" x14ac:dyDescent="0.45">
      <c r="A9" s="1">
        <v>1</v>
      </c>
      <c r="B9" s="1">
        <v>2001.2</v>
      </c>
      <c r="C9" s="1">
        <v>299.5</v>
      </c>
    </row>
    <row r="10" spans="1:3" x14ac:dyDescent="0.45">
      <c r="A10" s="1">
        <v>2</v>
      </c>
      <c r="B10" s="1">
        <v>2002.4</v>
      </c>
      <c r="C10" s="1">
        <v>300.8</v>
      </c>
    </row>
    <row r="11" spans="1:3" x14ac:dyDescent="0.45">
      <c r="A11" s="1">
        <v>3</v>
      </c>
      <c r="B11" s="1">
        <v>2005.7</v>
      </c>
      <c r="C11" s="1">
        <v>302.39999999999998</v>
      </c>
    </row>
    <row r="12" spans="1:3" x14ac:dyDescent="0.45">
      <c r="A12" s="1">
        <v>4</v>
      </c>
      <c r="B12" s="1">
        <v>2018.8</v>
      </c>
      <c r="C12" s="1">
        <v>304.2</v>
      </c>
    </row>
    <row r="13" spans="1:3" x14ac:dyDescent="0.45">
      <c r="A13" s="1">
        <v>5</v>
      </c>
      <c r="B13" s="1">
        <v>2019</v>
      </c>
      <c r="C13" s="1">
        <v>344.3</v>
      </c>
    </row>
    <row r="14" spans="1:3" x14ac:dyDescent="0.45">
      <c r="A14" s="1">
        <v>6</v>
      </c>
      <c r="B14" s="1">
        <v>2020.4</v>
      </c>
      <c r="C14" s="1">
        <v>384.8</v>
      </c>
    </row>
    <row r="15" spans="1:3" x14ac:dyDescent="0.45">
      <c r="A15" s="1">
        <v>7</v>
      </c>
      <c r="B15" s="1">
        <v>2023.5</v>
      </c>
      <c r="C15" s="1">
        <v>413.2</v>
      </c>
    </row>
    <row r="16" spans="1:3" x14ac:dyDescent="0.45">
      <c r="A16" s="1">
        <v>8</v>
      </c>
      <c r="B16" s="1">
        <v>2222.3000000000002</v>
      </c>
      <c r="C16" s="1">
        <v>438.4</v>
      </c>
    </row>
    <row r="17" spans="1:3" x14ac:dyDescent="0.45">
      <c r="A17" s="1">
        <v>9</v>
      </c>
      <c r="B17" s="1">
        <v>2490.3000000000002</v>
      </c>
      <c r="C17" s="1">
        <v>440.7</v>
      </c>
    </row>
    <row r="18" spans="1:3" x14ac:dyDescent="0.45">
      <c r="A18" s="1">
        <v>10</v>
      </c>
      <c r="B18" s="1">
        <v>2801.4</v>
      </c>
      <c r="C18" s="1">
        <v>450.9</v>
      </c>
    </row>
    <row r="19" spans="1:3" x14ac:dyDescent="0.45">
      <c r="A19" s="1">
        <v>11</v>
      </c>
      <c r="B19" s="1">
        <v>2901.3</v>
      </c>
      <c r="C19" s="1">
        <v>462.3</v>
      </c>
    </row>
    <row r="20" spans="1:3" x14ac:dyDescent="0.45">
      <c r="A20" s="1">
        <v>12</v>
      </c>
      <c r="B20" s="1">
        <v>2907.8</v>
      </c>
      <c r="C20" s="1">
        <v>470.7</v>
      </c>
    </row>
    <row r="21" spans="1:3" x14ac:dyDescent="0.45">
      <c r="A21" s="1">
        <v>13</v>
      </c>
      <c r="B21" s="1">
        <v>2967.1</v>
      </c>
      <c r="C21" s="1">
        <v>491.5</v>
      </c>
    </row>
    <row r="22" spans="1:3" x14ac:dyDescent="0.45">
      <c r="A22" s="1">
        <v>14</v>
      </c>
      <c r="B22" s="1">
        <v>3108.2</v>
      </c>
      <c r="C22" s="1">
        <v>540.20000000000005</v>
      </c>
    </row>
    <row r="23" spans="1:3" x14ac:dyDescent="0.45">
      <c r="A23" s="1">
        <v>15</v>
      </c>
      <c r="B23" s="1">
        <v>3269.7</v>
      </c>
      <c r="C23" s="1">
        <v>591.79999999999995</v>
      </c>
    </row>
    <row r="24" spans="1:3" x14ac:dyDescent="0.45">
      <c r="A24" s="1">
        <v>16</v>
      </c>
      <c r="B24" s="1">
        <v>3249.3</v>
      </c>
      <c r="C24" s="1">
        <v>600.1</v>
      </c>
    </row>
    <row r="25" spans="1:3" x14ac:dyDescent="0.45">
      <c r="A25" s="1">
        <v>17</v>
      </c>
      <c r="B25" s="1">
        <v>3251.9</v>
      </c>
      <c r="C25" s="1">
        <v>603.6</v>
      </c>
    </row>
    <row r="26" spans="1:3" x14ac:dyDescent="0.45">
      <c r="A26" s="1">
        <v>18</v>
      </c>
      <c r="B26" s="1">
        <v>3382.9</v>
      </c>
      <c r="C26" s="1">
        <v>607.9</v>
      </c>
    </row>
    <row r="27" spans="1:3" x14ac:dyDescent="0.45">
      <c r="A27" s="1">
        <v>19</v>
      </c>
      <c r="B27" s="1">
        <v>3415.7</v>
      </c>
      <c r="C27" s="1">
        <v>609.79999999999995</v>
      </c>
    </row>
    <row r="28" spans="1:3" x14ac:dyDescent="0.45">
      <c r="A28" s="1">
        <v>20</v>
      </c>
      <c r="B28" s="10">
        <v>3513.2</v>
      </c>
      <c r="C28" s="10">
        <v>610.6</v>
      </c>
    </row>
    <row r="39" spans="2:18" x14ac:dyDescent="0.45">
      <c r="B39" s="21" t="s">
        <v>10</v>
      </c>
      <c r="C39" s="21"/>
      <c r="D39" s="21"/>
      <c r="E39" s="21"/>
      <c r="F39" s="21"/>
      <c r="G39" s="21"/>
      <c r="H39" s="21"/>
      <c r="I39" s="21"/>
    </row>
    <row r="41" spans="2:18" x14ac:dyDescent="0.45">
      <c r="B41" s="17"/>
      <c r="C41" s="17" t="s">
        <v>2</v>
      </c>
      <c r="D41" s="17" t="s">
        <v>7</v>
      </c>
      <c r="E41" s="17" t="s">
        <v>8</v>
      </c>
      <c r="F41" s="17" t="s">
        <v>9</v>
      </c>
      <c r="G41" s="17" t="s">
        <v>4</v>
      </c>
      <c r="H41" s="17" t="s">
        <v>5</v>
      </c>
      <c r="I41" s="17" t="s">
        <v>6</v>
      </c>
      <c r="L41" s="17" t="s">
        <v>6</v>
      </c>
      <c r="M41" s="17" t="s">
        <v>5</v>
      </c>
      <c r="N41" s="17" t="s">
        <v>4</v>
      </c>
      <c r="O41" s="17" t="s">
        <v>9</v>
      </c>
      <c r="P41" s="17" t="s">
        <v>8</v>
      </c>
      <c r="Q41" s="17" t="s">
        <v>7</v>
      </c>
      <c r="R41" s="17" t="s">
        <v>16</v>
      </c>
    </row>
    <row r="42" spans="2:18" x14ac:dyDescent="0.45">
      <c r="B42" s="1">
        <v>4</v>
      </c>
      <c r="C42" s="1">
        <v>2018.8</v>
      </c>
      <c r="D42" s="1">
        <v>2005.7</v>
      </c>
      <c r="E42" s="1">
        <v>2002.4</v>
      </c>
      <c r="F42" s="1">
        <v>2001.2</v>
      </c>
      <c r="G42" s="1">
        <v>302.39999999999998</v>
      </c>
      <c r="H42" s="1">
        <v>300.8</v>
      </c>
      <c r="I42" s="1">
        <v>299.5</v>
      </c>
      <c r="L42" s="2">
        <f t="array" ref="L42:R46">LINEST(C42:C58,D42:I58,TRUE,TRUE)</f>
        <v>0.51857142070898343</v>
      </c>
      <c r="M42" s="2">
        <v>1.0424174104545949</v>
      </c>
      <c r="N42" s="2">
        <v>-0.13805880074341911</v>
      </c>
      <c r="O42" s="2">
        <v>0.17148046909685993</v>
      </c>
      <c r="P42" s="2">
        <v>-0.8014975410893711</v>
      </c>
      <c r="Q42" s="2">
        <v>1.3450846615442089</v>
      </c>
      <c r="R42" s="2">
        <v>185.56996383005034</v>
      </c>
    </row>
    <row r="43" spans="2:18" x14ac:dyDescent="0.45">
      <c r="B43" s="1">
        <v>5</v>
      </c>
      <c r="C43" s="1">
        <v>2019</v>
      </c>
      <c r="D43" s="1">
        <v>2018.8</v>
      </c>
      <c r="E43" s="1">
        <v>2005.7</v>
      </c>
      <c r="F43" s="1">
        <v>2002.4</v>
      </c>
      <c r="G43" s="1">
        <v>304.2</v>
      </c>
      <c r="H43" s="1">
        <v>302.39999999999998</v>
      </c>
      <c r="I43" s="1">
        <v>300.8</v>
      </c>
      <c r="L43" s="2">
        <v>2.2067935536694727</v>
      </c>
      <c r="M43" s="2">
        <v>3.2539149746378961</v>
      </c>
      <c r="N43" s="2">
        <v>2.0273896608606883</v>
      </c>
      <c r="O43" s="2">
        <v>0.34184820064883803</v>
      </c>
      <c r="P43" s="2">
        <v>0.54184333005934182</v>
      </c>
      <c r="Q43" s="2">
        <v>0.38024932887235741</v>
      </c>
      <c r="R43" s="2">
        <v>129.76841595462179</v>
      </c>
    </row>
    <row r="44" spans="2:18" x14ac:dyDescent="0.45">
      <c r="B44" s="1">
        <v>6</v>
      </c>
      <c r="C44" s="1">
        <v>2020.4</v>
      </c>
      <c r="D44" s="1">
        <v>2019</v>
      </c>
      <c r="E44" s="1">
        <v>2018.8</v>
      </c>
      <c r="F44" s="1">
        <v>2005.7</v>
      </c>
      <c r="G44" s="1">
        <v>344.3</v>
      </c>
      <c r="H44" s="1">
        <v>304.2</v>
      </c>
      <c r="I44" s="1">
        <v>302.39999999999998</v>
      </c>
      <c r="L44" s="2">
        <v>0.984233403821131</v>
      </c>
      <c r="M44" s="2">
        <v>87.531960460813266</v>
      </c>
      <c r="N44" s="2" t="e">
        <v>#N/A</v>
      </c>
      <c r="O44" s="2" t="e">
        <v>#N/A</v>
      </c>
      <c r="P44" s="2" t="e">
        <v>#N/A</v>
      </c>
      <c r="Q44" s="2" t="e">
        <v>#N/A</v>
      </c>
      <c r="R44" s="2" t="e">
        <v>#N/A</v>
      </c>
    </row>
    <row r="45" spans="2:18" x14ac:dyDescent="0.45">
      <c r="B45" s="1">
        <v>7</v>
      </c>
      <c r="C45" s="1">
        <v>2023.5</v>
      </c>
      <c r="D45" s="1">
        <v>2020.4</v>
      </c>
      <c r="E45" s="1">
        <v>2019</v>
      </c>
      <c r="F45" s="1">
        <v>2018.8</v>
      </c>
      <c r="G45" s="1">
        <v>384.8</v>
      </c>
      <c r="H45" s="1">
        <v>344.3</v>
      </c>
      <c r="I45" s="1">
        <v>304.2</v>
      </c>
      <c r="L45" s="2">
        <v>104.04205116682556</v>
      </c>
      <c r="M45" s="2">
        <v>10</v>
      </c>
      <c r="N45" s="2" t="e">
        <v>#N/A</v>
      </c>
      <c r="O45" s="2" t="e">
        <v>#N/A</v>
      </c>
      <c r="P45" s="2" t="e">
        <v>#N/A</v>
      </c>
      <c r="Q45" s="2" t="e">
        <v>#N/A</v>
      </c>
      <c r="R45" s="2" t="e">
        <v>#N/A</v>
      </c>
    </row>
    <row r="46" spans="2:18" x14ac:dyDescent="0.45">
      <c r="B46" s="1">
        <v>8</v>
      </c>
      <c r="C46" s="1">
        <v>2222.3000000000002</v>
      </c>
      <c r="D46" s="1">
        <v>2023.5</v>
      </c>
      <c r="E46" s="1">
        <v>2020.4</v>
      </c>
      <c r="F46" s="1">
        <v>2019</v>
      </c>
      <c r="G46" s="1">
        <v>413.2</v>
      </c>
      <c r="H46" s="1">
        <v>384.8</v>
      </c>
      <c r="I46" s="1">
        <v>344.3</v>
      </c>
      <c r="L46" s="2">
        <v>4782923.8566259239</v>
      </c>
      <c r="M46" s="2">
        <v>76618.441021133767</v>
      </c>
      <c r="N46" s="2" t="e">
        <v>#N/A</v>
      </c>
      <c r="O46" s="2" t="e">
        <v>#N/A</v>
      </c>
      <c r="P46" s="2" t="e">
        <v>#N/A</v>
      </c>
      <c r="Q46" s="2" t="e">
        <v>#N/A</v>
      </c>
      <c r="R46" s="2" t="e">
        <v>#N/A</v>
      </c>
    </row>
    <row r="47" spans="2:18" x14ac:dyDescent="0.45">
      <c r="B47" s="1">
        <v>9</v>
      </c>
      <c r="C47" s="1">
        <v>2490.3000000000002</v>
      </c>
      <c r="D47" s="1">
        <v>2222.3000000000002</v>
      </c>
      <c r="E47" s="1">
        <v>2023.5</v>
      </c>
      <c r="F47" s="1">
        <v>2020.4</v>
      </c>
      <c r="G47" s="1">
        <v>438.4</v>
      </c>
      <c r="H47" s="1">
        <v>413.2</v>
      </c>
      <c r="I47" s="1">
        <v>384.8</v>
      </c>
    </row>
    <row r="48" spans="2:18" x14ac:dyDescent="0.45">
      <c r="B48" s="1">
        <v>10</v>
      </c>
      <c r="C48" s="1">
        <v>2801.4</v>
      </c>
      <c r="D48" s="1">
        <v>2490.3000000000002</v>
      </c>
      <c r="E48" s="1">
        <v>2222.3000000000002</v>
      </c>
      <c r="F48" s="1">
        <v>2023.5</v>
      </c>
      <c r="G48" s="1">
        <v>440.7</v>
      </c>
      <c r="H48" s="1">
        <v>438.4</v>
      </c>
      <c r="I48" s="1">
        <v>413.2</v>
      </c>
    </row>
    <row r="49" spans="2:15" x14ac:dyDescent="0.45">
      <c r="B49" s="1">
        <v>11</v>
      </c>
      <c r="C49" s="1">
        <v>2901.3</v>
      </c>
      <c r="D49" s="1">
        <v>2801.4</v>
      </c>
      <c r="E49" s="1">
        <v>2490.3000000000002</v>
      </c>
      <c r="F49" s="1">
        <v>2222.3000000000002</v>
      </c>
      <c r="G49" s="1">
        <v>450.9</v>
      </c>
      <c r="H49" s="1">
        <v>440.7</v>
      </c>
      <c r="I49" s="1">
        <v>438.4</v>
      </c>
    </row>
    <row r="50" spans="2:15" x14ac:dyDescent="0.45">
      <c r="B50" s="1">
        <v>12</v>
      </c>
      <c r="C50" s="1">
        <v>2907.8</v>
      </c>
      <c r="D50" s="1">
        <v>2901.3</v>
      </c>
      <c r="E50" s="1">
        <v>2801.4</v>
      </c>
      <c r="F50" s="1">
        <v>2490.3000000000002</v>
      </c>
      <c r="G50" s="1">
        <v>462.3</v>
      </c>
      <c r="H50" s="1">
        <v>450.9</v>
      </c>
      <c r="I50" s="1">
        <v>440.7</v>
      </c>
      <c r="L50" s="17" t="s">
        <v>9</v>
      </c>
      <c r="M50" s="17" t="s">
        <v>8</v>
      </c>
      <c r="N50" s="17" t="s">
        <v>7</v>
      </c>
      <c r="O50" s="17" t="s">
        <v>16</v>
      </c>
    </row>
    <row r="51" spans="2:15" x14ac:dyDescent="0.45">
      <c r="B51" s="1">
        <v>13</v>
      </c>
      <c r="C51" s="1">
        <v>2967.1</v>
      </c>
      <c r="D51" s="1">
        <v>2907.8</v>
      </c>
      <c r="E51" s="1">
        <v>2901.3</v>
      </c>
      <c r="F51" s="1">
        <v>2801.4</v>
      </c>
      <c r="G51" s="1">
        <v>470.7</v>
      </c>
      <c r="H51" s="1">
        <v>462.3</v>
      </c>
      <c r="I51" s="1">
        <v>450.9</v>
      </c>
      <c r="L51" s="2">
        <f t="array" ref="L51:O55">LINEST(C42:C58,D42:F58,TRUE,TRUE)</f>
        <v>0.34953537464087031</v>
      </c>
      <c r="M51" s="2">
        <v>-1.0108812337161459</v>
      </c>
      <c r="N51" s="2">
        <v>1.6500647151939578</v>
      </c>
      <c r="O51" s="2">
        <v>92.666434723968223</v>
      </c>
    </row>
    <row r="52" spans="2:15" x14ac:dyDescent="0.45">
      <c r="B52" s="1">
        <v>14</v>
      </c>
      <c r="C52" s="1">
        <v>3108.2</v>
      </c>
      <c r="D52" s="1">
        <v>2967.1</v>
      </c>
      <c r="E52" s="1">
        <v>2907.8</v>
      </c>
      <c r="F52" s="1">
        <v>2901.3</v>
      </c>
      <c r="G52" s="1">
        <v>491.5</v>
      </c>
      <c r="H52" s="1">
        <v>470.7</v>
      </c>
      <c r="I52" s="1">
        <v>462.3</v>
      </c>
      <c r="L52" s="2">
        <v>0.26641744740362849</v>
      </c>
      <c r="M52" s="2">
        <v>0.45074550460182999</v>
      </c>
      <c r="N52" s="2">
        <v>0.26057495659352742</v>
      </c>
      <c r="O52" s="2">
        <v>116.63600112985152</v>
      </c>
    </row>
    <row r="53" spans="2:15" x14ac:dyDescent="0.45">
      <c r="B53" s="1">
        <v>15</v>
      </c>
      <c r="C53" s="1">
        <v>3269.7</v>
      </c>
      <c r="D53" s="1">
        <v>3108.2</v>
      </c>
      <c r="E53" s="1">
        <v>2967.1</v>
      </c>
      <c r="F53" s="1">
        <v>2907.8</v>
      </c>
      <c r="G53" s="1">
        <v>540.20000000000005</v>
      </c>
      <c r="H53" s="1">
        <v>491.5</v>
      </c>
      <c r="I53" s="1">
        <v>470.7</v>
      </c>
      <c r="L53" s="2">
        <v>0.97809100285849948</v>
      </c>
      <c r="M53" s="2">
        <v>90.497640559192533</v>
      </c>
      <c r="N53" s="2" t="e">
        <v>#N/A</v>
      </c>
      <c r="O53" s="2" t="e">
        <v>#N/A</v>
      </c>
    </row>
    <row r="54" spans="2:15" x14ac:dyDescent="0.45">
      <c r="B54" s="1">
        <v>16</v>
      </c>
      <c r="C54" s="1">
        <v>3249.3</v>
      </c>
      <c r="D54" s="1">
        <v>3269.7</v>
      </c>
      <c r="E54" s="1">
        <v>3108.2</v>
      </c>
      <c r="F54" s="1">
        <v>2967.1</v>
      </c>
      <c r="G54" s="1">
        <v>591.79999999999995</v>
      </c>
      <c r="H54" s="1">
        <v>540.20000000000005</v>
      </c>
      <c r="I54" s="1">
        <v>491.5</v>
      </c>
      <c r="L54" s="2">
        <v>193.45451178555732</v>
      </c>
      <c r="M54" s="2">
        <v>13</v>
      </c>
      <c r="N54" s="2" t="e">
        <v>#N/A</v>
      </c>
      <c r="O54" s="2" t="e">
        <v>#N/A</v>
      </c>
    </row>
    <row r="55" spans="2:15" x14ac:dyDescent="0.45">
      <c r="B55" s="1">
        <v>17</v>
      </c>
      <c r="C55" s="1">
        <v>3251.9</v>
      </c>
      <c r="D55" s="1">
        <v>3249.3</v>
      </c>
      <c r="E55" s="1">
        <v>3269.7</v>
      </c>
      <c r="F55" s="1">
        <v>3108.2</v>
      </c>
      <c r="G55" s="1">
        <v>600.1</v>
      </c>
      <c r="H55" s="1">
        <v>591.79999999999995</v>
      </c>
      <c r="I55" s="1">
        <v>540.20000000000005</v>
      </c>
      <c r="L55" s="2">
        <v>4753074.5993389077</v>
      </c>
      <c r="M55" s="2">
        <v>106467.69830815053</v>
      </c>
      <c r="N55" s="2" t="e">
        <v>#N/A</v>
      </c>
      <c r="O55" s="2" t="e">
        <v>#N/A</v>
      </c>
    </row>
    <row r="56" spans="2:15" x14ac:dyDescent="0.45">
      <c r="B56" s="1">
        <v>18</v>
      </c>
      <c r="C56" s="1">
        <v>3382.9</v>
      </c>
      <c r="D56" s="1">
        <v>3251.9</v>
      </c>
      <c r="E56" s="1">
        <v>3249.3</v>
      </c>
      <c r="F56" s="1">
        <v>3269.7</v>
      </c>
      <c r="G56" s="1">
        <v>603.6</v>
      </c>
      <c r="H56" s="1">
        <v>600.1</v>
      </c>
      <c r="I56" s="1">
        <v>591.79999999999995</v>
      </c>
    </row>
    <row r="57" spans="2:15" x14ac:dyDescent="0.45">
      <c r="B57" s="1">
        <v>19</v>
      </c>
      <c r="C57" s="1">
        <v>3415.7</v>
      </c>
      <c r="D57" s="1">
        <v>3382.9</v>
      </c>
      <c r="E57" s="1">
        <v>3251.9</v>
      </c>
      <c r="F57" s="1">
        <v>3249.3</v>
      </c>
      <c r="G57" s="1">
        <v>607.9</v>
      </c>
      <c r="H57" s="1">
        <v>603.6</v>
      </c>
      <c r="I57" s="1">
        <v>600.1</v>
      </c>
    </row>
    <row r="58" spans="2:15" x14ac:dyDescent="0.45">
      <c r="B58" s="1">
        <v>20</v>
      </c>
      <c r="C58" s="10">
        <v>3513.2</v>
      </c>
      <c r="D58" s="1">
        <v>3415.7</v>
      </c>
      <c r="E58" s="1">
        <v>3382.9</v>
      </c>
      <c r="F58" s="1">
        <v>3251.9</v>
      </c>
      <c r="G58" s="1">
        <v>609.79999999999995</v>
      </c>
      <c r="H58" s="1">
        <v>607.9</v>
      </c>
      <c r="I58" s="1">
        <v>603.6</v>
      </c>
    </row>
    <row r="60" spans="2:15" x14ac:dyDescent="0.45">
      <c r="B60" s="21" t="s">
        <v>23</v>
      </c>
      <c r="C60" s="21"/>
      <c r="D60" s="21"/>
      <c r="E60" s="21"/>
      <c r="F60" s="21"/>
      <c r="G60" s="21"/>
      <c r="H60" s="21"/>
      <c r="I60" s="21"/>
    </row>
    <row r="61" spans="2:15" x14ac:dyDescent="0.45">
      <c r="B61" s="2" t="e">
        <f>((M55-M46)/B63)/(L48/L47)</f>
        <v>#DIV/0!</v>
      </c>
    </row>
    <row r="62" spans="2:15" x14ac:dyDescent="0.45">
      <c r="B62" s="21" t="s">
        <v>24</v>
      </c>
      <c r="C62" s="21"/>
      <c r="D62" s="21"/>
      <c r="E62" s="21"/>
      <c r="F62" s="21"/>
      <c r="G62" s="21"/>
      <c r="H62" s="21"/>
      <c r="I62" s="21"/>
    </row>
    <row r="63" spans="2:15" x14ac:dyDescent="0.45">
      <c r="B63" s="2">
        <v>3</v>
      </c>
    </row>
    <row r="64" spans="2:15" x14ac:dyDescent="0.45">
      <c r="B64" s="21" t="s">
        <v>25</v>
      </c>
      <c r="C64" s="21"/>
      <c r="D64" s="21"/>
      <c r="E64" s="21"/>
      <c r="F64" s="21"/>
      <c r="G64" s="21"/>
      <c r="H64" s="21"/>
      <c r="I64" s="21"/>
    </row>
    <row r="65" spans="2:9" x14ac:dyDescent="0.45">
      <c r="B65" s="2" t="e">
        <f>_xlfn.F.INV.RT(B67,B63,L47)</f>
        <v>#NUM!</v>
      </c>
    </row>
    <row r="66" spans="2:9" x14ac:dyDescent="0.45">
      <c r="B66" s="21" t="s">
        <v>26</v>
      </c>
      <c r="C66" s="21"/>
      <c r="D66" s="21"/>
      <c r="E66" s="21"/>
      <c r="F66" s="21"/>
      <c r="G66" s="21"/>
      <c r="H66" s="21"/>
      <c r="I66" s="21"/>
    </row>
    <row r="67" spans="2:9" x14ac:dyDescent="0.45">
      <c r="B67" s="2">
        <v>0.05</v>
      </c>
    </row>
    <row r="68" spans="2:9" x14ac:dyDescent="0.45">
      <c r="B68" s="21" t="s">
        <v>27</v>
      </c>
      <c r="C68" s="21"/>
      <c r="D68" s="21"/>
      <c r="E68" s="21"/>
      <c r="F68" s="21"/>
      <c r="G68" s="21"/>
      <c r="H68" s="21"/>
      <c r="I68" s="21"/>
    </row>
    <row r="69" spans="2:9" x14ac:dyDescent="0.45">
      <c r="B69" s="2" t="e">
        <f>B61</f>
        <v>#DIV/0!</v>
      </c>
      <c r="C69" s="9" t="e">
        <f>IF(B69&lt;D69,"&lt;","&gt;")</f>
        <v>#DIV/0!</v>
      </c>
      <c r="D69" s="2" t="e">
        <f>B65</f>
        <v>#NUM!</v>
      </c>
    </row>
    <row r="70" spans="2:9" x14ac:dyDescent="0.45">
      <c r="B70" s="21" t="s">
        <v>28</v>
      </c>
      <c r="C70" s="21"/>
      <c r="D70" s="21"/>
      <c r="E70" s="21"/>
      <c r="F70" s="21"/>
      <c r="G70" s="21"/>
      <c r="H70" s="21"/>
      <c r="I70" s="21"/>
    </row>
    <row r="71" spans="2:9" x14ac:dyDescent="0.45">
      <c r="B71" s="25" t="s">
        <v>29</v>
      </c>
      <c r="C71" s="25"/>
      <c r="D71" s="25"/>
      <c r="E71" s="25"/>
      <c r="F71" s="25"/>
      <c r="G71" s="25"/>
      <c r="H71" s="25"/>
      <c r="I71" s="25"/>
    </row>
  </sheetData>
  <mergeCells count="8">
    <mergeCell ref="B66:I66"/>
    <mergeCell ref="B68:I68"/>
    <mergeCell ref="B70:I70"/>
    <mergeCell ref="B71:I71"/>
    <mergeCell ref="B39:I39"/>
    <mergeCell ref="B60:I60"/>
    <mergeCell ref="B62:I62"/>
    <mergeCell ref="B64:I6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4A0E-0A2B-4C61-BE9F-846E4D0D89BE}">
  <dimension ref="B2:C87"/>
  <sheetViews>
    <sheetView topLeftCell="A6" zoomScale="69" workbookViewId="0">
      <selection activeCell="H7" sqref="H7"/>
    </sheetView>
  </sheetViews>
  <sheetFormatPr defaultColWidth="9.1796875" defaultRowHeight="18.5" x14ac:dyDescent="0.45"/>
  <cols>
    <col min="1" max="16384" width="9.1796875" style="2"/>
  </cols>
  <sheetData>
    <row r="2" spans="2:3" x14ac:dyDescent="0.45">
      <c r="B2" s="1" t="s">
        <v>0</v>
      </c>
      <c r="C2" s="1" t="s">
        <v>1</v>
      </c>
    </row>
    <row r="3" spans="2:3" x14ac:dyDescent="0.45">
      <c r="B3" s="1">
        <v>2001.2</v>
      </c>
      <c r="C3" s="1">
        <v>299.5</v>
      </c>
    </row>
    <row r="4" spans="2:3" x14ac:dyDescent="0.45">
      <c r="B4" s="1">
        <v>2002.4</v>
      </c>
      <c r="C4" s="1">
        <v>300.8</v>
      </c>
    </row>
    <row r="5" spans="2:3" x14ac:dyDescent="0.45">
      <c r="B5" s="1">
        <v>2005.7</v>
      </c>
      <c r="C5" s="1">
        <v>302.39999999999998</v>
      </c>
    </row>
    <row r="6" spans="2:3" x14ac:dyDescent="0.45">
      <c r="B6" s="1">
        <v>2018.8</v>
      </c>
      <c r="C6" s="1">
        <v>304.2</v>
      </c>
    </row>
    <row r="7" spans="2:3" x14ac:dyDescent="0.45">
      <c r="B7" s="1">
        <v>2019</v>
      </c>
      <c r="C7" s="1">
        <v>344.3</v>
      </c>
    </row>
    <row r="8" spans="2:3" x14ac:dyDescent="0.45">
      <c r="B8" s="1">
        <v>2020.4</v>
      </c>
      <c r="C8" s="1">
        <v>384.8</v>
      </c>
    </row>
    <row r="9" spans="2:3" x14ac:dyDescent="0.45">
      <c r="B9" s="1">
        <v>2023.5</v>
      </c>
      <c r="C9" s="1">
        <v>413.2</v>
      </c>
    </row>
    <row r="10" spans="2:3" x14ac:dyDescent="0.45">
      <c r="B10" s="1">
        <v>2222.3000000000002</v>
      </c>
      <c r="C10" s="1">
        <v>438.4</v>
      </c>
    </row>
    <row r="11" spans="2:3" x14ac:dyDescent="0.45">
      <c r="B11" s="1">
        <v>2490.3000000000002</v>
      </c>
      <c r="C11" s="1">
        <v>440.7</v>
      </c>
    </row>
    <row r="12" spans="2:3" x14ac:dyDescent="0.45">
      <c r="B12" s="1">
        <v>2801.4</v>
      </c>
      <c r="C12" s="1">
        <v>450.9</v>
      </c>
    </row>
    <row r="13" spans="2:3" x14ac:dyDescent="0.45">
      <c r="B13" s="1">
        <v>2901.3</v>
      </c>
      <c r="C13" s="1">
        <v>462.3</v>
      </c>
    </row>
    <row r="14" spans="2:3" x14ac:dyDescent="0.45">
      <c r="B14" s="1">
        <v>2907.8</v>
      </c>
      <c r="C14" s="1">
        <v>470.7</v>
      </c>
    </row>
    <row r="15" spans="2:3" x14ac:dyDescent="0.45">
      <c r="B15" s="1">
        <v>2967.1</v>
      </c>
      <c r="C15" s="1">
        <v>491.5</v>
      </c>
    </row>
    <row r="16" spans="2:3" x14ac:dyDescent="0.45">
      <c r="B16" s="1">
        <v>3108.2</v>
      </c>
      <c r="C16" s="1">
        <v>540.20000000000005</v>
      </c>
    </row>
    <row r="17" spans="2:3" x14ac:dyDescent="0.45">
      <c r="B17" s="1">
        <v>3269.7</v>
      </c>
      <c r="C17" s="1">
        <v>591.79999999999995</v>
      </c>
    </row>
    <row r="18" spans="2:3" x14ac:dyDescent="0.45">
      <c r="B18" s="1">
        <v>3249.3</v>
      </c>
      <c r="C18" s="1">
        <v>600.1</v>
      </c>
    </row>
    <row r="19" spans="2:3" x14ac:dyDescent="0.45">
      <c r="B19" s="1">
        <v>3251.9</v>
      </c>
      <c r="C19" s="1">
        <v>603.6</v>
      </c>
    </row>
    <row r="20" spans="2:3" x14ac:dyDescent="0.45">
      <c r="B20" s="1">
        <v>3382.9</v>
      </c>
      <c r="C20" s="1">
        <v>607.9</v>
      </c>
    </row>
    <row r="21" spans="2:3" x14ac:dyDescent="0.45">
      <c r="B21" s="1">
        <v>3415.7</v>
      </c>
      <c r="C21" s="1">
        <v>609.79999999999995</v>
      </c>
    </row>
    <row r="22" spans="2:3" x14ac:dyDescent="0.45">
      <c r="B22" s="10">
        <v>3513.2</v>
      </c>
      <c r="C22" s="10">
        <v>610.6</v>
      </c>
    </row>
    <row r="25" spans="2:3" s="18" customFormat="1" x14ac:dyDescent="0.45">
      <c r="B25" s="18" t="s">
        <v>30</v>
      </c>
    </row>
    <row r="26" spans="2:3" s="19" customFormat="1" x14ac:dyDescent="0.45"/>
    <row r="27" spans="2:3" s="19" customFormat="1" x14ac:dyDescent="0.45"/>
    <row r="28" spans="2:3" s="19" customFormat="1" x14ac:dyDescent="0.45"/>
    <row r="29" spans="2:3" s="19" customFormat="1" x14ac:dyDescent="0.45"/>
    <row r="30" spans="2:3" s="19" customFormat="1" x14ac:dyDescent="0.45"/>
    <row r="31" spans="2:3" s="19" customFormat="1" x14ac:dyDescent="0.45"/>
    <row r="32" spans="2:3" s="19" customFormat="1" x14ac:dyDescent="0.45"/>
    <row r="33" spans="2:2" s="19" customFormat="1" x14ac:dyDescent="0.45"/>
    <row r="34" spans="2:2" s="19" customFormat="1" x14ac:dyDescent="0.45"/>
    <row r="35" spans="2:2" s="19" customFormat="1" x14ac:dyDescent="0.45"/>
    <row r="37" spans="2:2" s="18" customFormat="1" x14ac:dyDescent="0.45">
      <c r="B37" s="18" t="s">
        <v>31</v>
      </c>
    </row>
    <row r="39" spans="2:2" s="18" customFormat="1" x14ac:dyDescent="0.45">
      <c r="B39" s="18" t="s">
        <v>32</v>
      </c>
    </row>
    <row r="65" spans="2:2" s="18" customFormat="1" x14ac:dyDescent="0.45">
      <c r="B65" s="18" t="s">
        <v>33</v>
      </c>
    </row>
    <row r="87" spans="2:2" x14ac:dyDescent="0.45">
      <c r="B87" s="2" t="s">
        <v>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77BA-2758-4C09-83C0-899C1B217C6B}">
  <dimension ref="B2:C22"/>
  <sheetViews>
    <sheetView zoomScale="68" workbookViewId="0">
      <selection activeCell="H14" sqref="H14"/>
    </sheetView>
  </sheetViews>
  <sheetFormatPr defaultRowHeight="14.5" x14ac:dyDescent="0.35"/>
  <sheetData>
    <row r="2" spans="2:3" x14ac:dyDescent="0.35">
      <c r="B2" t="s">
        <v>0</v>
      </c>
      <c r="C2" t="s">
        <v>1</v>
      </c>
    </row>
    <row r="3" spans="2:3" x14ac:dyDescent="0.35">
      <c r="B3">
        <v>2001.2</v>
      </c>
      <c r="C3">
        <v>299.5</v>
      </c>
    </row>
    <row r="4" spans="2:3" x14ac:dyDescent="0.35">
      <c r="B4">
        <v>2002.4</v>
      </c>
      <c r="C4">
        <v>300.8</v>
      </c>
    </row>
    <row r="5" spans="2:3" x14ac:dyDescent="0.35">
      <c r="B5">
        <v>2005.7</v>
      </c>
      <c r="C5">
        <v>302.39999999999998</v>
      </c>
    </row>
    <row r="6" spans="2:3" x14ac:dyDescent="0.35">
      <c r="B6">
        <v>2018.8</v>
      </c>
      <c r="C6">
        <v>304.2</v>
      </c>
    </row>
    <row r="7" spans="2:3" x14ac:dyDescent="0.35">
      <c r="B7">
        <v>2019</v>
      </c>
      <c r="C7">
        <v>344.3</v>
      </c>
    </row>
    <row r="8" spans="2:3" x14ac:dyDescent="0.35">
      <c r="B8">
        <v>2020.4</v>
      </c>
      <c r="C8">
        <v>384.8</v>
      </c>
    </row>
    <row r="9" spans="2:3" x14ac:dyDescent="0.35">
      <c r="B9">
        <v>2023.5</v>
      </c>
      <c r="C9">
        <v>413.2</v>
      </c>
    </row>
    <row r="10" spans="2:3" x14ac:dyDescent="0.35">
      <c r="B10">
        <v>2222.3000000000002</v>
      </c>
      <c r="C10">
        <v>438.4</v>
      </c>
    </row>
    <row r="11" spans="2:3" x14ac:dyDescent="0.35">
      <c r="B11">
        <v>2490.3000000000002</v>
      </c>
      <c r="C11">
        <v>440.7</v>
      </c>
    </row>
    <row r="12" spans="2:3" x14ac:dyDescent="0.35">
      <c r="B12">
        <v>2801.4</v>
      </c>
      <c r="C12">
        <v>450.9</v>
      </c>
    </row>
    <row r="13" spans="2:3" x14ac:dyDescent="0.35">
      <c r="B13">
        <v>2901.3</v>
      </c>
      <c r="C13">
        <v>462.3</v>
      </c>
    </row>
    <row r="14" spans="2:3" x14ac:dyDescent="0.35">
      <c r="B14">
        <v>2907.8</v>
      </c>
      <c r="C14">
        <v>470.7</v>
      </c>
    </row>
    <row r="15" spans="2:3" x14ac:dyDescent="0.35">
      <c r="B15">
        <v>2967.1</v>
      </c>
      <c r="C15">
        <v>491.5</v>
      </c>
    </row>
    <row r="16" spans="2:3" x14ac:dyDescent="0.35">
      <c r="B16">
        <v>3108.2</v>
      </c>
      <c r="C16">
        <v>540.20000000000005</v>
      </c>
    </row>
    <row r="17" spans="2:3" x14ac:dyDescent="0.35">
      <c r="B17">
        <v>3269.7</v>
      </c>
      <c r="C17">
        <v>591.79999999999995</v>
      </c>
    </row>
    <row r="18" spans="2:3" x14ac:dyDescent="0.35">
      <c r="B18">
        <v>3249.3</v>
      </c>
      <c r="C18">
        <v>600.1</v>
      </c>
    </row>
    <row r="19" spans="2:3" x14ac:dyDescent="0.35">
      <c r="B19">
        <v>3251.9</v>
      </c>
      <c r="C19">
        <v>603.6</v>
      </c>
    </row>
    <row r="20" spans="2:3" x14ac:dyDescent="0.35">
      <c r="B20">
        <v>3382.9</v>
      </c>
      <c r="C20">
        <v>607.9</v>
      </c>
    </row>
    <row r="21" spans="2:3" x14ac:dyDescent="0.35">
      <c r="B21">
        <v>3415.7</v>
      </c>
      <c r="C21">
        <v>609.79999999999995</v>
      </c>
    </row>
    <row r="22" spans="2:3" x14ac:dyDescent="0.35">
      <c r="B22">
        <v>3513.2</v>
      </c>
      <c r="C22">
        <v>610.6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D5063-EB18-424F-8D2D-E908E8BAFD06}">
  <dimension ref="B1:AD69"/>
  <sheetViews>
    <sheetView workbookViewId="0">
      <selection activeCell="G57" sqref="G57"/>
    </sheetView>
  </sheetViews>
  <sheetFormatPr defaultColWidth="9.1796875" defaultRowHeight="18.5" x14ac:dyDescent="0.45"/>
  <cols>
    <col min="1" max="1" width="9.1796875" style="2"/>
    <col min="2" max="4" width="9.26953125" style="2" bestFit="1" customWidth="1"/>
    <col min="5" max="17" width="9.1796875" style="2"/>
    <col min="18" max="26" width="9.26953125" style="2" bestFit="1" customWidth="1"/>
    <col min="27" max="27" width="9.1796875" style="2"/>
    <col min="28" max="29" width="9.26953125" style="2" bestFit="1" customWidth="1"/>
    <col min="30" max="30" width="10.453125" style="2" bestFit="1" customWidth="1"/>
    <col min="31" max="16384" width="9.1796875" style="2"/>
  </cols>
  <sheetData>
    <row r="1" spans="2:4" x14ac:dyDescent="0.45">
      <c r="B1" s="2" t="s">
        <v>11</v>
      </c>
    </row>
    <row r="3" spans="2:4" x14ac:dyDescent="0.45">
      <c r="B3" s="1"/>
      <c r="C3" s="1" t="s">
        <v>0</v>
      </c>
      <c r="D3" s="1" t="s">
        <v>1</v>
      </c>
    </row>
    <row r="4" spans="2:4" x14ac:dyDescent="0.45">
      <c r="B4" s="1">
        <v>1</v>
      </c>
      <c r="C4" s="1">
        <v>1998</v>
      </c>
      <c r="D4" s="1">
        <v>199.5</v>
      </c>
    </row>
    <row r="5" spans="2:4" x14ac:dyDescent="0.45">
      <c r="B5" s="1">
        <v>2</v>
      </c>
      <c r="C5" s="1">
        <v>1999</v>
      </c>
      <c r="D5" s="1">
        <v>200.8</v>
      </c>
    </row>
    <row r="6" spans="2:4" x14ac:dyDescent="0.45">
      <c r="B6" s="1">
        <v>3</v>
      </c>
      <c r="C6" s="1">
        <v>2001.2</v>
      </c>
      <c r="D6" s="1">
        <v>202.4</v>
      </c>
    </row>
    <row r="7" spans="2:4" x14ac:dyDescent="0.45">
      <c r="B7" s="1">
        <v>4</v>
      </c>
      <c r="C7" s="1">
        <v>2008.2</v>
      </c>
      <c r="D7" s="1">
        <v>204.2</v>
      </c>
    </row>
    <row r="8" spans="2:4" x14ac:dyDescent="0.45">
      <c r="B8" s="1">
        <v>5</v>
      </c>
      <c r="C8" s="1">
        <v>2009</v>
      </c>
      <c r="D8" s="1">
        <v>214.3</v>
      </c>
    </row>
    <row r="9" spans="2:4" x14ac:dyDescent="0.45">
      <c r="B9" s="1">
        <v>6</v>
      </c>
      <c r="C9" s="1">
        <v>2011</v>
      </c>
      <c r="D9" s="1">
        <v>284.8</v>
      </c>
    </row>
    <row r="10" spans="2:4" x14ac:dyDescent="0.45">
      <c r="B10" s="1">
        <v>7</v>
      </c>
      <c r="C10" s="1">
        <v>2014</v>
      </c>
      <c r="D10" s="1">
        <v>313.2</v>
      </c>
    </row>
    <row r="11" spans="2:4" x14ac:dyDescent="0.45">
      <c r="B11" s="1">
        <v>8</v>
      </c>
      <c r="C11" s="1">
        <v>2016</v>
      </c>
      <c r="D11" s="1">
        <v>338.4</v>
      </c>
    </row>
    <row r="12" spans="2:4" x14ac:dyDescent="0.45">
      <c r="B12" s="1">
        <v>9</v>
      </c>
      <c r="C12" s="1">
        <v>2020</v>
      </c>
      <c r="D12" s="1">
        <v>340.7</v>
      </c>
    </row>
    <row r="13" spans="2:4" x14ac:dyDescent="0.45">
      <c r="B13" s="1">
        <v>10</v>
      </c>
      <c r="C13" s="1">
        <v>2100</v>
      </c>
      <c r="D13" s="1">
        <v>425.9</v>
      </c>
    </row>
    <row r="14" spans="2:4" x14ac:dyDescent="0.45">
      <c r="B14" s="1">
        <v>11</v>
      </c>
      <c r="C14" s="1">
        <v>2200</v>
      </c>
      <c r="D14" s="1">
        <v>452.4</v>
      </c>
    </row>
    <row r="15" spans="2:4" x14ac:dyDescent="0.45">
      <c r="B15" s="1">
        <v>12</v>
      </c>
      <c r="C15" s="1">
        <v>2300</v>
      </c>
      <c r="D15" s="1">
        <v>467.7</v>
      </c>
    </row>
    <row r="16" spans="2:4" x14ac:dyDescent="0.45">
      <c r="B16" s="1">
        <v>13</v>
      </c>
      <c r="C16" s="1">
        <v>2400</v>
      </c>
      <c r="D16" s="1">
        <v>470.5</v>
      </c>
    </row>
    <row r="17" spans="2:21" x14ac:dyDescent="0.45">
      <c r="B17" s="1">
        <v>14</v>
      </c>
      <c r="C17" s="1">
        <v>2567</v>
      </c>
      <c r="D17" s="1">
        <v>475.2</v>
      </c>
    </row>
    <row r="18" spans="2:21" x14ac:dyDescent="0.45">
      <c r="B18" s="1">
        <v>15</v>
      </c>
      <c r="C18" s="1">
        <v>2700</v>
      </c>
      <c r="D18" s="1">
        <v>501.8</v>
      </c>
    </row>
    <row r="19" spans="2:21" x14ac:dyDescent="0.45">
      <c r="B19" s="1">
        <v>16</v>
      </c>
      <c r="C19" s="1">
        <v>2892</v>
      </c>
      <c r="D19" s="1">
        <v>550.1</v>
      </c>
    </row>
    <row r="25" spans="2:21" x14ac:dyDescent="0.45">
      <c r="B25" s="1"/>
      <c r="C25" s="1" t="s">
        <v>0</v>
      </c>
      <c r="D25" s="1" t="s">
        <v>1</v>
      </c>
      <c r="G25" s="1" t="s">
        <v>2</v>
      </c>
      <c r="H25" s="5" t="s">
        <v>3</v>
      </c>
      <c r="I25" s="6" t="s">
        <v>4</v>
      </c>
      <c r="J25" s="7" t="s">
        <v>5</v>
      </c>
      <c r="K25" s="8" t="s">
        <v>6</v>
      </c>
      <c r="L25" s="11" t="s">
        <v>12</v>
      </c>
      <c r="P25" s="11" t="s">
        <v>12</v>
      </c>
      <c r="Q25" s="8" t="s">
        <v>6</v>
      </c>
      <c r="R25" s="7" t="s">
        <v>5</v>
      </c>
      <c r="S25" s="6" t="s">
        <v>4</v>
      </c>
      <c r="T25" s="5" t="s">
        <v>3</v>
      </c>
      <c r="U25" s="1" t="s">
        <v>13</v>
      </c>
    </row>
    <row r="26" spans="2:21" x14ac:dyDescent="0.45">
      <c r="B26" s="1">
        <v>1</v>
      </c>
      <c r="C26" s="1">
        <v>1998</v>
      </c>
      <c r="D26" s="1">
        <v>199.5</v>
      </c>
      <c r="G26" s="3"/>
      <c r="H26" s="3"/>
      <c r="I26" s="3"/>
      <c r="J26" s="3"/>
      <c r="K26" s="3"/>
      <c r="L26" s="3"/>
    </row>
    <row r="27" spans="2:21" x14ac:dyDescent="0.45">
      <c r="B27" s="1">
        <v>2</v>
      </c>
      <c r="C27" s="1">
        <v>1999</v>
      </c>
      <c r="D27" s="1">
        <v>200.8</v>
      </c>
      <c r="G27" s="3"/>
      <c r="H27" s="3"/>
      <c r="I27" s="3"/>
      <c r="J27" s="3"/>
      <c r="K27" s="3"/>
      <c r="L27" s="3"/>
    </row>
    <row r="28" spans="2:21" x14ac:dyDescent="0.45">
      <c r="B28" s="1">
        <v>3</v>
      </c>
      <c r="C28" s="1">
        <v>2001.2</v>
      </c>
      <c r="D28" s="1">
        <v>202.4</v>
      </c>
      <c r="G28" s="3"/>
      <c r="H28" s="3"/>
      <c r="I28" s="3"/>
      <c r="J28" s="3"/>
      <c r="K28" s="3"/>
      <c r="L28" s="3"/>
    </row>
    <row r="29" spans="2:21" x14ac:dyDescent="0.45">
      <c r="B29" s="1">
        <v>4</v>
      </c>
      <c r="C29" s="1">
        <v>2008.2</v>
      </c>
      <c r="D29" s="1">
        <v>204.2</v>
      </c>
      <c r="G29" s="3"/>
      <c r="H29" s="3"/>
      <c r="I29" s="3"/>
      <c r="J29" s="3"/>
      <c r="K29" s="3"/>
      <c r="L29" s="3"/>
    </row>
    <row r="30" spans="2:21" x14ac:dyDescent="0.45">
      <c r="B30" s="1">
        <v>5</v>
      </c>
      <c r="C30" s="1">
        <v>2009</v>
      </c>
      <c r="D30" s="1">
        <v>214.3</v>
      </c>
      <c r="G30" s="1"/>
      <c r="H30" s="1"/>
      <c r="I30" s="1"/>
      <c r="J30" s="1"/>
      <c r="K30" s="1"/>
      <c r="L30" s="1"/>
    </row>
    <row r="31" spans="2:21" x14ac:dyDescent="0.45">
      <c r="B31" s="1">
        <v>6</v>
      </c>
      <c r="C31" s="1">
        <v>2011</v>
      </c>
      <c r="D31" s="1">
        <v>284.8</v>
      </c>
      <c r="G31" s="1"/>
      <c r="H31" s="1"/>
      <c r="I31" s="1"/>
      <c r="J31" s="1"/>
      <c r="K31" s="1"/>
      <c r="L31" s="1"/>
    </row>
    <row r="32" spans="2:21" x14ac:dyDescent="0.45">
      <c r="B32" s="1">
        <v>7</v>
      </c>
      <c r="C32" s="1">
        <v>2014</v>
      </c>
      <c r="D32" s="1">
        <v>313.2</v>
      </c>
      <c r="G32" s="1"/>
      <c r="H32" s="1"/>
      <c r="I32" s="1"/>
      <c r="J32" s="1"/>
      <c r="K32" s="1"/>
      <c r="L32" s="1"/>
    </row>
    <row r="33" spans="2:26" x14ac:dyDescent="0.45">
      <c r="B33" s="1">
        <v>8</v>
      </c>
      <c r="C33" s="1">
        <v>2016</v>
      </c>
      <c r="D33" s="1">
        <v>338.4</v>
      </c>
      <c r="G33" s="1"/>
      <c r="H33" s="1"/>
      <c r="I33" s="1"/>
      <c r="J33" s="1"/>
      <c r="K33" s="1"/>
      <c r="L33" s="1"/>
    </row>
    <row r="34" spans="2:26" x14ac:dyDescent="0.45">
      <c r="B34" s="1">
        <v>9</v>
      </c>
      <c r="C34" s="1">
        <v>2020</v>
      </c>
      <c r="D34" s="1">
        <v>340.7</v>
      </c>
      <c r="G34" s="1"/>
      <c r="H34" s="1"/>
      <c r="I34" s="1"/>
      <c r="J34" s="1"/>
      <c r="K34" s="1"/>
      <c r="L34" s="1"/>
    </row>
    <row r="35" spans="2:26" x14ac:dyDescent="0.45">
      <c r="B35" s="1">
        <v>10</v>
      </c>
      <c r="C35" s="1">
        <v>2100</v>
      </c>
      <c r="D35" s="1">
        <v>425.9</v>
      </c>
      <c r="G35" s="1"/>
      <c r="H35" s="1"/>
      <c r="I35" s="1"/>
      <c r="J35" s="1"/>
      <c r="K35" s="1"/>
      <c r="L35" s="1"/>
    </row>
    <row r="36" spans="2:26" x14ac:dyDescent="0.45">
      <c r="B36" s="1">
        <v>11</v>
      </c>
      <c r="C36" s="1">
        <v>2200</v>
      </c>
      <c r="D36" s="1">
        <v>452.4</v>
      </c>
      <c r="G36" s="1"/>
      <c r="H36" s="1"/>
      <c r="I36" s="1"/>
      <c r="J36" s="1"/>
      <c r="K36" s="1"/>
      <c r="L36" s="1"/>
    </row>
    <row r="37" spans="2:26" x14ac:dyDescent="0.45">
      <c r="B37" s="1">
        <v>12</v>
      </c>
      <c r="C37" s="1">
        <v>2300</v>
      </c>
      <c r="D37" s="1">
        <v>467.7</v>
      </c>
      <c r="G37" s="1"/>
      <c r="H37" s="1"/>
      <c r="I37" s="1"/>
      <c r="J37" s="1"/>
      <c r="K37" s="1"/>
      <c r="L37" s="1"/>
    </row>
    <row r="38" spans="2:26" x14ac:dyDescent="0.45">
      <c r="B38" s="1">
        <v>13</v>
      </c>
      <c r="C38" s="1">
        <v>2400</v>
      </c>
      <c r="D38" s="1">
        <v>470.5</v>
      </c>
      <c r="G38" s="1"/>
      <c r="H38" s="1"/>
      <c r="I38" s="1"/>
      <c r="J38" s="1"/>
      <c r="K38" s="1"/>
      <c r="L38" s="1"/>
    </row>
    <row r="39" spans="2:26" x14ac:dyDescent="0.45">
      <c r="B39" s="1">
        <v>14</v>
      </c>
      <c r="C39" s="1">
        <v>2567</v>
      </c>
      <c r="D39" s="1">
        <v>475.2</v>
      </c>
      <c r="G39" s="1"/>
      <c r="H39" s="1"/>
      <c r="I39" s="1"/>
      <c r="J39" s="1"/>
      <c r="K39" s="1"/>
      <c r="L39" s="1"/>
    </row>
    <row r="40" spans="2:26" x14ac:dyDescent="0.45">
      <c r="B40" s="1">
        <v>15</v>
      </c>
      <c r="C40" s="1">
        <v>2700</v>
      </c>
      <c r="D40" s="1">
        <v>501.8</v>
      </c>
      <c r="G40" s="1"/>
      <c r="H40" s="1"/>
      <c r="I40" s="1"/>
      <c r="J40" s="1"/>
      <c r="K40" s="1"/>
      <c r="L40" s="1"/>
    </row>
    <row r="41" spans="2:26" x14ac:dyDescent="0.45">
      <c r="B41" s="1">
        <v>16</v>
      </c>
      <c r="C41" s="1">
        <v>2892</v>
      </c>
      <c r="D41" s="1">
        <v>550.1</v>
      </c>
      <c r="G41" s="1"/>
      <c r="H41" s="1"/>
      <c r="I41" s="1"/>
      <c r="J41" s="1"/>
      <c r="K41" s="1"/>
      <c r="L41" s="1"/>
    </row>
    <row r="44" spans="2:26" x14ac:dyDescent="0.45">
      <c r="R44" s="2">
        <v>1</v>
      </c>
      <c r="S44" s="2">
        <v>2</v>
      </c>
      <c r="T44" s="2">
        <v>3</v>
      </c>
      <c r="U44" s="2">
        <v>4</v>
      </c>
      <c r="V44" s="2">
        <v>5</v>
      </c>
      <c r="W44" s="2">
        <v>6</v>
      </c>
      <c r="X44" s="2">
        <v>7</v>
      </c>
      <c r="Y44" s="2">
        <v>8</v>
      </c>
      <c r="Z44" s="2">
        <v>9</v>
      </c>
    </row>
    <row r="45" spans="2:26" x14ac:dyDescent="0.45">
      <c r="G45" s="4" t="s">
        <v>2</v>
      </c>
      <c r="H45" s="4" t="s">
        <v>7</v>
      </c>
      <c r="I45" s="4" t="s">
        <v>8</v>
      </c>
      <c r="J45" s="4" t="s">
        <v>9</v>
      </c>
      <c r="K45" s="4" t="s">
        <v>14</v>
      </c>
      <c r="L45" s="4" t="s">
        <v>4</v>
      </c>
      <c r="M45" s="4" t="s">
        <v>5</v>
      </c>
      <c r="N45" s="4" t="s">
        <v>6</v>
      </c>
      <c r="O45" s="4" t="s">
        <v>12</v>
      </c>
      <c r="R45" s="4" t="s">
        <v>12</v>
      </c>
      <c r="S45" s="4" t="s">
        <v>6</v>
      </c>
      <c r="T45" s="4" t="s">
        <v>5</v>
      </c>
      <c r="U45" s="4" t="s">
        <v>4</v>
      </c>
      <c r="V45" s="4" t="s">
        <v>14</v>
      </c>
      <c r="W45" s="4" t="s">
        <v>9</v>
      </c>
      <c r="X45" s="4" t="s">
        <v>8</v>
      </c>
      <c r="Y45" s="4" t="s">
        <v>7</v>
      </c>
      <c r="Z45" s="4" t="s">
        <v>13</v>
      </c>
    </row>
    <row r="46" spans="2:26" x14ac:dyDescent="0.45">
      <c r="G46" s="1"/>
      <c r="H46" s="1"/>
      <c r="I46" s="1"/>
      <c r="J46" s="1"/>
      <c r="K46" s="1"/>
      <c r="L46" s="1"/>
      <c r="M46" s="1"/>
      <c r="N46" s="1"/>
      <c r="O46" s="1"/>
    </row>
    <row r="47" spans="2:26" x14ac:dyDescent="0.45">
      <c r="G47" s="1"/>
      <c r="H47" s="1"/>
      <c r="I47" s="1"/>
      <c r="J47" s="1"/>
      <c r="K47" s="1"/>
      <c r="L47" s="1"/>
      <c r="M47" s="1"/>
      <c r="N47" s="1"/>
      <c r="O47" s="1"/>
    </row>
    <row r="48" spans="2:26" x14ac:dyDescent="0.45">
      <c r="G48" s="1"/>
      <c r="H48" s="1"/>
      <c r="I48" s="1"/>
      <c r="J48" s="1"/>
      <c r="K48" s="1"/>
      <c r="L48" s="1"/>
      <c r="M48" s="1"/>
      <c r="N48" s="1"/>
      <c r="O48" s="1"/>
    </row>
    <row r="49" spans="7:22" x14ac:dyDescent="0.45">
      <c r="G49" s="1"/>
      <c r="H49" s="1"/>
      <c r="I49" s="1"/>
      <c r="J49" s="1"/>
      <c r="K49" s="1"/>
      <c r="L49" s="1"/>
      <c r="M49" s="1"/>
      <c r="N49" s="1"/>
      <c r="O49" s="1"/>
    </row>
    <row r="50" spans="7:22" x14ac:dyDescent="0.45">
      <c r="G50" s="1"/>
      <c r="H50" s="1"/>
      <c r="I50" s="1"/>
      <c r="J50" s="1"/>
      <c r="K50" s="1"/>
      <c r="L50" s="1"/>
      <c r="M50" s="1"/>
      <c r="N50" s="1"/>
      <c r="O50" s="1"/>
      <c r="S50" s="12"/>
    </row>
    <row r="51" spans="7:22" x14ac:dyDescent="0.45">
      <c r="G51" s="1"/>
      <c r="H51" s="1"/>
      <c r="I51" s="1"/>
      <c r="J51" s="1"/>
      <c r="K51" s="1"/>
      <c r="L51" s="1"/>
      <c r="M51" s="1"/>
      <c r="N51" s="1"/>
      <c r="O51" s="1"/>
    </row>
    <row r="52" spans="7:22" x14ac:dyDescent="0.45">
      <c r="G52" s="1"/>
      <c r="H52" s="1"/>
      <c r="I52" s="1"/>
      <c r="J52" s="1"/>
      <c r="K52" s="1"/>
      <c r="L52" s="1"/>
      <c r="M52" s="1"/>
      <c r="N52" s="1"/>
      <c r="O52" s="1"/>
    </row>
    <row r="53" spans="7:22" x14ac:dyDescent="0.45">
      <c r="G53" s="1"/>
      <c r="H53" s="1"/>
      <c r="I53" s="1"/>
      <c r="J53" s="1"/>
      <c r="K53" s="1"/>
      <c r="L53" s="1"/>
      <c r="M53" s="1"/>
      <c r="N53" s="1"/>
      <c r="O53" s="1"/>
    </row>
    <row r="54" spans="7:22" x14ac:dyDescent="0.45">
      <c r="G54" s="1"/>
      <c r="H54" s="1"/>
      <c r="I54" s="1"/>
      <c r="J54" s="1"/>
      <c r="K54" s="1"/>
      <c r="L54" s="1"/>
      <c r="M54" s="1"/>
      <c r="N54" s="1"/>
      <c r="O54" s="1"/>
    </row>
    <row r="55" spans="7:22" x14ac:dyDescent="0.45">
      <c r="G55" s="1"/>
      <c r="H55" s="1"/>
      <c r="I55" s="1"/>
      <c r="J55" s="1"/>
      <c r="K55" s="1"/>
      <c r="L55" s="1"/>
      <c r="M55" s="1"/>
      <c r="N55" s="1"/>
      <c r="O55" s="1"/>
    </row>
    <row r="56" spans="7:22" x14ac:dyDescent="0.45">
      <c r="G56" s="1"/>
      <c r="H56" s="1"/>
      <c r="I56" s="1"/>
      <c r="J56" s="1"/>
      <c r="K56" s="1"/>
      <c r="L56" s="1"/>
      <c r="M56" s="1"/>
      <c r="N56" s="1"/>
      <c r="O56" s="1"/>
      <c r="R56" s="4" t="s">
        <v>14</v>
      </c>
      <c r="S56" s="4" t="s">
        <v>9</v>
      </c>
      <c r="T56" s="4" t="s">
        <v>8</v>
      </c>
      <c r="U56" s="4" t="s">
        <v>7</v>
      </c>
      <c r="V56" s="4" t="s">
        <v>13</v>
      </c>
    </row>
    <row r="57" spans="7:22" x14ac:dyDescent="0.45">
      <c r="G57" s="1"/>
      <c r="H57" s="1"/>
      <c r="I57" s="1"/>
      <c r="J57" s="1"/>
      <c r="K57" s="1"/>
      <c r="L57" s="1"/>
      <c r="M57" s="1"/>
      <c r="N57" s="1"/>
      <c r="O57" s="1"/>
    </row>
    <row r="61" spans="7:22" x14ac:dyDescent="0.45">
      <c r="S61" s="12"/>
    </row>
    <row r="68" spans="28:30" x14ac:dyDescent="0.45">
      <c r="AB68" s="2">
        <v>4</v>
      </c>
      <c r="AC68" s="2">
        <f>AA68/AB68</f>
        <v>0</v>
      </c>
    </row>
    <row r="69" spans="28:30" x14ac:dyDescent="0.45">
      <c r="AB69" s="2">
        <v>3</v>
      </c>
      <c r="AC69" s="2">
        <f>AA69/AB69</f>
        <v>0</v>
      </c>
      <c r="AD69" s="2" t="e">
        <f>AC68/AC69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Задача 1</vt:lpstr>
      <vt:lpstr>Задача 2</vt:lpstr>
      <vt:lpstr>GR</vt:lpstr>
      <vt:lpstr>Лист2</vt:lpstr>
      <vt:lpstr>Задача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Екатерина</cp:lastModifiedBy>
  <dcterms:created xsi:type="dcterms:W3CDTF">2015-06-05T18:17:20Z</dcterms:created>
  <dcterms:modified xsi:type="dcterms:W3CDTF">2023-11-23T08:26:54Z</dcterms:modified>
</cp:coreProperties>
</file>