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53CF2D6E-E73E-436F-9D0A-066250C363E4}" xr6:coauthVersionLast="47" xr6:coauthVersionMax="47" xr10:uidLastSave="{00000000-0000-0000-0000-000000000000}"/>
  <bookViews>
    <workbookView minimized="1" xWindow="4000" yWindow="3640" windowWidth="10530" windowHeight="7540" tabRatio="855" xr2:uid="{00000000-000D-0000-FFFF-FFFF00000000}"/>
  </bookViews>
  <sheets>
    <sheet name="Задание 1" sheetId="1" r:id="rId1"/>
  </sheets>
  <definedNames>
    <definedName name="_xlnm._FilterDatabase" localSheetId="0" hidden="1">'Задание 1'!$A$2:$C$12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A26" i="1"/>
  <c r="C27" i="1" s="1"/>
  <c r="A20" i="1"/>
  <c r="G3" i="1" a="1"/>
  <c r="H4" i="1" s="1"/>
  <c r="G6" i="1" l="1"/>
  <c r="A27" i="1" s="1"/>
  <c r="G4" i="1"/>
  <c r="H7" i="1"/>
  <c r="H5" i="1"/>
  <c r="H3" i="1"/>
  <c r="G7" i="1"/>
  <c r="G5" i="1"/>
  <c r="G3" i="1"/>
  <c r="A22" i="1" s="1"/>
  <c r="H6" i="1"/>
  <c r="D7" i="1" l="1"/>
  <c r="E7" i="1" s="1"/>
  <c r="D11" i="1"/>
  <c r="E11" i="1" s="1"/>
  <c r="D4" i="1"/>
  <c r="E4" i="1" s="1"/>
  <c r="D8" i="1"/>
  <c r="E8" i="1" s="1"/>
  <c r="D12" i="1"/>
  <c r="E12" i="1" s="1"/>
  <c r="B22" i="1"/>
  <c r="D5" i="1"/>
  <c r="E5" i="1" s="1"/>
  <c r="D9" i="1"/>
  <c r="E9" i="1" s="1"/>
  <c r="D3" i="1"/>
  <c r="E3" i="1" s="1"/>
  <c r="D6" i="1"/>
  <c r="E6" i="1" s="1"/>
  <c r="D10" i="1"/>
  <c r="E10" i="1" s="1"/>
  <c r="E13" i="1" l="1"/>
</calcChain>
</file>

<file path=xl/sharedStrings.xml><?xml version="1.0" encoding="utf-8"?>
<sst xmlns="http://schemas.openxmlformats.org/spreadsheetml/2006/main" count="60" uniqueCount="53">
  <si>
    <t xml:space="preserve">  № п/п</t>
  </si>
  <si>
    <t>Расстояние до ближайшей станции. км (X)</t>
  </si>
  <si>
    <t>Общая сумма ущерба. тыс.руб. (Y)</t>
  </si>
  <si>
    <t>нанесенного пожаром от расстояния до ближайшей пожарной станции.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</si>
  <si>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</si>
  <si>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</si>
  <si>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</si>
  <si>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</si>
  <si>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</si>
  <si>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</si>
  <si>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</si>
  <si>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</si>
  <si>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</si>
  <si>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</si>
  <si>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</si>
  <si>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</si>
  <si>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</si>
  <si>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</si>
  <si>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</si>
  <si>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</si>
  <si>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</si>
  <si>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</si>
  <si>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</si>
  <si>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</si>
  <si>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</si>
  <si>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</si>
  <si>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ВЫВОД ОСТАТКА</t>
  </si>
  <si>
    <t>Наблюдение</t>
  </si>
  <si>
    <t>Остатки</t>
  </si>
  <si>
    <t>Нижние 95,0%</t>
  </si>
  <si>
    <t>Верхние 95,0%</t>
  </si>
  <si>
    <t xml:space="preserve">Администрация страховой компании «СКР» приняла решение о введении нового вида услуг – страхование на случай пожара. </t>
  </si>
  <si>
    <t xml:space="preserve">С целью определения тарифов по выборке из 10 случаев пожаров анализируется зависимость стоимости ущерба, </t>
  </si>
  <si>
    <t>На основании данных о десяти случаях ущерба, нанесенного пожаром в жилых помещениях, требуется:</t>
  </si>
  <si>
    <t xml:space="preserve">2.1     - с использованием матричных функций; </t>
  </si>
  <si>
    <t>2.2   - с использованием функции ЛИНЕЙН.</t>
  </si>
  <si>
    <t>2.3    - с использованием Анализа данных;</t>
  </si>
  <si>
    <t>2.4    - с использованием Поиска решений;</t>
  </si>
  <si>
    <t xml:space="preserve">2. Оценить параметры модели парной регрессии зависимости стоимости ущерба, </t>
  </si>
  <si>
    <t xml:space="preserve">1. Построить диаграмму рассеяния Y от X </t>
  </si>
  <si>
    <t>А1</t>
  </si>
  <si>
    <t>А0</t>
  </si>
  <si>
    <t>Yрегр</t>
  </si>
  <si>
    <t>коэффициент аппроксимации</t>
  </si>
  <si>
    <t>Если коэффициент аппроксимации меньше 13-15%, то модель очень хорошая</t>
  </si>
  <si>
    <t>дано</t>
  </si>
  <si>
    <t>решение</t>
  </si>
  <si>
    <t>Тест Стьюдента</t>
  </si>
  <si>
    <t>&gt;</t>
  </si>
  <si>
    <t>Тест Фишера</t>
  </si>
  <si>
    <t>По критерию Фишера модель статистически значима</t>
  </si>
  <si>
    <t>Переменная X 1</t>
  </si>
  <si>
    <t>Предсказанное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</si>
</sst>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4"/>
      <name val="Calibr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/>
    <xf numFmtId="1" fontId="3" fillId="0" borderId="0" xfId="0" applyNumberFormat="1" applyFont="1" applyFill="1" applyBorder="1"/>
    <xf numFmtId="9" fontId="3" fillId="0" borderId="0" xfId="1" applyFont="1" applyFill="1" applyBorder="1"/>
    <xf numFmtId="0" fontId="3" fillId="2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2" xfId="0" applyFont="1" applyFill="1" applyBorder="1" applyAlignment="1">
      <alignment horizontal="centerContinuous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2" fontId="0" fillId="0" borderId="1" xfId="0" applyNumberFormat="1" applyFont="1" applyFill="1" applyBorder="1" applyAlignment="1"/>
    <xf numFmtId="0" fontId="3" fillId="2" borderId="0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colors>
    <mruColors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 Light" panose="020F0302020204030204" pitchFamily="34" charset="0"/>
              <a:ea typeface="+mn-ea"/>
              <a:cs typeface="Calibri Light" panose="020F0302020204030204" pitchFamily="34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1'!$C$2</c:f>
              <c:strCache>
                <c:ptCount val="1"/>
                <c:pt idx="0">
                  <c:v>Общая сумма ущерба. тыс.руб. (Y)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309055118110238"/>
                  <c:y val="-2.314814814814814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Calibri Light" panose="020F0302020204030204" pitchFamily="34" charset="0"/>
                      <a:ea typeface="+mn-ea"/>
                      <a:cs typeface="Calibri Light" panose="020F0302020204030204" pitchFamily="34" charset="0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1'!$B$3:$B$12</c:f>
              <c:numCache>
                <c:formatCode>General</c:formatCode>
                <c:ptCount val="10"/>
                <c:pt idx="0">
                  <c:v>0.7</c:v>
                </c:pt>
                <c:pt idx="1">
                  <c:v>1.8</c:v>
                </c:pt>
                <c:pt idx="2">
                  <c:v>2.2999999999999998</c:v>
                </c:pt>
                <c:pt idx="3">
                  <c:v>2.6</c:v>
                </c:pt>
                <c:pt idx="4">
                  <c:v>3</c:v>
                </c:pt>
                <c:pt idx="5">
                  <c:v>3.1</c:v>
                </c:pt>
                <c:pt idx="6">
                  <c:v>3.4</c:v>
                </c:pt>
                <c:pt idx="7">
                  <c:v>4.3</c:v>
                </c:pt>
                <c:pt idx="8">
                  <c:v>4.5999999999999996</c:v>
                </c:pt>
                <c:pt idx="9">
                  <c:v>5.5</c:v>
                </c:pt>
              </c:numCache>
            </c:numRef>
          </c:xVal>
          <c:yVal>
            <c:numRef>
              <c:f>'Задание 1'!$C$3:$C$12</c:f>
              <c:numCache>
                <c:formatCode>General</c:formatCode>
                <c:ptCount val="10"/>
                <c:pt idx="0">
                  <c:v>141</c:v>
                </c:pt>
                <c:pt idx="1">
                  <c:v>178</c:v>
                </c:pt>
                <c:pt idx="2">
                  <c:v>231</c:v>
                </c:pt>
                <c:pt idx="3">
                  <c:v>196</c:v>
                </c:pt>
                <c:pt idx="4">
                  <c:v>223</c:v>
                </c:pt>
                <c:pt idx="5">
                  <c:v>275</c:v>
                </c:pt>
                <c:pt idx="6">
                  <c:v>262</c:v>
                </c:pt>
                <c:pt idx="7">
                  <c:v>313</c:v>
                </c:pt>
                <c:pt idx="8">
                  <c:v>313</c:v>
                </c:pt>
                <c:pt idx="9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5B-4658-B9F0-F360F7284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27616"/>
        <c:axId val="2037610608"/>
      </c:scatterChart>
      <c:valAx>
        <c:axId val="8072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ru-RU"/>
          </a:p>
        </c:txPr>
        <c:crossAx val="2037610608"/>
        <c:crosses val="autoZero"/>
        <c:crossBetween val="midCat"/>
      </c:valAx>
      <c:valAx>
        <c:axId val="2037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ru-RU"/>
          </a:p>
        </c:txPr>
        <c:crossAx val="8072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Calibri Light" panose="020F0302020204030204" pitchFamily="34" charset="0"/>
          <a:cs typeface="Calibri Light" panose="020F030202020403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'Задание 1'!$C$3:$C$12</c:f>
              <c:numCache>
                <c:formatCode>General</c:formatCode>
                <c:ptCount val="10"/>
                <c:pt idx="0">
                  <c:v>141</c:v>
                </c:pt>
                <c:pt idx="1">
                  <c:v>178</c:v>
                </c:pt>
                <c:pt idx="2">
                  <c:v>231</c:v>
                </c:pt>
                <c:pt idx="3">
                  <c:v>196</c:v>
                </c:pt>
                <c:pt idx="4">
                  <c:v>223</c:v>
                </c:pt>
                <c:pt idx="5">
                  <c:v>275</c:v>
                </c:pt>
                <c:pt idx="6">
                  <c:v>262</c:v>
                </c:pt>
                <c:pt idx="7">
                  <c:v>313</c:v>
                </c:pt>
                <c:pt idx="8">
                  <c:v>313</c:v>
                </c:pt>
                <c:pt idx="9">
                  <c:v>360</c:v>
                </c:pt>
              </c:numCache>
            </c:numRef>
          </c:xVal>
          <c:yVal>
            <c:numRef>
              <c:f>'Задание 1'!$C$69:$C$78</c:f>
              <c:numCache>
                <c:formatCode>0.00</c:formatCode>
                <c:ptCount val="10"/>
                <c:pt idx="0">
                  <c:v>-0.2644288730308848</c:v>
                </c:pt>
                <c:pt idx="1">
                  <c:v>9.5033865436238374E-2</c:v>
                </c:pt>
                <c:pt idx="2">
                  <c:v>-0.46573572540815267</c:v>
                </c:pt>
                <c:pt idx="3">
                  <c:v>0.53477249496078505</c:v>
                </c:pt>
                <c:pt idx="4">
                  <c:v>0.39438043924760446</c:v>
                </c:pt>
                <c:pt idx="5">
                  <c:v>-0.54637463101481698</c:v>
                </c:pt>
                <c:pt idx="6">
                  <c:v>1.3814136550788891E-2</c:v>
                </c:pt>
                <c:pt idx="7">
                  <c:v>-0.10692641312966344</c:v>
                </c:pt>
                <c:pt idx="8">
                  <c:v>0.19307358687033638</c:v>
                </c:pt>
                <c:pt idx="9">
                  <c:v>0.1523911195177643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D-4EC3-A089-1EB7CD731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114544"/>
        <c:axId val="73602288"/>
      </c:scatterChart>
      <c:valAx>
        <c:axId val="202211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02288"/>
        <c:crosses val="autoZero"/>
        <c:crossBetween val="midCat"/>
      </c:valAx>
      <c:valAx>
        <c:axId val="73602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2114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295275</xdr:rowOff>
    </xdr:from>
    <xdr:to>
      <xdr:col>17</xdr:col>
      <xdr:colOff>552450</xdr:colOff>
      <xdr:row>12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45</xdr:row>
      <xdr:rowOff>0</xdr:rowOff>
    </xdr:from>
    <xdr:to>
      <xdr:col>13</xdr:col>
      <xdr:colOff>47625</xdr:colOff>
      <xdr:row>55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2" zoomScale="67" zoomScaleNormal="67" workbookViewId="0">
      <selection activeCell="A17" sqref="A17"/>
    </sheetView>
  </sheetViews>
  <sheetFormatPr defaultColWidth="9.1796875" defaultRowHeight="18.5" x14ac:dyDescent="0.45"/>
  <cols>
    <col min="1" max="1" width="15.7265625" style="2" customWidth="1"/>
    <col min="2" max="2" width="11.7265625" style="2" customWidth="1"/>
    <col min="3" max="3" width="10.81640625" style="2" customWidth="1"/>
    <col min="4" max="4" width="11.54296875" style="2" bestFit="1" customWidth="1"/>
    <col min="5" max="5" width="11.7265625" style="2" bestFit="1" customWidth="1"/>
    <col min="6" max="6" width="13.453125" style="2" customWidth="1"/>
    <col min="7" max="7" width="12.1796875" style="2" bestFit="1" customWidth="1"/>
    <col min="8" max="8" width="11.1796875" style="2" bestFit="1" customWidth="1"/>
    <col min="9" max="9" width="17.7265625" style="2" customWidth="1"/>
    <col min="10" max="10" width="15.26953125" style="2" customWidth="1"/>
    <col min="11" max="16384" width="9.1796875" style="2"/>
  </cols>
  <sheetData>
    <row r="1" spans="1:8" s="8" customFormat="1" x14ac:dyDescent="0.45">
      <c r="A1" s="17" t="s">
        <v>45</v>
      </c>
      <c r="B1" s="17"/>
      <c r="C1" s="17"/>
      <c r="D1" s="17" t="s">
        <v>46</v>
      </c>
      <c r="E1" s="17"/>
      <c r="F1" s="17"/>
      <c r="G1" s="17"/>
      <c r="H1" s="17"/>
    </row>
    <row r="2" spans="1:8" ht="111" x14ac:dyDescent="0.45">
      <c r="A2" s="1" t="s">
        <v>0</v>
      </c>
      <c r="B2" s="1" t="s">
        <v>1</v>
      </c>
      <c r="C2" s="1" t="s">
        <v>2</v>
      </c>
      <c r="D2" s="2" t="s">
        <v>42</v>
      </c>
      <c r="G2" s="2" t="s">
        <v>40</v>
      </c>
      <c r="H2" s="2" t="s">
        <v>41</v>
      </c>
    </row>
    <row r="3" spans="1:8" ht="21" customHeight="1" x14ac:dyDescent="0.45">
      <c r="A3" s="3">
        <v>7</v>
      </c>
      <c r="B3" s="1">
        <v>0.7</v>
      </c>
      <c r="C3" s="1">
        <v>141</v>
      </c>
      <c r="D3" s="2">
        <f>$H$3+$G$3*B3</f>
        <v>135.31167160673337</v>
      </c>
      <c r="E3" s="5">
        <f>ABS(D3-C3)/C3</f>
        <v>4.0342754562174683E-2</v>
      </c>
      <c r="G3" s="6">
        <f t="array" ref="G3:H7">LINEST(C3:C12,B3:B12,TRUE,TRUE)</f>
        <v>46.867624853196141</v>
      </c>
      <c r="H3" s="6">
        <v>102.50433420949608</v>
      </c>
    </row>
    <row r="4" spans="1:8" ht="21" customHeight="1" x14ac:dyDescent="0.45">
      <c r="A4" s="3">
        <v>2</v>
      </c>
      <c r="B4" s="1">
        <v>1.8</v>
      </c>
      <c r="C4" s="1">
        <v>178</v>
      </c>
      <c r="D4" s="2">
        <f t="shared" ref="D4:D12" si="0">$H$3+$G$3*B4</f>
        <v>186.86605894524914</v>
      </c>
      <c r="E4" s="5">
        <f t="shared" ref="E4:E12" si="1">ABS(D4-C4)/C4</f>
        <v>4.9809319917129981E-2</v>
      </c>
      <c r="G4" s="6">
        <v>4.2589149828877497</v>
      </c>
      <c r="H4" s="6">
        <v>14.495960261139336</v>
      </c>
    </row>
    <row r="5" spans="1:8" ht="21" customHeight="1" x14ac:dyDescent="0.45">
      <c r="A5" s="3">
        <v>4</v>
      </c>
      <c r="B5" s="1">
        <v>2.2999999999999998</v>
      </c>
      <c r="C5" s="1">
        <v>231</v>
      </c>
      <c r="D5" s="2">
        <f t="shared" si="0"/>
        <v>210.29987137184719</v>
      </c>
      <c r="E5" s="5">
        <f t="shared" si="1"/>
        <v>8.9610946442219966E-2</v>
      </c>
      <c r="G5" s="6">
        <v>0.93803304225232575</v>
      </c>
      <c r="H5" s="6">
        <v>18.009218708856842</v>
      </c>
    </row>
    <row r="6" spans="1:8" ht="21" customHeight="1" x14ac:dyDescent="0.45">
      <c r="A6" s="3">
        <v>9</v>
      </c>
      <c r="B6" s="1">
        <v>2.6</v>
      </c>
      <c r="C6" s="1">
        <v>196</v>
      </c>
      <c r="D6" s="2">
        <f t="shared" si="0"/>
        <v>224.36015882780606</v>
      </c>
      <c r="E6" s="5">
        <f t="shared" si="1"/>
        <v>0.14469468789696971</v>
      </c>
      <c r="G6" s="6">
        <v>121.10106112640756</v>
      </c>
      <c r="H6" s="6">
        <v>8</v>
      </c>
    </row>
    <row r="7" spans="1:8" ht="21" customHeight="1" x14ac:dyDescent="0.45">
      <c r="A7" s="3">
        <v>8</v>
      </c>
      <c r="B7" s="1">
        <v>3</v>
      </c>
      <c r="C7" s="1">
        <v>223</v>
      </c>
      <c r="D7" s="2">
        <f t="shared" si="0"/>
        <v>243.10720876908451</v>
      </c>
      <c r="E7" s="5">
        <f t="shared" si="1"/>
        <v>9.0166855466746673E-2</v>
      </c>
      <c r="G7" s="6">
        <v>39276.944331972481</v>
      </c>
      <c r="H7" s="6">
        <v>2594.6556680275144</v>
      </c>
    </row>
    <row r="8" spans="1:8" ht="21" customHeight="1" x14ac:dyDescent="0.45">
      <c r="A8" s="3">
        <v>5</v>
      </c>
      <c r="B8" s="1">
        <v>3.1</v>
      </c>
      <c r="C8" s="1">
        <v>275</v>
      </c>
      <c r="D8" s="2">
        <f t="shared" si="0"/>
        <v>247.79397125440411</v>
      </c>
      <c r="E8" s="5">
        <f t="shared" si="1"/>
        <v>9.8931013620348687E-2</v>
      </c>
    </row>
    <row r="9" spans="1:8" ht="21" customHeight="1" x14ac:dyDescent="0.45">
      <c r="A9" s="3">
        <v>1</v>
      </c>
      <c r="B9" s="1">
        <v>3.4</v>
      </c>
      <c r="C9" s="1">
        <v>262</v>
      </c>
      <c r="D9" s="2">
        <f t="shared" si="0"/>
        <v>261.85425871036296</v>
      </c>
      <c r="E9" s="5">
        <f t="shared" si="1"/>
        <v>5.5626446426352769E-4</v>
      </c>
    </row>
    <row r="10" spans="1:8" ht="21" customHeight="1" x14ac:dyDescent="0.45">
      <c r="A10" s="3">
        <v>10</v>
      </c>
      <c r="B10" s="1">
        <v>4.3</v>
      </c>
      <c r="C10" s="1">
        <v>313</v>
      </c>
      <c r="D10" s="2">
        <f t="shared" si="0"/>
        <v>304.03512107823951</v>
      </c>
      <c r="E10" s="5">
        <f t="shared" si="1"/>
        <v>2.8641785692525519E-2</v>
      </c>
    </row>
    <row r="11" spans="1:8" ht="21" customHeight="1" x14ac:dyDescent="0.45">
      <c r="A11" s="3">
        <v>3</v>
      </c>
      <c r="B11" s="1">
        <v>4.5999999999999996</v>
      </c>
      <c r="C11" s="1">
        <v>313</v>
      </c>
      <c r="D11" s="2">
        <f t="shared" si="0"/>
        <v>318.09540853419833</v>
      </c>
      <c r="E11" s="5">
        <f t="shared" si="1"/>
        <v>1.6279260492646414E-2</v>
      </c>
    </row>
    <row r="12" spans="1:8" ht="21" customHeight="1" x14ac:dyDescent="0.45">
      <c r="A12" s="3">
        <v>6</v>
      </c>
      <c r="B12" s="1">
        <v>5.5</v>
      </c>
      <c r="C12" s="1">
        <v>360</v>
      </c>
      <c r="D12" s="2">
        <f t="shared" si="0"/>
        <v>360.27627090207488</v>
      </c>
      <c r="E12" s="5">
        <f t="shared" si="1"/>
        <v>7.6741917243023435E-4</v>
      </c>
    </row>
    <row r="13" spans="1:8" x14ac:dyDescent="0.45">
      <c r="E13" s="5">
        <f>SUM(E3:E12)</f>
        <v>0.55980030772745537</v>
      </c>
    </row>
    <row r="15" spans="1:8" s="8" customFormat="1" x14ac:dyDescent="0.45">
      <c r="A15" s="8" t="s">
        <v>43</v>
      </c>
    </row>
    <row r="16" spans="1:8" x14ac:dyDescent="0.45">
      <c r="A16" s="7">
        <f>E13/(H6+2)</f>
        <v>5.5980030772745534E-2</v>
      </c>
    </row>
    <row r="17" spans="1:3" x14ac:dyDescent="0.45">
      <c r="A17" s="2" t="s">
        <v>44</v>
      </c>
    </row>
    <row r="19" spans="1:3" s="8" customFormat="1" x14ac:dyDescent="0.45">
      <c r="A19" s="8" t="s">
        <v>47</v>
      </c>
    </row>
    <row r="20" spans="1:3" x14ac:dyDescent="0.45">
      <c r="A20" s="2">
        <f>_xlfn.T.INV.2T(0.05,8)</f>
        <v>2.3060041352041671</v>
      </c>
    </row>
    <row r="21" spans="1:3" x14ac:dyDescent="0.45">
      <c r="A21" s="2" t="s">
        <v>40</v>
      </c>
      <c r="B21" s="2" t="s">
        <v>41</v>
      </c>
    </row>
    <row r="22" spans="1:3" x14ac:dyDescent="0.45">
      <c r="A22" s="2">
        <f>G3/G4</f>
        <v>11.004592728784088</v>
      </c>
      <c r="B22" s="2">
        <f>H3/H4</f>
        <v>7.0712344931221249</v>
      </c>
    </row>
    <row r="23" spans="1:3" x14ac:dyDescent="0.45">
      <c r="A23" s="8" t="s">
        <v>48</v>
      </c>
      <c r="B23" s="8" t="s">
        <v>48</v>
      </c>
    </row>
    <row r="25" spans="1:3" s="8" customFormat="1" x14ac:dyDescent="0.45">
      <c r="A25" s="8" t="s">
        <v>49</v>
      </c>
    </row>
    <row r="26" spans="1:3" x14ac:dyDescent="0.45">
      <c r="A26" s="5">
        <f>_xlfn.F.INV.RT(0.05,1,8)</f>
        <v>5.3176550715787174</v>
      </c>
    </row>
    <row r="27" spans="1:3" x14ac:dyDescent="0.45">
      <c r="A27" s="6">
        <f>G6</f>
        <v>121.10106112640756</v>
      </c>
      <c r="B27" s="9" t="s">
        <v>48</v>
      </c>
      <c r="C27" s="5">
        <f>A26</f>
        <v>5.3176550715787174</v>
      </c>
    </row>
    <row r="29" spans="1:3" x14ac:dyDescent="0.45">
      <c r="A29" s="2" t="s">
        <v>50</v>
      </c>
    </row>
    <row r="31" spans="1:3" x14ac:dyDescent="0.45">
      <c r="A31" s="2" t="s">
        <v>31</v>
      </c>
    </row>
    <row r="32" spans="1:3" x14ac:dyDescent="0.45">
      <c r="A32" s="2" t="s">
        <v>32</v>
      </c>
    </row>
    <row r="33" spans="1:11" x14ac:dyDescent="0.45">
      <c r="A33" s="2" t="s">
        <v>3</v>
      </c>
    </row>
    <row r="35" spans="1:11" x14ac:dyDescent="0.45">
      <c r="A35" s="2" t="s">
        <v>33</v>
      </c>
    </row>
    <row r="36" spans="1:11" s="4" customFormat="1" x14ac:dyDescent="0.45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4" customFormat="1" ht="18" customHeight="1" x14ac:dyDescent="0.45">
      <c r="A37" s="2" t="s">
        <v>38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5">
      <c r="A38" s="2" t="s">
        <v>3</v>
      </c>
    </row>
    <row r="39" spans="1:11" x14ac:dyDescent="0.45">
      <c r="A39" s="2" t="s">
        <v>34</v>
      </c>
    </row>
    <row r="40" spans="1:11" x14ac:dyDescent="0.45">
      <c r="A40" s="2" t="s">
        <v>36</v>
      </c>
    </row>
    <row r="41" spans="1:11" x14ac:dyDescent="0.45">
      <c r="A41" s="2" t="s">
        <v>35</v>
      </c>
    </row>
    <row r="42" spans="1:11" x14ac:dyDescent="0.45">
      <c r="A42" s="2" t="s">
        <v>37</v>
      </c>
    </row>
    <row r="44" spans="1:11" s="8" customFormat="1" x14ac:dyDescent="0.45">
      <c r="A44" s="8" t="s">
        <v>12</v>
      </c>
    </row>
    <row r="45" spans="1:11" x14ac:dyDescent="0.45">
      <c r="A45" s="10" t="s">
        <v>4</v>
      </c>
      <c r="B45" s="10"/>
      <c r="C45" s="10"/>
      <c r="D45" s="10"/>
      <c r="E45" s="10"/>
      <c r="F45" s="10"/>
      <c r="G45" s="10"/>
      <c r="H45" s="10"/>
      <c r="I45" s="10"/>
    </row>
    <row r="46" spans="1:11" ht="19" thickBot="1" x14ac:dyDescent="0.5">
      <c r="A46" s="10"/>
      <c r="B46" s="10"/>
      <c r="C46" s="10"/>
      <c r="D46" s="10"/>
      <c r="E46" s="10"/>
      <c r="F46" s="10"/>
      <c r="G46" s="10"/>
      <c r="H46" s="10"/>
      <c r="I46" s="10"/>
    </row>
    <row r="47" spans="1:11" x14ac:dyDescent="0.45">
      <c r="A47" s="11" t="s">
        <v>5</v>
      </c>
      <c r="B47" s="11"/>
      <c r="C47" s="10"/>
      <c r="D47" s="10"/>
      <c r="E47" s="10"/>
      <c r="F47" s="10"/>
      <c r="G47" s="10"/>
      <c r="H47" s="10"/>
      <c r="I47" s="10"/>
    </row>
    <row r="48" spans="1:11" x14ac:dyDescent="0.45">
      <c r="A48" s="12" t="s">
        <v>6</v>
      </c>
      <c r="B48" s="15">
        <v>0.9685210592714677</v>
      </c>
      <c r="C48" s="10"/>
      <c r="D48" s="10"/>
      <c r="E48" s="10"/>
      <c r="F48" s="10"/>
      <c r="G48" s="10"/>
      <c r="H48" s="10"/>
      <c r="I48" s="10"/>
    </row>
    <row r="49" spans="1:9" x14ac:dyDescent="0.45">
      <c r="A49" s="12" t="s">
        <v>7</v>
      </c>
      <c r="B49" s="15">
        <v>0.93803304225232587</v>
      </c>
      <c r="C49" s="10"/>
      <c r="D49" s="10"/>
      <c r="E49" s="10"/>
      <c r="F49" s="10"/>
      <c r="G49" s="10"/>
      <c r="H49" s="10"/>
      <c r="I49" s="10"/>
    </row>
    <row r="50" spans="1:9" x14ac:dyDescent="0.45">
      <c r="A50" s="12" t="s">
        <v>8</v>
      </c>
      <c r="B50" s="15">
        <v>0.93028717253386661</v>
      </c>
      <c r="C50" s="10"/>
      <c r="D50" s="10"/>
      <c r="E50" s="10"/>
      <c r="F50" s="10"/>
      <c r="G50" s="10"/>
      <c r="H50" s="10"/>
      <c r="I50" s="10"/>
    </row>
    <row r="51" spans="1:9" x14ac:dyDescent="0.45">
      <c r="A51" s="12" t="s">
        <v>9</v>
      </c>
      <c r="B51" s="15">
        <v>0.37216111623296999</v>
      </c>
      <c r="C51" s="10"/>
      <c r="D51" s="10"/>
      <c r="E51" s="10"/>
      <c r="F51" s="10"/>
      <c r="G51" s="10"/>
      <c r="H51" s="10"/>
      <c r="I51" s="10"/>
    </row>
    <row r="52" spans="1:9" ht="19" thickBot="1" x14ac:dyDescent="0.5">
      <c r="A52" s="13" t="s">
        <v>10</v>
      </c>
      <c r="B52" s="13">
        <v>10</v>
      </c>
      <c r="C52" s="10"/>
      <c r="D52" s="10"/>
      <c r="E52" s="10"/>
      <c r="F52" s="10"/>
      <c r="G52" s="10"/>
      <c r="H52" s="10"/>
      <c r="I52" s="10"/>
    </row>
    <row r="53" spans="1:9" x14ac:dyDescent="0.45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9" thickBot="1" x14ac:dyDescent="0.5">
      <c r="A54" s="10" t="s">
        <v>11</v>
      </c>
      <c r="B54" s="10"/>
      <c r="C54" s="10"/>
      <c r="D54" s="10"/>
      <c r="E54" s="10"/>
      <c r="F54" s="10"/>
      <c r="G54" s="10"/>
      <c r="H54" s="10"/>
      <c r="I54" s="10"/>
    </row>
    <row r="55" spans="1:9" x14ac:dyDescent="0.45">
      <c r="A55" s="14"/>
      <c r="B55" s="14" t="s">
        <v>16</v>
      </c>
      <c r="C55" s="14" t="s">
        <v>17</v>
      </c>
      <c r="D55" s="14" t="s">
        <v>18</v>
      </c>
      <c r="E55" s="14" t="s">
        <v>19</v>
      </c>
      <c r="F55" s="14" t="s">
        <v>20</v>
      </c>
      <c r="G55" s="10"/>
      <c r="H55" s="10"/>
      <c r="I55" s="10"/>
    </row>
    <row r="56" spans="1:9" x14ac:dyDescent="0.45">
      <c r="A56" s="12" t="s">
        <v>12</v>
      </c>
      <c r="B56" s="12">
        <v>1</v>
      </c>
      <c r="C56" s="15">
        <v>16.772968828513836</v>
      </c>
      <c r="D56" s="15">
        <v>16.772968828513836</v>
      </c>
      <c r="E56" s="15">
        <v>121.1010611264076</v>
      </c>
      <c r="F56" s="15">
        <v>4.1357836925935702E-6</v>
      </c>
      <c r="G56" s="10"/>
      <c r="H56" s="10"/>
      <c r="I56" s="10"/>
    </row>
    <row r="57" spans="1:9" x14ac:dyDescent="0.45">
      <c r="A57" s="12" t="s">
        <v>13</v>
      </c>
      <c r="B57" s="12">
        <v>8</v>
      </c>
      <c r="C57" s="15">
        <v>1.1080311714861617</v>
      </c>
      <c r="D57" s="15">
        <v>0.13850389643577021</v>
      </c>
      <c r="E57" s="15"/>
      <c r="F57" s="15"/>
      <c r="G57" s="10"/>
      <c r="H57" s="10"/>
      <c r="I57" s="10"/>
    </row>
    <row r="58" spans="1:9" ht="19" thickBot="1" x14ac:dyDescent="0.5">
      <c r="A58" s="13" t="s">
        <v>14</v>
      </c>
      <c r="B58" s="13">
        <v>9</v>
      </c>
      <c r="C58" s="16">
        <v>17.880999999999997</v>
      </c>
      <c r="D58" s="16"/>
      <c r="E58" s="16"/>
      <c r="F58" s="16"/>
      <c r="G58" s="10"/>
      <c r="H58" s="10"/>
      <c r="I58" s="10"/>
    </row>
    <row r="59" spans="1:9" ht="19" thickBot="1" x14ac:dyDescent="0.5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45">
      <c r="A60" s="14"/>
      <c r="B60" s="14" t="s">
        <v>21</v>
      </c>
      <c r="C60" s="14" t="s">
        <v>9</v>
      </c>
      <c r="D60" s="14" t="s">
        <v>22</v>
      </c>
      <c r="E60" s="14" t="s">
        <v>23</v>
      </c>
      <c r="F60" s="14" t="s">
        <v>24</v>
      </c>
      <c r="G60" s="14" t="s">
        <v>25</v>
      </c>
      <c r="H60" s="14" t="s">
        <v>29</v>
      </c>
      <c r="I60" s="14" t="s">
        <v>30</v>
      </c>
    </row>
    <row r="61" spans="1:9" x14ac:dyDescent="0.45">
      <c r="A61" s="12" t="s">
        <v>15</v>
      </c>
      <c r="B61" s="15">
        <v>-1.8576185290268343</v>
      </c>
      <c r="C61" s="15">
        <v>0.46826103445293371</v>
      </c>
      <c r="D61" s="15">
        <v>-3.9670576715764483</v>
      </c>
      <c r="E61" s="15">
        <v>4.1359368514294623E-3</v>
      </c>
      <c r="F61" s="15">
        <v>-2.9374304108302804</v>
      </c>
      <c r="G61" s="15">
        <v>-0.77780664722338821</v>
      </c>
      <c r="H61" s="15">
        <v>-2.9374304108302804</v>
      </c>
      <c r="I61" s="15">
        <v>-0.77780664722338821</v>
      </c>
    </row>
    <row r="62" spans="1:9" ht="19" thickBot="1" x14ac:dyDescent="0.5">
      <c r="A62" s="13" t="s">
        <v>51</v>
      </c>
      <c r="B62" s="16">
        <v>2.001452058196964E-2</v>
      </c>
      <c r="C62" s="16">
        <v>1.8187425082637355E-3</v>
      </c>
      <c r="D62" s="16">
        <v>11.00459272878409</v>
      </c>
      <c r="E62" s="16">
        <v>4.1357836925935617E-6</v>
      </c>
      <c r="F62" s="16">
        <v>1.5820492837041865E-2</v>
      </c>
      <c r="G62" s="16">
        <v>2.4208548326897415E-2</v>
      </c>
      <c r="H62" s="16">
        <v>1.5820492837041865E-2</v>
      </c>
      <c r="I62" s="16">
        <v>2.4208548326897415E-2</v>
      </c>
    </row>
    <row r="63" spans="1:9" x14ac:dyDescent="0.45">
      <c r="A63" s="10"/>
      <c r="B63" s="10"/>
      <c r="C63" s="10"/>
      <c r="D63" s="10"/>
      <c r="E63" s="10"/>
      <c r="F63" s="10"/>
      <c r="G63" s="10"/>
      <c r="H63" s="10"/>
      <c r="I63" s="10"/>
    </row>
    <row r="64" spans="1:9" x14ac:dyDescent="0.45">
      <c r="A64" s="10"/>
      <c r="B64" s="10"/>
      <c r="C64" s="10"/>
      <c r="D64" s="10"/>
      <c r="E64" s="10"/>
      <c r="F64" s="10"/>
      <c r="G64" s="10"/>
      <c r="H64" s="10"/>
      <c r="I64" s="10"/>
    </row>
    <row r="65" spans="1:9" x14ac:dyDescent="0.45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45">
      <c r="A66" s="10" t="s">
        <v>26</v>
      </c>
      <c r="B66" s="10"/>
      <c r="C66" s="10"/>
      <c r="D66" s="10"/>
      <c r="E66" s="10"/>
      <c r="F66" s="10"/>
      <c r="G66" s="10"/>
      <c r="H66" s="10"/>
      <c r="I66" s="10"/>
    </row>
    <row r="67" spans="1:9" ht="19" thickBot="1" x14ac:dyDescent="0.5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45">
      <c r="A68" s="14" t="s">
        <v>27</v>
      </c>
      <c r="B68" s="14" t="s">
        <v>52</v>
      </c>
      <c r="C68" s="14" t="s">
        <v>28</v>
      </c>
      <c r="D68" s="10"/>
      <c r="E68" s="10"/>
      <c r="F68" s="10"/>
      <c r="G68" s="10"/>
      <c r="H68" s="10"/>
      <c r="I68" s="10"/>
    </row>
    <row r="69" spans="1:9" x14ac:dyDescent="0.45">
      <c r="A69" s="12">
        <v>1</v>
      </c>
      <c r="B69" s="15">
        <v>0.96442887303088476</v>
      </c>
      <c r="C69" s="15">
        <v>-0.2644288730308848</v>
      </c>
      <c r="D69" s="10"/>
      <c r="E69" s="10"/>
      <c r="F69" s="10"/>
      <c r="G69" s="10"/>
      <c r="H69" s="10"/>
      <c r="I69" s="10"/>
    </row>
    <row r="70" spans="1:9" x14ac:dyDescent="0.45">
      <c r="A70" s="12">
        <v>2</v>
      </c>
      <c r="B70" s="15">
        <v>1.7049661345637617</v>
      </c>
      <c r="C70" s="15">
        <v>9.5033865436238374E-2</v>
      </c>
      <c r="D70" s="10"/>
      <c r="E70" s="10"/>
      <c r="F70" s="10"/>
      <c r="G70" s="10"/>
      <c r="H70" s="10"/>
      <c r="I70" s="10"/>
    </row>
    <row r="71" spans="1:9" x14ac:dyDescent="0.45">
      <c r="A71" s="12">
        <v>3</v>
      </c>
      <c r="B71" s="15">
        <v>2.7657357254081525</v>
      </c>
      <c r="C71" s="15">
        <v>-0.46573572540815267</v>
      </c>
      <c r="D71" s="10"/>
      <c r="E71" s="10"/>
      <c r="F71" s="10"/>
      <c r="G71" s="10"/>
      <c r="H71" s="10"/>
      <c r="I71" s="10"/>
    </row>
    <row r="72" spans="1:9" x14ac:dyDescent="0.45">
      <c r="A72" s="12">
        <v>4</v>
      </c>
      <c r="B72" s="15">
        <v>2.065227505039215</v>
      </c>
      <c r="C72" s="15">
        <v>0.53477249496078505</v>
      </c>
      <c r="D72" s="10"/>
      <c r="E72" s="10"/>
      <c r="F72" s="10"/>
      <c r="G72" s="10"/>
      <c r="H72" s="10"/>
      <c r="I72" s="10"/>
    </row>
    <row r="73" spans="1:9" x14ac:dyDescent="0.45">
      <c r="A73" s="12">
        <v>5</v>
      </c>
      <c r="B73" s="15">
        <v>2.6056195607523955</v>
      </c>
      <c r="C73" s="15">
        <v>0.39438043924760446</v>
      </c>
      <c r="D73" s="10"/>
      <c r="E73" s="10"/>
      <c r="F73" s="10"/>
      <c r="G73" s="10"/>
      <c r="H73" s="10"/>
      <c r="I73" s="10"/>
    </row>
    <row r="74" spans="1:9" x14ac:dyDescent="0.45">
      <c r="A74" s="12">
        <v>6</v>
      </c>
      <c r="B74" s="15">
        <v>3.6463746310148171</v>
      </c>
      <c r="C74" s="15">
        <v>-0.54637463101481698</v>
      </c>
      <c r="D74" s="10"/>
      <c r="E74" s="10"/>
      <c r="F74" s="10"/>
      <c r="G74" s="10"/>
      <c r="H74" s="10"/>
      <c r="I74" s="10"/>
    </row>
    <row r="75" spans="1:9" x14ac:dyDescent="0.45">
      <c r="A75" s="12">
        <v>7</v>
      </c>
      <c r="B75" s="15">
        <v>3.386185863449211</v>
      </c>
      <c r="C75" s="15">
        <v>1.3814136550788891E-2</v>
      </c>
      <c r="D75" s="10"/>
      <c r="E75" s="10"/>
      <c r="F75" s="10"/>
      <c r="G75" s="10"/>
      <c r="H75" s="10"/>
      <c r="I75" s="10"/>
    </row>
    <row r="76" spans="1:9" x14ac:dyDescent="0.45">
      <c r="A76" s="12">
        <v>8</v>
      </c>
      <c r="B76" s="15">
        <v>4.4069264131296633</v>
      </c>
      <c r="C76" s="15">
        <v>-0.10692641312966344</v>
      </c>
      <c r="D76" s="10"/>
      <c r="E76" s="10"/>
      <c r="F76" s="10"/>
      <c r="G76" s="10"/>
      <c r="H76" s="10"/>
      <c r="I76" s="10"/>
    </row>
    <row r="77" spans="1:9" x14ac:dyDescent="0.45">
      <c r="A77" s="12">
        <v>9</v>
      </c>
      <c r="B77" s="15">
        <v>4.4069264131296633</v>
      </c>
      <c r="C77" s="15">
        <v>0.19307358687033638</v>
      </c>
      <c r="D77" s="10"/>
      <c r="E77" s="10"/>
      <c r="F77" s="10"/>
      <c r="G77" s="10"/>
      <c r="H77" s="10"/>
      <c r="I77" s="10"/>
    </row>
    <row r="78" spans="1:9" ht="19" thickBot="1" x14ac:dyDescent="0.5">
      <c r="A78" s="13">
        <v>10</v>
      </c>
      <c r="B78" s="16">
        <v>5.3476088804822357</v>
      </c>
      <c r="C78" s="16">
        <v>0.1523911195177643</v>
      </c>
      <c r="D78" s="10"/>
      <c r="E78" s="10"/>
      <c r="F78" s="10"/>
      <c r="G78" s="10"/>
      <c r="H78" s="10"/>
      <c r="I78" s="10"/>
    </row>
  </sheetData>
  <autoFilter ref="A2:C12" xr:uid="{2697837B-3AAB-4933-A852-98F0A3B4C2A6}">
    <sortState xmlns:xlrd2="http://schemas.microsoft.com/office/spreadsheetml/2017/richdata2" ref="A3:C12">
      <sortCondition ref="B2:B12"/>
    </sortState>
  </autoFilter>
  <sortState xmlns:xlrd2="http://schemas.microsoft.com/office/spreadsheetml/2017/richdata2" ref="A3:C12">
    <sortCondition ref="A2"/>
  </sortState>
  <mergeCells count="2">
    <mergeCell ref="A1:C1"/>
    <mergeCell ref="D1:H1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>Tycoon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Екатерина</cp:lastModifiedBy>
  <dcterms:created xsi:type="dcterms:W3CDTF">2007-03-16T07:35:37Z</dcterms:created>
  <dcterms:modified xsi:type="dcterms:W3CDTF">2024-01-18T13:35:01Z</dcterms:modified>
</cp:coreProperties>
</file>