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247\Desktop\эконометрика\"/>
    </mc:Choice>
  </mc:AlternateContent>
  <xr:revisionPtr revIDLastSave="0" documentId="13_ncr:1_{80E6907D-46C5-45FA-B253-B8B53DF7D12D}" xr6:coauthVersionLast="36" xr6:coauthVersionMax="47" xr10:uidLastSave="{00000000-0000-0000-0000-000000000000}"/>
  <bookViews>
    <workbookView xWindow="0" yWindow="0" windowWidth="28800" windowHeight="12225" xr2:uid="{0D2DA0FC-9A52-4EE7-8143-EB28CCAC638E}"/>
  </bookViews>
  <sheets>
    <sheet name="Решение" sheetId="1" r:id="rId1"/>
    <sheet name="Gretl -&gt;" sheetId="6" r:id="rId2"/>
    <sheet name="Лист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 a="1"/>
  <c r="B49" i="1" s="1"/>
  <c r="A35" i="1" a="1"/>
  <c r="A35" i="1" s="1"/>
  <c r="A53" i="1" l="1"/>
  <c r="A52" i="1"/>
  <c r="A51" i="1"/>
  <c r="A50" i="1"/>
  <c r="A49" i="1"/>
  <c r="D53" i="1"/>
  <c r="D52" i="1"/>
  <c r="D51" i="1"/>
  <c r="D50" i="1"/>
  <c r="D49" i="1"/>
  <c r="C53" i="1"/>
  <c r="C52" i="1"/>
  <c r="C51" i="1"/>
  <c r="C50" i="1"/>
  <c r="C49" i="1"/>
  <c r="B53" i="1"/>
  <c r="B52" i="1"/>
  <c r="B51" i="1"/>
  <c r="B50" i="1"/>
  <c r="C38" i="1"/>
  <c r="B37" i="1"/>
  <c r="A36" i="1"/>
  <c r="C39" i="1"/>
  <c r="B38" i="1"/>
  <c r="A60" i="1" s="1"/>
  <c r="A37" i="1"/>
  <c r="C35" i="1"/>
  <c r="B39" i="1"/>
  <c r="A38" i="1"/>
  <c r="C36" i="1"/>
  <c r="B35" i="1"/>
  <c r="A39" i="1"/>
  <c r="C37" i="1"/>
  <c r="B36" i="1"/>
  <c r="G7" i="1" l="1"/>
  <c r="G11" i="1"/>
  <c r="G15" i="1"/>
  <c r="G19" i="1"/>
  <c r="G23" i="1"/>
  <c r="G27" i="1"/>
  <c r="G6" i="1"/>
  <c r="G10" i="1"/>
  <c r="G14" i="1"/>
  <c r="G18" i="1"/>
  <c r="G22" i="1"/>
  <c r="G26" i="1"/>
  <c r="G30" i="1"/>
  <c r="G8" i="1"/>
  <c r="G12" i="1"/>
  <c r="G16" i="1"/>
  <c r="G20" i="1"/>
  <c r="G24" i="1"/>
  <c r="G28" i="1"/>
  <c r="G9" i="1"/>
  <c r="G13" i="1"/>
  <c r="G17" i="1"/>
  <c r="G21" i="1"/>
  <c r="G25" i="1"/>
  <c r="G29" i="1"/>
  <c r="A68" i="1" l="1"/>
  <c r="A70" i="1"/>
</calcChain>
</file>

<file path=xl/sharedStrings.xml><?xml version="1.0" encoding="utf-8"?>
<sst xmlns="http://schemas.openxmlformats.org/spreadsheetml/2006/main" count="50" uniqueCount="45">
  <si>
    <t>№</t>
  </si>
  <si>
    <t>год</t>
  </si>
  <si>
    <t>Y</t>
  </si>
  <si>
    <t>X1</t>
  </si>
  <si>
    <t>X2</t>
  </si>
  <si>
    <t>A0</t>
  </si>
  <si>
    <t>Yрегр</t>
  </si>
  <si>
    <t>Регрессия по 24 из 25 наблюдениям</t>
  </si>
  <si>
    <t>D - метод</t>
  </si>
  <si>
    <t>Стьюдент</t>
  </si>
  <si>
    <t>Вероятность</t>
  </si>
  <si>
    <t>Функция ЛИНЕЙН для 25 наблюдений (в параметры X мы добавлем еще параметр D, где все значение равны нулю, кроме последнего)</t>
  </si>
  <si>
    <t>По данным за 24 года оценнить модель зависимости агрегата денежной массы М1 от ВНП и процентной ставки по 6-месячным государственным облигациям США (%). Статистические данные приведены в таблице</t>
  </si>
  <si>
    <t>Стандартное отклонение</t>
  </si>
  <si>
    <t>Нижняя граница</t>
  </si>
  <si>
    <t>Верхняя граница</t>
  </si>
  <si>
    <t>Модель неадекватна</t>
  </si>
  <si>
    <t>Y наблюдаемое не попадает в данный доверительный интервал</t>
  </si>
  <si>
    <t>Проверка на адекватность (Интервальное прогнозирование)</t>
  </si>
  <si>
    <t>Yрегр + - SD*крит.стьюдента</t>
  </si>
  <si>
    <t>Мы копируем данные на новый лист1</t>
  </si>
  <si>
    <t>пропуская 1 столбец</t>
  </si>
  <si>
    <t>и открываем в Gretl</t>
  </si>
  <si>
    <t>там используем первую модель</t>
  </si>
  <si>
    <t>Модель 1: МНК, использованы наблюдения 1960-1984 (T = 25)</t>
  </si>
  <si>
    <t>Зависимая переменная: Y</t>
  </si>
  <si>
    <t xml:space="preserve">             коэффициент   ст. ошибка   t-статистика   p-значение</t>
  </si>
  <si>
    <t xml:space="preserve">  ---------------------------------------------------------------</t>
  </si>
  <si>
    <t xml:space="preserve">  const       90,2556      4,50968         20,01       1,31e-015  ***</t>
  </si>
  <si>
    <t xml:space="preserve">  X1           0,141226    0,00360174      39,21       7,46e-022  ***</t>
  </si>
  <si>
    <t xml:space="preserve">  X2          −3,75697     1,18856         −3,161      0,0045     ***</t>
  </si>
  <si>
    <t>Среднее завис. перемен  282,1360   Ст. откл. завис. перем  127,4533</t>
  </si>
  <si>
    <t>Сумма кв. остатков      1760,933   Ст. ошибка модели       8,946642</t>
  </si>
  <si>
    <t>R-квадрат               0,995483   Исправ. R-квадрат       0,995073</t>
  </si>
  <si>
    <t>F(2, 22)                2424,360   Р-значение (F)          1,60e-26</t>
  </si>
  <si>
    <t>Лог. правдоподобие     −88,65750   Крит. Акаике            183,3150</t>
  </si>
  <si>
    <t>Крит. Шварца            186,9716   Крит. Хеннана-Куинна    184,3292</t>
  </si>
  <si>
    <t>параметр rho            0,759928   Стат. Дарбина-Уотсона   0,515401</t>
  </si>
  <si>
    <t>обратите внимание на сокращенные обозначения статистики</t>
  </si>
  <si>
    <t>Ответ Gretl:</t>
  </si>
  <si>
    <t>Как открыть данные</t>
  </si>
  <si>
    <t>возводим в квадрат</t>
  </si>
  <si>
    <t>получается 587,2382</t>
  </si>
  <si>
    <t>это не входит в доверительный интервал</t>
  </si>
  <si>
    <t>модель неадекватна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</si>
</sst>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4"/>
      <name val="Calibri Light"/>
      <family val="2"/>
      <charset val="204"/>
      <scheme val="major"/>
    </font>
    <font>
      <i/>
      <sz val="14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166" fontId="1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2" fontId="1" fillId="3" borderId="0" xfId="0" applyNumberFormat="1" applyFont="1" applyFill="1" applyBorder="1"/>
    <xf numFmtId="0" fontId="1" fillId="3" borderId="0" xfId="0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11</xdr:col>
      <xdr:colOff>485775</xdr:colOff>
      <xdr:row>41</xdr:row>
      <xdr:rowOff>57150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2534BBB-72A6-4F07-84BE-63D0B27314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60672" b="67032"/>
        <a:stretch/>
      </xdr:blipFill>
      <xdr:spPr>
        <a:xfrm>
          <a:off x="0" y="7105650"/>
          <a:ext cx="7191375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228599</xdr:rowOff>
    </xdr:from>
    <xdr:to>
      <xdr:col>11</xdr:col>
      <xdr:colOff>462588</xdr:colOff>
      <xdr:row>53</xdr:row>
      <xdr:rowOff>209550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4B3BB54-D093-485C-9063-18BEF229CB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209" t="23867" r="56349" b="49059"/>
        <a:stretch/>
      </xdr:blipFill>
      <xdr:spPr>
        <a:xfrm>
          <a:off x="0" y="11048999"/>
          <a:ext cx="7168188" cy="2952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209550</xdr:rowOff>
    </xdr:from>
    <xdr:to>
      <xdr:col>6</xdr:col>
      <xdr:colOff>38100</xdr:colOff>
      <xdr:row>65</xdr:row>
      <xdr:rowOff>209550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B90E5D5-3629-4CB5-A14B-4E4142A2C5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106" t="27596" r="64683" b="45919"/>
        <a:stretch/>
      </xdr:blipFill>
      <xdr:spPr>
        <a:xfrm>
          <a:off x="0" y="14249400"/>
          <a:ext cx="369570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228600</xdr:rowOff>
    </xdr:from>
    <xdr:to>
      <xdr:col>11</xdr:col>
      <xdr:colOff>361950</xdr:colOff>
      <xdr:row>81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C3EBCF7-EB7A-4865-B675-466BF41A4F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61349" b="70737"/>
        <a:stretch/>
      </xdr:blipFill>
      <xdr:spPr>
        <a:xfrm>
          <a:off x="0" y="17735550"/>
          <a:ext cx="7067550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12</xdr:col>
      <xdr:colOff>571500</xdr:colOff>
      <xdr:row>99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F64F04D-7AFC-44E7-9172-CF10C10CEE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56870" b="63884"/>
        <a:stretch/>
      </xdr:blipFill>
      <xdr:spPr>
        <a:xfrm>
          <a:off x="0" y="21469350"/>
          <a:ext cx="7886700" cy="3714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19050</xdr:rowOff>
    </xdr:from>
    <xdr:to>
      <xdr:col>7</xdr:col>
      <xdr:colOff>533400</xdr:colOff>
      <xdr:row>119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A7C9C54-B729-4033-A124-352D0000EF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7189" t="22040" r="66558" b="31473"/>
        <a:stretch/>
      </xdr:blipFill>
      <xdr:spPr>
        <a:xfrm>
          <a:off x="0" y="25450800"/>
          <a:ext cx="4800600" cy="478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209551</xdr:rowOff>
    </xdr:from>
    <xdr:to>
      <xdr:col>10</xdr:col>
      <xdr:colOff>228600</xdr:colOff>
      <xdr:row>140</xdr:row>
      <xdr:rowOff>57151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BBC48CB-D6A6-49FD-97B6-51CD158D9A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959" t="22802" r="61453" b="30482"/>
        <a:stretch/>
      </xdr:blipFill>
      <xdr:spPr>
        <a:xfrm>
          <a:off x="0" y="30594301"/>
          <a:ext cx="63246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19050</xdr:rowOff>
    </xdr:from>
    <xdr:to>
      <xdr:col>11</xdr:col>
      <xdr:colOff>285750</xdr:colOff>
      <xdr:row>164</xdr:row>
      <xdr:rowOff>171450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35D84E9-5228-40B8-BBFF-2E5E387BE9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8646" t="19261" r="53120" b="26287"/>
        <a:stretch/>
      </xdr:blipFill>
      <xdr:spPr>
        <a:xfrm>
          <a:off x="0" y="35852100"/>
          <a:ext cx="6991350" cy="560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38100</xdr:rowOff>
    </xdr:from>
    <xdr:to>
      <xdr:col>12</xdr:col>
      <xdr:colOff>304800</xdr:colOff>
      <xdr:row>188</xdr:row>
      <xdr:rowOff>133350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F591072-B324-4F34-B180-C6BDBFA2E8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9793" t="17039" r="48535" b="31473"/>
        <a:stretch/>
      </xdr:blipFill>
      <xdr:spPr>
        <a:xfrm>
          <a:off x="0" y="42062400"/>
          <a:ext cx="7620000" cy="529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57150</xdr:rowOff>
    </xdr:from>
    <xdr:to>
      <xdr:col>22</xdr:col>
      <xdr:colOff>57150</xdr:colOff>
      <xdr:row>225</xdr:row>
      <xdr:rowOff>171450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B2D6A94-279A-4324-945C-9EC7817F36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8856" t="5371" r="17488" b="9248"/>
        <a:stretch/>
      </xdr:blipFill>
      <xdr:spPr>
        <a:xfrm>
          <a:off x="0" y="47777400"/>
          <a:ext cx="13468350" cy="878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962-0040-49F5-8867-5E6A0EAEABEA}">
  <dimension ref="A1:AE74"/>
  <sheetViews>
    <sheetView tabSelected="1" topLeftCell="A70" zoomScaleNormal="100" workbookViewId="0">
      <selection activeCell="C96" sqref="C96"/>
    </sheetView>
  </sheetViews>
  <sheetFormatPr defaultRowHeight="18.75" x14ac:dyDescent="0.3"/>
  <cols>
    <col min="1" max="1" width="12.7109375" style="3" bestFit="1" customWidth="1"/>
    <col min="2" max="2" width="9.5703125" style="3" bestFit="1" customWidth="1"/>
    <col min="3" max="3" width="13.7109375" style="3" customWidth="1"/>
    <col min="4" max="4" width="17.42578125" style="3" customWidth="1"/>
    <col min="5" max="5" width="16.85546875" style="3" customWidth="1"/>
    <col min="6" max="6" width="18" style="3" customWidth="1"/>
    <col min="7" max="7" width="22.5703125" style="3" customWidth="1"/>
    <col min="8" max="8" width="13.85546875" style="3" customWidth="1"/>
    <col min="9" max="9" width="12" style="3" customWidth="1"/>
    <col min="10" max="10" width="14.7109375" style="3" bestFit="1" customWidth="1"/>
    <col min="11" max="11" width="12.28515625" style="3" customWidth="1"/>
    <col min="12" max="12" width="12.7109375" style="3" customWidth="1"/>
    <col min="13" max="15" width="9.42578125" style="3" bestFit="1" customWidth="1"/>
    <col min="16" max="16384" width="9.140625" style="3"/>
  </cols>
  <sheetData>
    <row r="1" spans="1:16" s="13" customFormat="1" ht="57.75" customHeight="1" x14ac:dyDescent="0.3">
      <c r="A1" s="10" t="s">
        <v>12</v>
      </c>
    </row>
    <row r="3" spans="1:16" s="13" customFormat="1" ht="57.75" customHeight="1" x14ac:dyDescent="0.3">
      <c r="A3" s="10" t="s">
        <v>18</v>
      </c>
    </row>
    <row r="5" spans="1:16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1" t="s">
        <v>8</v>
      </c>
      <c r="G5" s="6" t="s">
        <v>6</v>
      </c>
    </row>
    <row r="6" spans="1:16" x14ac:dyDescent="0.3">
      <c r="A6" s="1">
        <v>1</v>
      </c>
      <c r="B6" s="1">
        <v>1960</v>
      </c>
      <c r="C6" s="8">
        <v>141.80000000000001</v>
      </c>
      <c r="D6" s="8">
        <v>506.5</v>
      </c>
      <c r="E6" s="8">
        <v>3.2469999999999999</v>
      </c>
      <c r="F6" s="1">
        <v>0</v>
      </c>
      <c r="G6" s="16">
        <f>$C$35+E6*$A$35+D6*$B$35</f>
        <v>150.26334122105499</v>
      </c>
      <c r="I6" s="1"/>
    </row>
    <row r="7" spans="1:16" x14ac:dyDescent="0.3">
      <c r="A7" s="1">
        <v>2</v>
      </c>
      <c r="B7" s="1">
        <v>1961</v>
      </c>
      <c r="C7" s="8">
        <v>146.5</v>
      </c>
      <c r="D7" s="8">
        <v>524.6</v>
      </c>
      <c r="E7" s="8">
        <v>2.605</v>
      </c>
      <c r="F7" s="1">
        <v>0</v>
      </c>
      <c r="G7" s="16">
        <f>$C$35+E7*$A$35+D7*$B$35</f>
        <v>154.37834007546272</v>
      </c>
      <c r="I7" s="1"/>
    </row>
    <row r="8" spans="1:16" x14ac:dyDescent="0.3">
      <c r="A8" s="1">
        <v>3</v>
      </c>
      <c r="B8" s="1">
        <v>1962</v>
      </c>
      <c r="C8" s="8">
        <v>149.19999999999999</v>
      </c>
      <c r="D8" s="8">
        <v>565</v>
      </c>
      <c r="E8" s="8">
        <v>2.9079999999999999</v>
      </c>
      <c r="F8" s="1">
        <v>0</v>
      </c>
      <c r="G8" s="16">
        <f>$C$35+E8*$A$35+D8*$B$35</f>
        <v>159.08947361901497</v>
      </c>
      <c r="I8" s="1"/>
    </row>
    <row r="9" spans="1:16" x14ac:dyDescent="0.3">
      <c r="A9" s="1">
        <v>4</v>
      </c>
      <c r="B9" s="1">
        <v>1963</v>
      </c>
      <c r="C9" s="8">
        <v>154.69999999999999</v>
      </c>
      <c r="D9" s="8">
        <v>596.70000000000005</v>
      </c>
      <c r="E9" s="8">
        <v>3.2530000000000001</v>
      </c>
      <c r="F9" s="1">
        <v>0</v>
      </c>
      <c r="G9" s="16">
        <f>$C$35+E9*$A$35+D9*$B$35</f>
        <v>162.50968990917346</v>
      </c>
      <c r="I9" s="1"/>
    </row>
    <row r="10" spans="1:16" x14ac:dyDescent="0.3">
      <c r="A10" s="1">
        <v>5</v>
      </c>
      <c r="B10" s="1">
        <v>1964</v>
      </c>
      <c r="C10" s="8">
        <v>161.80000000000001</v>
      </c>
      <c r="D10" s="8">
        <v>637.70000000000005</v>
      </c>
      <c r="E10" s="8">
        <v>3.6859999999999999</v>
      </c>
      <c r="F10" s="1">
        <v>0</v>
      </c>
      <c r="G10" s="16">
        <f>$C$35+E10*$A$35+D10*$B$35</f>
        <v>166.96736824833553</v>
      </c>
      <c r="I10" s="1"/>
    </row>
    <row r="11" spans="1:16" x14ac:dyDescent="0.3">
      <c r="A11" s="1">
        <v>6</v>
      </c>
      <c r="B11" s="1">
        <v>1965</v>
      </c>
      <c r="C11" s="8">
        <v>169.5</v>
      </c>
      <c r="D11" s="8">
        <v>691.1</v>
      </c>
      <c r="E11" s="8">
        <v>4.0549999999999997</v>
      </c>
      <c r="F11" s="1">
        <v>0</v>
      </c>
      <c r="G11" s="16">
        <f>$C$35+E11*$A$35+D11*$B$35</f>
        <v>173.27563837296654</v>
      </c>
    </row>
    <row r="12" spans="1:16" x14ac:dyDescent="0.3">
      <c r="A12" s="1">
        <v>7</v>
      </c>
      <c r="B12" s="1">
        <v>1966</v>
      </c>
      <c r="C12" s="8">
        <v>173.7</v>
      </c>
      <c r="D12" s="8">
        <v>756</v>
      </c>
      <c r="E12" s="8">
        <v>5.0819999999999999</v>
      </c>
      <c r="F12" s="1">
        <v>0</v>
      </c>
      <c r="G12" s="16">
        <f>$C$35+E12*$A$35+D12*$B$35</f>
        <v>179.45150807847591</v>
      </c>
    </row>
    <row r="13" spans="1:16" x14ac:dyDescent="0.3">
      <c r="A13" s="1">
        <v>8</v>
      </c>
      <c r="B13" s="1">
        <v>1967</v>
      </c>
      <c r="C13" s="8">
        <v>185.1</v>
      </c>
      <c r="D13" s="8">
        <v>799.6</v>
      </c>
      <c r="E13" s="8">
        <v>4.63</v>
      </c>
      <c r="F13" s="1">
        <v>0</v>
      </c>
      <c r="G13" s="16">
        <f>$C$35+E13*$A$35+D13*$B$35</f>
        <v>186.54333979169246</v>
      </c>
      <c r="M13" s="4"/>
      <c r="N13" s="4"/>
      <c r="O13" s="4"/>
      <c r="P13" s="4"/>
    </row>
    <row r="14" spans="1:16" x14ac:dyDescent="0.3">
      <c r="A14" s="1">
        <v>9</v>
      </c>
      <c r="B14" s="1">
        <v>1968</v>
      </c>
      <c r="C14" s="8">
        <v>199.4</v>
      </c>
      <c r="D14" s="8">
        <v>873.4</v>
      </c>
      <c r="E14" s="8">
        <v>5.47</v>
      </c>
      <c r="F14" s="1">
        <v>0</v>
      </c>
      <c r="G14" s="16">
        <f>$C$35+E14*$A$35+D14*$B$35</f>
        <v>194.41099023983173</v>
      </c>
    </row>
    <row r="15" spans="1:16" x14ac:dyDescent="0.3">
      <c r="A15" s="1">
        <v>10</v>
      </c>
      <c r="B15" s="1">
        <v>1969</v>
      </c>
      <c r="C15" s="8">
        <v>205.8</v>
      </c>
      <c r="D15" s="8">
        <v>944</v>
      </c>
      <c r="E15" s="8">
        <v>6.8529999999999998</v>
      </c>
      <c r="F15" s="1">
        <v>0</v>
      </c>
      <c r="G15" s="16">
        <f>$C$35+E15*$A$35+D15*$B$35</f>
        <v>200.44428177934185</v>
      </c>
    </row>
    <row r="16" spans="1:16" x14ac:dyDescent="0.3">
      <c r="A16" s="1">
        <v>11</v>
      </c>
      <c r="B16" s="1">
        <v>1970</v>
      </c>
      <c r="C16" s="8">
        <v>216.5</v>
      </c>
      <c r="D16" s="8">
        <v>992.7</v>
      </c>
      <c r="E16" s="8">
        <v>6.5620000000000003</v>
      </c>
      <c r="F16" s="1">
        <v>0</v>
      </c>
      <c r="G16" s="16">
        <f>$C$35+E16*$A$35+D16*$B$35</f>
        <v>207.81450021004034</v>
      </c>
    </row>
    <row r="17" spans="1:15" x14ac:dyDescent="0.3">
      <c r="A17" s="1">
        <v>12</v>
      </c>
      <c r="B17" s="1">
        <v>1971</v>
      </c>
      <c r="C17" s="8">
        <v>230.7</v>
      </c>
      <c r="D17" s="8">
        <v>1077.5999999999999</v>
      </c>
      <c r="E17" s="8">
        <v>4.5110000000000001</v>
      </c>
      <c r="F17" s="1">
        <v>0</v>
      </c>
      <c r="G17" s="16">
        <f>$C$35+E17*$A$35+D17*$B$35</f>
        <v>224.64140261489746</v>
      </c>
    </row>
    <row r="18" spans="1:15" x14ac:dyDescent="0.3">
      <c r="A18" s="1">
        <v>13</v>
      </c>
      <c r="B18" s="1">
        <v>1972</v>
      </c>
      <c r="C18" s="8">
        <v>251.9</v>
      </c>
      <c r="D18" s="8">
        <v>1185.9000000000001</v>
      </c>
      <c r="E18" s="8">
        <v>4.4660000000000002</v>
      </c>
      <c r="F18" s="1">
        <v>0</v>
      </c>
      <c r="G18" s="16">
        <f>$C$35+E18*$A$35+D18*$B$35</f>
        <v>239.47970061368881</v>
      </c>
    </row>
    <row r="19" spans="1:15" x14ac:dyDescent="0.3">
      <c r="A19" s="1">
        <v>14</v>
      </c>
      <c r="B19" s="1">
        <v>1973</v>
      </c>
      <c r="C19" s="8">
        <v>265.8</v>
      </c>
      <c r="D19" s="8">
        <v>1326.4</v>
      </c>
      <c r="E19" s="8">
        <v>7.1779999999999999</v>
      </c>
      <c r="F19" s="1">
        <v>0</v>
      </c>
      <c r="G19" s="16">
        <f>$C$35+E19*$A$35+D19*$B$35</f>
        <v>251.59028740053014</v>
      </c>
    </row>
    <row r="20" spans="1:15" x14ac:dyDescent="0.3">
      <c r="A20" s="1">
        <v>15</v>
      </c>
      <c r="B20" s="1">
        <v>1974</v>
      </c>
      <c r="C20" s="8">
        <v>277.5</v>
      </c>
      <c r="D20" s="8">
        <v>1434.2</v>
      </c>
      <c r="E20" s="8">
        <v>7.9260000000000002</v>
      </c>
      <c r="F20" s="1">
        <v>0</v>
      </c>
      <c r="G20" s="16">
        <f>$C$35+E20*$A$35+D20*$B$35</f>
        <v>264.31699718625168</v>
      </c>
    </row>
    <row r="21" spans="1:15" x14ac:dyDescent="0.3">
      <c r="A21" s="1">
        <v>16</v>
      </c>
      <c r="B21" s="1">
        <v>1975</v>
      </c>
      <c r="C21" s="8">
        <v>291.10000000000002</v>
      </c>
      <c r="D21" s="8">
        <v>1549.2</v>
      </c>
      <c r="E21" s="8">
        <v>6.1219999999999999</v>
      </c>
      <c r="F21" s="1">
        <v>0</v>
      </c>
      <c r="G21" s="16">
        <f>$C$35+E21*$A$35+D21*$B$35</f>
        <v>284.59916452578523</v>
      </c>
    </row>
    <row r="22" spans="1:15" x14ac:dyDescent="0.3">
      <c r="A22" s="1">
        <v>17</v>
      </c>
      <c r="B22" s="1">
        <v>1976</v>
      </c>
      <c r="C22" s="8">
        <v>310.39999999999998</v>
      </c>
      <c r="D22" s="8">
        <v>1718</v>
      </c>
      <c r="E22" s="8">
        <v>5.266</v>
      </c>
      <c r="F22" s="1">
        <v>0</v>
      </c>
      <c r="G22" s="16">
        <f>$C$35+E22*$A$35+D22*$B$35</f>
        <v>309.75185341257503</v>
      </c>
      <c r="I22" s="4"/>
      <c r="J22" s="4"/>
      <c r="K22" s="4"/>
      <c r="L22" s="4"/>
    </row>
    <row r="23" spans="1:15" x14ac:dyDescent="0.3">
      <c r="A23" s="1">
        <v>18</v>
      </c>
      <c r="B23" s="1">
        <v>1977</v>
      </c>
      <c r="C23" s="8">
        <v>335.5</v>
      </c>
      <c r="D23" s="8">
        <v>1918.3</v>
      </c>
      <c r="E23" s="8">
        <v>5.51</v>
      </c>
      <c r="F23" s="1">
        <v>0</v>
      </c>
      <c r="G23" s="16">
        <f>$C$35+E23*$A$35+D23*$B$35</f>
        <v>336.35188118881797</v>
      </c>
    </row>
    <row r="24" spans="1:15" x14ac:dyDescent="0.3">
      <c r="A24" s="1">
        <v>19</v>
      </c>
      <c r="B24" s="1">
        <v>1978</v>
      </c>
      <c r="C24" s="8">
        <v>363.2</v>
      </c>
      <c r="D24" s="8">
        <v>2163.9</v>
      </c>
      <c r="E24" s="8">
        <v>7.5720000000000001</v>
      </c>
      <c r="F24" s="1">
        <v>0</v>
      </c>
      <c r="G24" s="16">
        <f>$C$35+E24*$A$35+D24*$B$35</f>
        <v>364.42488570576677</v>
      </c>
    </row>
    <row r="25" spans="1:15" x14ac:dyDescent="0.3">
      <c r="A25" s="1">
        <v>20</v>
      </c>
      <c r="B25" s="1">
        <v>1979</v>
      </c>
      <c r="C25" s="8">
        <v>389</v>
      </c>
      <c r="D25" s="8">
        <v>2417.8000000000002</v>
      </c>
      <c r="E25" s="8">
        <v>10.016999999999999</v>
      </c>
      <c r="F25" s="1">
        <v>0</v>
      </c>
      <c r="G25" s="16">
        <f>$C$35+E25*$A$35+D25*$B$35</f>
        <v>392.63917577952509</v>
      </c>
    </row>
    <row r="26" spans="1:15" x14ac:dyDescent="0.3">
      <c r="A26" s="1">
        <v>21</v>
      </c>
      <c r="B26" s="1">
        <v>1980</v>
      </c>
      <c r="C26" s="8">
        <v>414.1</v>
      </c>
      <c r="D26" s="8">
        <v>2631.7</v>
      </c>
      <c r="E26" s="8">
        <v>11.374000000000001</v>
      </c>
      <c r="F26" s="1">
        <v>0</v>
      </c>
      <c r="G26" s="16">
        <f>$C$35+E26*$A$35+D26*$B$35</f>
        <v>418.21970992128075</v>
      </c>
    </row>
    <row r="27" spans="1:15" x14ac:dyDescent="0.3">
      <c r="A27" s="1">
        <v>22</v>
      </c>
      <c r="B27" s="1">
        <v>1981</v>
      </c>
      <c r="C27" s="8">
        <v>440.6</v>
      </c>
      <c r="D27" s="8">
        <v>2954.1</v>
      </c>
      <c r="E27" s="8">
        <v>13.776</v>
      </c>
      <c r="F27" s="1">
        <v>0</v>
      </c>
      <c r="G27" s="16">
        <f>$C$35+E27*$A$35+D27*$B$35</f>
        <v>455.85672164833534</v>
      </c>
      <c r="I27" s="4"/>
      <c r="J27" s="4"/>
      <c r="K27" s="4"/>
      <c r="L27" s="4"/>
      <c r="M27" s="4"/>
      <c r="N27" s="4"/>
      <c r="O27" s="4"/>
    </row>
    <row r="28" spans="1:15" x14ac:dyDescent="0.3">
      <c r="A28" s="1">
        <v>23</v>
      </c>
      <c r="B28" s="1">
        <v>1982</v>
      </c>
      <c r="C28" s="8">
        <v>478.2</v>
      </c>
      <c r="D28" s="8">
        <v>3073</v>
      </c>
      <c r="E28" s="8">
        <v>11.084</v>
      </c>
      <c r="F28" s="1">
        <v>0</v>
      </c>
      <c r="G28" s="16">
        <f>$C$35+E28*$A$35+D28*$B$35</f>
        <v>478.95749591109706</v>
      </c>
    </row>
    <row r="29" spans="1:15" x14ac:dyDescent="0.3">
      <c r="A29" s="1">
        <v>24</v>
      </c>
      <c r="B29" s="1">
        <v>1983</v>
      </c>
      <c r="C29" s="8">
        <v>521.1</v>
      </c>
      <c r="D29" s="8">
        <v>3309.5</v>
      </c>
      <c r="E29" s="8">
        <v>8.75</v>
      </c>
      <c r="F29" s="1">
        <v>0</v>
      </c>
      <c r="G29" s="16">
        <f>$C$35+E29*$A$35+D29*$B$35</f>
        <v>517.12225254605892</v>
      </c>
      <c r="L29" s="5"/>
      <c r="M29" s="5"/>
    </row>
    <row r="30" spans="1:15" x14ac:dyDescent="0.3">
      <c r="A30" s="1">
        <v>25</v>
      </c>
      <c r="B30" s="1">
        <v>1984</v>
      </c>
      <c r="C30" s="8">
        <v>580.29999999999995</v>
      </c>
      <c r="D30" s="9">
        <v>3601.1</v>
      </c>
      <c r="E30" s="9">
        <v>9.02</v>
      </c>
      <c r="F30" s="1">
        <v>1</v>
      </c>
      <c r="G30" s="16">
        <f>$C$35+E30*$A$35+D30*$B$35</f>
        <v>556.06662185265168</v>
      </c>
    </row>
    <row r="31" spans="1:15" x14ac:dyDescent="0.3">
      <c r="A31" s="1"/>
      <c r="B31" s="1"/>
      <c r="C31" s="1"/>
      <c r="D31" s="2"/>
      <c r="E31" s="2"/>
      <c r="H31" s="7"/>
    </row>
    <row r="32" spans="1:15" x14ac:dyDescent="0.3">
      <c r="A32" s="1"/>
      <c r="B32" s="1"/>
      <c r="C32" s="1"/>
      <c r="D32" s="2"/>
      <c r="E32" s="2"/>
      <c r="H32" s="7"/>
    </row>
    <row r="33" spans="1:31" s="13" customFormat="1" ht="57" customHeight="1" x14ac:dyDescent="0.3">
      <c r="A33" s="10" t="s">
        <v>7</v>
      </c>
      <c r="B33" s="11"/>
      <c r="C33" s="11"/>
      <c r="D33" s="12"/>
      <c r="E33" s="12"/>
      <c r="H33" s="14"/>
    </row>
    <row r="34" spans="1:31" x14ac:dyDescent="0.3">
      <c r="A34" s="1" t="s">
        <v>4</v>
      </c>
      <c r="B34" s="1" t="s">
        <v>3</v>
      </c>
      <c r="C34" s="1" t="s">
        <v>5</v>
      </c>
      <c r="D34" s="2"/>
      <c r="E34" s="2"/>
      <c r="H34" s="7"/>
    </row>
    <row r="35" spans="1:31" x14ac:dyDescent="0.3">
      <c r="A35" s="1">
        <f t="array" ref="A35:C39">LINEST(C6:C29,D6:E29,TRUE, TRUE)</f>
        <v>-2.5770719860150479</v>
      </c>
      <c r="B35" s="1">
        <v>0.13594025631967349</v>
      </c>
      <c r="C35" s="1">
        <v>89.777354133731208</v>
      </c>
      <c r="D35" s="2"/>
      <c r="E35" s="2"/>
      <c r="H35" s="7"/>
    </row>
    <row r="36" spans="1:31" x14ac:dyDescent="0.3">
      <c r="A36" s="1">
        <v>1.1892139958655696</v>
      </c>
      <c r="B36" s="1">
        <v>3.9594596959833441E-3</v>
      </c>
      <c r="C36" s="1">
        <v>4.1038063155732081</v>
      </c>
      <c r="D36" s="2"/>
      <c r="E36" s="2"/>
      <c r="H36" s="7"/>
    </row>
    <row r="37" spans="1:31" x14ac:dyDescent="0.3">
      <c r="A37" s="1">
        <v>0.99532868725675416</v>
      </c>
      <c r="B37" s="1">
        <v>8.1316131083195806</v>
      </c>
      <c r="C37" s="1" t="e">
        <v>#N/A</v>
      </c>
      <c r="D37" s="2"/>
      <c r="E37" s="2"/>
      <c r="H37" s="7"/>
    </row>
    <row r="38" spans="1:31" x14ac:dyDescent="0.3">
      <c r="A38" s="1">
        <v>2237.2621553344966</v>
      </c>
      <c r="B38" s="1">
        <v>21</v>
      </c>
      <c r="C38" s="1" t="e">
        <v>#N/A</v>
      </c>
      <c r="D38" s="2"/>
      <c r="E38" s="2"/>
      <c r="H38" s="7"/>
    </row>
    <row r="39" spans="1:31" x14ac:dyDescent="0.3">
      <c r="A39" s="1">
        <v>295869.56048338878</v>
      </c>
      <c r="B39" s="1">
        <v>1388.5857666112915</v>
      </c>
      <c r="C39" s="1" t="e">
        <v>#N/A</v>
      </c>
      <c r="D39" s="2"/>
      <c r="E39" s="2"/>
      <c r="H39" s="7"/>
    </row>
    <row r="40" spans="1:31" x14ac:dyDescent="0.3">
      <c r="A40" s="1"/>
      <c r="B40" s="1"/>
      <c r="C40" s="1"/>
      <c r="D40" s="2"/>
      <c r="E40" s="2"/>
      <c r="H40" s="7"/>
    </row>
    <row r="44" spans="1:31" x14ac:dyDescent="0.3">
      <c r="A44" s="3" t="s">
        <v>19</v>
      </c>
    </row>
    <row r="46" spans="1:31" x14ac:dyDescent="0.3"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s="13" customFormat="1" ht="55.5" customHeight="1" x14ac:dyDescent="0.3">
      <c r="A47" s="15" t="s">
        <v>11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x14ac:dyDescent="0.3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5" x14ac:dyDescent="0.3">
      <c r="A49" s="3">
        <f t="array" ref="A49:D53">LINEST(C6:C30,D6:F30,TRUE,TRUE)</f>
        <v>24.23337814734835</v>
      </c>
      <c r="B49" s="3">
        <v>-2.5770719860150511</v>
      </c>
      <c r="C49" s="3">
        <v>0.13594025631967344</v>
      </c>
      <c r="D49" s="3">
        <v>89.77735413373135</v>
      </c>
    </row>
    <row r="50" spans="1:5" x14ac:dyDescent="0.3">
      <c r="A50" s="3">
        <v>10.212138352765438</v>
      </c>
      <c r="B50" s="3">
        <v>1.1892139958655688</v>
      </c>
      <c r="C50" s="3">
        <v>3.9594596959833415E-3</v>
      </c>
      <c r="D50" s="3">
        <v>4.103806315573201</v>
      </c>
      <c r="E50" s="3" t="s">
        <v>13</v>
      </c>
    </row>
    <row r="51" spans="1:5" x14ac:dyDescent="0.3">
      <c r="A51" s="3">
        <v>0.99643828308003646</v>
      </c>
      <c r="B51" s="3">
        <v>8.1316131083195717</v>
      </c>
      <c r="C51" s="3" t="e">
        <v>#N/A</v>
      </c>
      <c r="D51" s="3" t="e">
        <v>#N/A</v>
      </c>
    </row>
    <row r="52" spans="1:5" x14ac:dyDescent="0.3">
      <c r="A52" s="3">
        <v>1958.3442868422774</v>
      </c>
      <c r="B52" s="3">
        <v>21</v>
      </c>
      <c r="C52" s="3" t="e">
        <v>#N/A</v>
      </c>
      <c r="D52" s="3" t="e">
        <v>#N/A</v>
      </c>
    </row>
    <row r="53" spans="1:5" x14ac:dyDescent="0.3">
      <c r="A53" s="3">
        <v>388475.57183338871</v>
      </c>
      <c r="B53" s="3">
        <v>1388.5857666112886</v>
      </c>
      <c r="C53" s="3" t="e">
        <v>#N/A</v>
      </c>
      <c r="D53" s="3" t="e">
        <v>#N/A</v>
      </c>
    </row>
    <row r="58" spans="1:5" s="13" customFormat="1" ht="59.25" customHeight="1" x14ac:dyDescent="0.3">
      <c r="A58" s="15" t="s">
        <v>9</v>
      </c>
    </row>
    <row r="59" spans="1:5" ht="21.6" customHeight="1" x14ac:dyDescent="0.3"/>
    <row r="60" spans="1:5" x14ac:dyDescent="0.3">
      <c r="A60" s="3">
        <f>_xlfn.T.INV.2T(A64,B38)</f>
        <v>2.07961384472768</v>
      </c>
    </row>
    <row r="63" spans="1:5" s="13" customFormat="1" ht="57" customHeight="1" x14ac:dyDescent="0.3">
      <c r="A63" s="15" t="s">
        <v>10</v>
      </c>
    </row>
    <row r="64" spans="1:5" x14ac:dyDescent="0.3">
      <c r="A64" s="3">
        <v>0.05</v>
      </c>
    </row>
    <row r="67" spans="1:1" s="13" customFormat="1" x14ac:dyDescent="0.3">
      <c r="A67" s="13" t="s">
        <v>14</v>
      </c>
    </row>
    <row r="68" spans="1:1" x14ac:dyDescent="0.3">
      <c r="A68" s="3">
        <f>G30-A50*A60</f>
        <v>534.82931754996616</v>
      </c>
    </row>
    <row r="69" spans="1:1" s="13" customFormat="1" x14ac:dyDescent="0.3">
      <c r="A69" s="13" t="s">
        <v>15</v>
      </c>
    </row>
    <row r="70" spans="1:1" x14ac:dyDescent="0.3">
      <c r="A70" s="3">
        <f>G30+A50*A60</f>
        <v>577.30392615533719</v>
      </c>
    </row>
    <row r="72" spans="1:1" x14ac:dyDescent="0.3">
      <c r="A72" s="3" t="s">
        <v>17</v>
      </c>
    </row>
    <row r="74" spans="1:1" x14ac:dyDescent="0.3">
      <c r="A7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0E0C-4E36-4AF0-9FC3-A747A2015495}">
  <dimension ref="A1:B234"/>
  <sheetViews>
    <sheetView zoomScale="50" zoomScaleNormal="50" workbookViewId="0">
      <selection activeCell="O238" sqref="O238"/>
    </sheetView>
  </sheetViews>
  <sheetFormatPr defaultRowHeight="18.75" x14ac:dyDescent="0.3"/>
  <cols>
    <col min="1" max="16384" width="9.140625" style="19"/>
  </cols>
  <sheetData>
    <row r="1" spans="1:1" s="18" customFormat="1" ht="45.75" customHeight="1" x14ac:dyDescent="0.3">
      <c r="A1" s="17" t="s">
        <v>40</v>
      </c>
    </row>
    <row r="2" spans="1:1" x14ac:dyDescent="0.3">
      <c r="A2" s="19" t="s">
        <v>20</v>
      </c>
    </row>
    <row r="3" spans="1:1" x14ac:dyDescent="0.3">
      <c r="A3" s="19" t="s">
        <v>21</v>
      </c>
    </row>
    <row r="5" spans="1:1" x14ac:dyDescent="0.3">
      <c r="A5" s="19" t="s">
        <v>22</v>
      </c>
    </row>
    <row r="6" spans="1:1" x14ac:dyDescent="0.3">
      <c r="A6" s="19" t="s">
        <v>23</v>
      </c>
    </row>
    <row r="8" spans="1:1" s="18" customFormat="1" ht="45" customHeight="1" x14ac:dyDescent="0.3">
      <c r="A8" s="17" t="s">
        <v>39</v>
      </c>
    </row>
    <row r="9" spans="1:1" x14ac:dyDescent="0.3">
      <c r="A9" s="19" t="s">
        <v>24</v>
      </c>
    </row>
    <row r="10" spans="1:1" x14ac:dyDescent="0.3">
      <c r="A10" s="19" t="s">
        <v>25</v>
      </c>
    </row>
    <row r="12" spans="1:1" x14ac:dyDescent="0.3">
      <c r="A12" s="19" t="s">
        <v>26</v>
      </c>
    </row>
    <row r="13" spans="1:1" x14ac:dyDescent="0.3">
      <c r="A13" s="19" t="s">
        <v>27</v>
      </c>
    </row>
    <row r="14" spans="1:1" x14ac:dyDescent="0.3">
      <c r="A14" s="19" t="s">
        <v>28</v>
      </c>
    </row>
    <row r="15" spans="1:1" x14ac:dyDescent="0.3">
      <c r="A15" s="19" t="s">
        <v>29</v>
      </c>
    </row>
    <row r="16" spans="1:1" x14ac:dyDescent="0.3">
      <c r="A16" s="19" t="s">
        <v>30</v>
      </c>
    </row>
    <row r="18" spans="1:1" x14ac:dyDescent="0.3">
      <c r="A18" s="19" t="s">
        <v>31</v>
      </c>
    </row>
    <row r="19" spans="1:1" x14ac:dyDescent="0.3">
      <c r="A19" s="19" t="s">
        <v>32</v>
      </c>
    </row>
    <row r="20" spans="1:1" x14ac:dyDescent="0.3">
      <c r="A20" s="19" t="s">
        <v>33</v>
      </c>
    </row>
    <row r="21" spans="1:1" x14ac:dyDescent="0.3">
      <c r="A21" s="19" t="s">
        <v>34</v>
      </c>
    </row>
    <row r="22" spans="1:1" x14ac:dyDescent="0.3">
      <c r="A22" s="19" t="s">
        <v>35</v>
      </c>
    </row>
    <row r="23" spans="1:1" x14ac:dyDescent="0.3">
      <c r="A23" s="19" t="s">
        <v>36</v>
      </c>
    </row>
    <row r="24" spans="1:1" x14ac:dyDescent="0.3">
      <c r="A24" s="19" t="s">
        <v>37</v>
      </c>
    </row>
    <row r="25" spans="1:1" x14ac:dyDescent="0.3">
      <c r="A25" s="19" t="s">
        <v>38</v>
      </c>
    </row>
    <row r="229" spans="1:2" x14ac:dyDescent="0.3">
      <c r="A229" s="19">
        <v>24.233000000000001</v>
      </c>
      <c r="B229" s="19" t="s">
        <v>41</v>
      </c>
    </row>
    <row r="231" spans="1:2" x14ac:dyDescent="0.3">
      <c r="A231" s="19" t="s">
        <v>42</v>
      </c>
    </row>
    <row r="233" spans="1:2" x14ac:dyDescent="0.3">
      <c r="A233" s="19" t="s">
        <v>43</v>
      </c>
    </row>
    <row r="234" spans="1:2" x14ac:dyDescent="0.3">
      <c r="A234" s="19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6F36-B03E-45E7-9DE5-4EEB680BFAD5}">
  <dimension ref="B1:D26"/>
  <sheetViews>
    <sheetView workbookViewId="0">
      <selection activeCell="F9" sqref="F9"/>
    </sheetView>
  </sheetViews>
  <sheetFormatPr defaultRowHeight="15" x14ac:dyDescent="0.25"/>
  <cols>
    <col min="3" max="3" width="10" bestFit="1" customWidth="1"/>
  </cols>
  <sheetData>
    <row r="1" spans="2:4" ht="18.75" x14ac:dyDescent="0.25">
      <c r="B1" s="1" t="s">
        <v>2</v>
      </c>
      <c r="C1" s="1" t="s">
        <v>3</v>
      </c>
      <c r="D1" s="1" t="s">
        <v>4</v>
      </c>
    </row>
    <row r="2" spans="2:4" ht="18.75" x14ac:dyDescent="0.25">
      <c r="B2" s="8">
        <v>141.80000000000001</v>
      </c>
      <c r="C2" s="8">
        <v>506.5</v>
      </c>
      <c r="D2" s="8">
        <v>3.2469999999999999</v>
      </c>
    </row>
    <row r="3" spans="2:4" ht="18.75" x14ac:dyDescent="0.25">
      <c r="B3" s="8">
        <v>146.5</v>
      </c>
      <c r="C3" s="8">
        <v>524.6</v>
      </c>
      <c r="D3" s="8">
        <v>2.605</v>
      </c>
    </row>
    <row r="4" spans="2:4" ht="18.75" x14ac:dyDescent="0.25">
      <c r="B4" s="8">
        <v>149.19999999999999</v>
      </c>
      <c r="C4" s="8">
        <v>565</v>
      </c>
      <c r="D4" s="8">
        <v>2.9079999999999999</v>
      </c>
    </row>
    <row r="5" spans="2:4" ht="18.75" x14ac:dyDescent="0.25">
      <c r="B5" s="8">
        <v>154.69999999999999</v>
      </c>
      <c r="C5" s="8">
        <v>596.70000000000005</v>
      </c>
      <c r="D5" s="8">
        <v>3.2530000000000001</v>
      </c>
    </row>
    <row r="6" spans="2:4" ht="18.75" x14ac:dyDescent="0.25">
      <c r="B6" s="8">
        <v>161.80000000000001</v>
      </c>
      <c r="C6" s="8">
        <v>637.70000000000005</v>
      </c>
      <c r="D6" s="8">
        <v>3.6859999999999999</v>
      </c>
    </row>
    <row r="7" spans="2:4" ht="18.75" x14ac:dyDescent="0.25">
      <c r="B7" s="8">
        <v>169.5</v>
      </c>
      <c r="C7" s="8">
        <v>691.1</v>
      </c>
      <c r="D7" s="8">
        <v>4.0549999999999997</v>
      </c>
    </row>
    <row r="8" spans="2:4" ht="18.75" x14ac:dyDescent="0.25">
      <c r="B8" s="8">
        <v>173.7</v>
      </c>
      <c r="C8" s="8">
        <v>756</v>
      </c>
      <c r="D8" s="8">
        <v>5.0819999999999999</v>
      </c>
    </row>
    <row r="9" spans="2:4" ht="18.75" x14ac:dyDescent="0.25">
      <c r="B9" s="8">
        <v>185.1</v>
      </c>
      <c r="C9" s="8">
        <v>799.6</v>
      </c>
      <c r="D9" s="8">
        <v>4.63</v>
      </c>
    </row>
    <row r="10" spans="2:4" ht="18.75" x14ac:dyDescent="0.25">
      <c r="B10" s="8">
        <v>199.4</v>
      </c>
      <c r="C10" s="8">
        <v>873.4</v>
      </c>
      <c r="D10" s="8">
        <v>5.47</v>
      </c>
    </row>
    <row r="11" spans="2:4" ht="18.75" x14ac:dyDescent="0.25">
      <c r="B11" s="8">
        <v>205.8</v>
      </c>
      <c r="C11" s="8">
        <v>944</v>
      </c>
      <c r="D11" s="8">
        <v>6.8529999999999998</v>
      </c>
    </row>
    <row r="12" spans="2:4" ht="18.75" x14ac:dyDescent="0.25">
      <c r="B12" s="8">
        <v>216.5</v>
      </c>
      <c r="C12" s="8">
        <v>992.7</v>
      </c>
      <c r="D12" s="8">
        <v>6.5620000000000003</v>
      </c>
    </row>
    <row r="13" spans="2:4" ht="18.75" x14ac:dyDescent="0.25">
      <c r="B13" s="8">
        <v>230.7</v>
      </c>
      <c r="C13" s="8">
        <v>1077.5999999999999</v>
      </c>
      <c r="D13" s="8">
        <v>4.5110000000000001</v>
      </c>
    </row>
    <row r="14" spans="2:4" ht="18.75" x14ac:dyDescent="0.25">
      <c r="B14" s="8">
        <v>251.9</v>
      </c>
      <c r="C14" s="8">
        <v>1185.9000000000001</v>
      </c>
      <c r="D14" s="8">
        <v>4.4660000000000002</v>
      </c>
    </row>
    <row r="15" spans="2:4" ht="18.75" x14ac:dyDescent="0.25">
      <c r="B15" s="8">
        <v>265.8</v>
      </c>
      <c r="C15" s="8">
        <v>1326.4</v>
      </c>
      <c r="D15" s="8">
        <v>7.1779999999999999</v>
      </c>
    </row>
    <row r="16" spans="2:4" ht="18.75" x14ac:dyDescent="0.25">
      <c r="B16" s="8">
        <v>277.5</v>
      </c>
      <c r="C16" s="8">
        <v>1434.2</v>
      </c>
      <c r="D16" s="8">
        <v>7.9260000000000002</v>
      </c>
    </row>
    <row r="17" spans="2:4" ht="18.75" x14ac:dyDescent="0.25">
      <c r="B17" s="8">
        <v>291.10000000000002</v>
      </c>
      <c r="C17" s="8">
        <v>1549.2</v>
      </c>
      <c r="D17" s="8">
        <v>6.1219999999999999</v>
      </c>
    </row>
    <row r="18" spans="2:4" ht="18.75" x14ac:dyDescent="0.25">
      <c r="B18" s="8">
        <v>310.39999999999998</v>
      </c>
      <c r="C18" s="8">
        <v>1718</v>
      </c>
      <c r="D18" s="8">
        <v>5.266</v>
      </c>
    </row>
    <row r="19" spans="2:4" ht="18.75" x14ac:dyDescent="0.25">
      <c r="B19" s="8">
        <v>335.5</v>
      </c>
      <c r="C19" s="8">
        <v>1918.3</v>
      </c>
      <c r="D19" s="8">
        <v>5.51</v>
      </c>
    </row>
    <row r="20" spans="2:4" ht="18.75" x14ac:dyDescent="0.25">
      <c r="B20" s="8">
        <v>363.2</v>
      </c>
      <c r="C20" s="8">
        <v>2163.9</v>
      </c>
      <c r="D20" s="8">
        <v>7.5720000000000001</v>
      </c>
    </row>
    <row r="21" spans="2:4" ht="18.75" x14ac:dyDescent="0.25">
      <c r="B21" s="8">
        <v>389</v>
      </c>
      <c r="C21" s="8">
        <v>2417.8000000000002</v>
      </c>
      <c r="D21" s="8">
        <v>10.016999999999999</v>
      </c>
    </row>
    <row r="22" spans="2:4" ht="18.75" x14ac:dyDescent="0.25">
      <c r="B22" s="8">
        <v>414.1</v>
      </c>
      <c r="C22" s="8">
        <v>2631.7</v>
      </c>
      <c r="D22" s="8">
        <v>11.374000000000001</v>
      </c>
    </row>
    <row r="23" spans="2:4" ht="18.75" x14ac:dyDescent="0.25">
      <c r="B23" s="8">
        <v>440.6</v>
      </c>
      <c r="C23" s="8">
        <v>2954.1</v>
      </c>
      <c r="D23" s="8">
        <v>13.776</v>
      </c>
    </row>
    <row r="24" spans="2:4" ht="18.75" x14ac:dyDescent="0.25">
      <c r="B24" s="8">
        <v>478.2</v>
      </c>
      <c r="C24" s="8">
        <v>3073</v>
      </c>
      <c r="D24" s="8">
        <v>11.084</v>
      </c>
    </row>
    <row r="25" spans="2:4" ht="18.75" x14ac:dyDescent="0.25">
      <c r="B25" s="8">
        <v>521.1</v>
      </c>
      <c r="C25" s="8">
        <v>3309.5</v>
      </c>
      <c r="D25" s="8">
        <v>8.75</v>
      </c>
    </row>
    <row r="26" spans="2:4" ht="18.75" x14ac:dyDescent="0.25">
      <c r="B26" s="8">
        <v>580.29999999999995</v>
      </c>
      <c r="C26" s="8">
        <v>3601.1</v>
      </c>
      <c r="D26" s="8">
        <v>9.02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Решение</vt:lpstr>
      <vt:lpstr>Gretl -&gt;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Валова Екатерина Владимировна</cp:lastModifiedBy>
  <dcterms:created xsi:type="dcterms:W3CDTF">2020-09-14T18:56:29Z</dcterms:created>
  <dcterms:modified xsi:type="dcterms:W3CDTF">2023-09-14T10:18:27Z</dcterms:modified>
</cp:coreProperties>
</file>