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/>
  <mc:AlternateContent xmlns:mc="http://schemas.openxmlformats.org/markup-compatibility/2006">
    <mc:Choice Requires="x15">
      <x15ac:absPath xmlns:x15ac="http://schemas.microsoft.com/office/spreadsheetml/2010/11/ac" url="C:\Users\211247\Desktop\эконометрика\"/>
    </mc:Choice>
  </mc:AlternateContent>
  <xr:revisionPtr revIDLastSave="0" documentId="13_ncr:1_{92FE12D4-450A-42E8-BE1C-461910485198}" xr6:coauthVersionLast="36" xr6:coauthVersionMax="47" xr10:uidLastSave="{00000000-0000-0000-0000-000000000000}"/>
  <bookViews>
    <workbookView xWindow="0" yWindow="0" windowWidth="21570" windowHeight="7980" activeTab="4" xr2:uid="{00000000-000D-0000-FFFF-FFFF00000000}"/>
  </bookViews>
  <sheets>
    <sheet name="Теория" sheetId="1" r:id="rId1"/>
    <sheet name="Тест GQ" sheetId="2" r:id="rId2"/>
    <sheet name="GRETL" sheetId="10" r:id="rId3"/>
    <sheet name="GRETL ответ" sheetId="11" r:id="rId4"/>
    <sheet name="GRETL самостоятельно" sheetId="9" r:id="rId5"/>
    <sheet name="GRETL ответ самостоятельно" sheetId="12" r:id="rId6"/>
    <sheet name="Тест GQ повторяем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6" i="15" l="1"/>
  <c r="C75" i="15"/>
  <c r="A76" i="15"/>
  <c r="A75" i="15"/>
  <c r="A70" i="15"/>
  <c r="A53" i="2"/>
  <c r="C66" i="2" s="1"/>
  <c r="A64" i="15"/>
  <c r="A61" i="15"/>
  <c r="A46" i="2"/>
  <c r="A53" i="15" a="1"/>
  <c r="A53" i="15" s="1"/>
  <c r="A45" i="15" a="1"/>
  <c r="A45" i="15" s="1"/>
  <c r="C14" i="12"/>
  <c r="A2" i="12"/>
  <c r="A5" i="12" s="1"/>
  <c r="A14" i="12" s="1"/>
  <c r="A190" i="11"/>
  <c r="C225" i="11" s="1"/>
  <c r="A67" i="2"/>
  <c r="A66" i="2"/>
  <c r="A28" i="2" a="1"/>
  <c r="A28" i="2" s="1"/>
  <c r="A38" i="2" a="1"/>
  <c r="A38" i="2" s="1"/>
  <c r="C67" i="2" l="1"/>
  <c r="B54" i="15"/>
  <c r="A54" i="15"/>
  <c r="B57" i="15"/>
  <c r="B55" i="15"/>
  <c r="B53" i="15"/>
  <c r="B56" i="15"/>
  <c r="A56" i="15"/>
  <c r="A57" i="15"/>
  <c r="A55" i="15"/>
  <c r="B48" i="15"/>
  <c r="A46" i="15"/>
  <c r="B49" i="15"/>
  <c r="B47" i="15"/>
  <c r="B45" i="15"/>
  <c r="B46" i="15"/>
  <c r="A48" i="15"/>
  <c r="A49" i="15"/>
  <c r="A47" i="15"/>
  <c r="B31" i="2"/>
  <c r="B29" i="2"/>
  <c r="A31" i="2"/>
  <c r="A29" i="2"/>
  <c r="B32" i="2"/>
  <c r="A49" i="2" s="1"/>
  <c r="B30" i="2"/>
  <c r="B28" i="2"/>
  <c r="A32" i="2"/>
  <c r="A30" i="2"/>
  <c r="B41" i="2"/>
  <c r="B39" i="2"/>
  <c r="A41" i="2"/>
  <c r="A39" i="2"/>
  <c r="B42" i="2"/>
  <c r="B40" i="2"/>
  <c r="B38" i="2"/>
  <c r="A42" i="2"/>
  <c r="A40" i="2"/>
</calcChain>
</file>

<file path=xl/sharedStrings.xml><?xml version="1.0" encoding="utf-8"?>
<sst xmlns="http://schemas.openxmlformats.org/spreadsheetml/2006/main" count="138" uniqueCount="110">
  <si>
    <t>№ п/п</t>
  </si>
  <si>
    <t>=</t>
  </si>
  <si>
    <t>&lt;</t>
  </si>
  <si>
    <t>&gt;</t>
  </si>
  <si>
    <t>X</t>
  </si>
  <si>
    <t>Среднедушевые сбережения
Y</t>
  </si>
  <si>
    <t>Среднедушевой
доход
X</t>
  </si>
  <si>
    <t>Гетероскедастичность случайного возмущения</t>
  </si>
  <si>
    <t>Y</t>
  </si>
  <si>
    <t>Тест Гольдфельд-Квандта</t>
  </si>
  <si>
    <t>ЛИНЕЙН для 1-4 наблюдений</t>
  </si>
  <si>
    <t>А0</t>
  </si>
  <si>
    <t>А1</t>
  </si>
  <si>
    <t>ЛИНЕЙН для последних четырех наблюдений</t>
  </si>
  <si>
    <t>первый коэффициент GQ</t>
  </si>
  <si>
    <t>Второй коэффициент GQ</t>
  </si>
  <si>
    <t>Нужно разделить на 4 выборки</t>
  </si>
  <si>
    <t>Вероятность</t>
  </si>
  <si>
    <t>Тест Фишера</t>
  </si>
  <si>
    <t>Если у нас модель гетероскедастична, то мы не имеем права доверять этой модели</t>
  </si>
  <si>
    <t>Модель гомоскедастична, если два коэффициента меньше теста Фишера</t>
  </si>
  <si>
    <t>А у нас модель гетероскедастична, потому что второй коэффициент больше теста Фишера - это плохо, дисперсия неоднородная</t>
  </si>
  <si>
    <t>Модель 1: МНК, использованы наблюдения 1-16</t>
  </si>
  <si>
    <t>Зависимая переменная: Y</t>
  </si>
  <si>
    <t xml:space="preserve">             коэффициент   ст. ошибка   t-статистика   p-значение</t>
  </si>
  <si>
    <t xml:space="preserve">  ---------------------------------------------------------------</t>
  </si>
  <si>
    <t xml:space="preserve">  const       0,0757558    0,430551        0,1760       0,8629   </t>
  </si>
  <si>
    <t xml:space="preserve">  X           0,136982     0,0121274      11,30         2,03e-08  ***</t>
  </si>
  <si>
    <t>Среднее завис. перемен  4,126250   Ст. откл. завис. перем  2,928292</t>
  </si>
  <si>
    <t>Сумма кв. остатков      12,71855   Ст. ошибка модели       0,953136</t>
  </si>
  <si>
    <t>R-квадрат               0,901118   Исправ. R-квадрат       0,894055</t>
  </si>
  <si>
    <t>F(1, 14)                127,5827   Р-значение (F)          2,03e-08</t>
  </si>
  <si>
    <t>Лог. правдоподобие     −20,86680   Крит. Акаике            45,73360</t>
  </si>
  <si>
    <t>Крит. Шварца            47,27878   Крит. Хеннана-Куинна    45,81272</t>
  </si>
  <si>
    <t>параметр rho           −0,296052   Стат. Дарбина-Уотсона   2,263791</t>
  </si>
  <si>
    <t>обратите внимание на сокращенные обозначения статистики</t>
  </si>
  <si>
    <t>Тест Вайта (White) на гетероскедастичность</t>
  </si>
  <si>
    <t>МНК, использованы наблюдения 1-16</t>
  </si>
  <si>
    <t>Зависимая переменная: uhat^2</t>
  </si>
  <si>
    <t xml:space="preserve">             коэффициент   ст. ошибка    t-статистика   p-значение</t>
  </si>
  <si>
    <t xml:space="preserve">  ----------------------------------------------------------------</t>
  </si>
  <si>
    <t xml:space="preserve">  const      0,00838114    0,291548        0,02875        0,9775  </t>
  </si>
  <si>
    <t xml:space="preserve">  X          0,0117787     0,0222386       0,5297         0,6053  </t>
  </si>
  <si>
    <t xml:space="preserve">  sq_X       0,000347692   0,000327691     1,061          0,3080  </t>
  </si>
  <si>
    <t xml:space="preserve">  Неисправленный R-квадрат = 0,780650</t>
  </si>
  <si>
    <t>Тестовая статистика: TR^2 = 12,490399,</t>
  </si>
  <si>
    <t>р-значение = P(Хи-квадрат(2) &gt; 12,490399) = 0,001940</t>
  </si>
  <si>
    <t>p-значение из теста Уайта</t>
  </si>
  <si>
    <t>Это значение меньше 0,05 (вероятности), поэтому модель гетеростедантична</t>
  </si>
  <si>
    <t>Если наоборот, то модель гомостедантична - это хорошо</t>
  </si>
  <si>
    <t>Тест Уайта</t>
  </si>
  <si>
    <t>Тест Breusch-Pagan</t>
  </si>
  <si>
    <t>Как всегда делаем модель в GRETL</t>
  </si>
  <si>
    <t>Сохраняем квадраты остатков и сумму остатков</t>
  </si>
  <si>
    <t>Потом создаем новую переменную Ynov</t>
  </si>
  <si>
    <t>Создаем новую модель уже с Ynov</t>
  </si>
  <si>
    <t>Модель 2: МНК, использованы наблюдения 1-16</t>
  </si>
  <si>
    <t>Зависимая переменная: Ynov</t>
  </si>
  <si>
    <t xml:space="preserve">  const      −0,291850     0,231892        −1,259       0,2288   </t>
  </si>
  <si>
    <t xml:space="preserve">  X           0,0436885    0,00653173       6,689       1,03e-05  ***</t>
  </si>
  <si>
    <t>Среднее завис. перемен  1,000000   Ст. откл. завис. перем  1,015852</t>
  </si>
  <si>
    <t>Сумма кв. остатков      3,689431   Ст. ошибка модели       0,513352</t>
  </si>
  <si>
    <t>R-квадрат               0,761654   Исправ. R-квадрат       0,744630</t>
  </si>
  <si>
    <t>F(1, 14)                44,73819   Р-значение (F)          0,000010</t>
  </si>
  <si>
    <t>Лог. правдоподобие     −10,96608   Крит. Акаике            25,93217</t>
  </si>
  <si>
    <t>Крит. Шварца            27,47735   Крит. Хеннана-Куинна    26,01130</t>
  </si>
  <si>
    <t>параметр rho           −0,497225   Стат. Дарбина-Уотсона   2,633500</t>
  </si>
  <si>
    <t>R квадрат умножаем на количество наблюдений</t>
  </si>
  <si>
    <t>R квадрат</t>
  </si>
  <si>
    <t>Умножаем на 16, потому что у нас 16 наблюдений</t>
  </si>
  <si>
    <t>Сравниваем</t>
  </si>
  <si>
    <t>Делаем модель с поправкой на гетероскедастичность</t>
  </si>
  <si>
    <t>Мы получаем гомостедантичную модель</t>
  </si>
  <si>
    <t>Модель 3: С поправкой на гетероскедастичность, использованы наблюдения 1-16</t>
  </si>
  <si>
    <t xml:space="preserve">  const       −0,155464    0,176148       −0,8826       0,3924   </t>
  </si>
  <si>
    <t xml:space="preserve">  X            0,147260    0,0113678      12,95         3,48e-09  ***</t>
  </si>
  <si>
    <t>Статистика, полученная по взвешенным данным:</t>
  </si>
  <si>
    <t>Сумма кв. остатков     20,03725   Ст. ошибка модели      1,196341</t>
  </si>
  <si>
    <t>R-квадрат              0,922997   Исправ. R-квадрат      0,917497</t>
  </si>
  <si>
    <t>F(1, 14)               167,8112   Р-значение (F)         3,48e-09</t>
  </si>
  <si>
    <t>Лог. правдоподобие    −24,50305   Крит. Акаике           53,00611</t>
  </si>
  <si>
    <t>Крит. Шварца           54,55128   Крит. Хеннана-Куинна   53,08523</t>
  </si>
  <si>
    <t>параметр rho          −0,335106   Стат. Дарбина-Уотсона  2,156944</t>
  </si>
  <si>
    <t>Статистика, полученная по исходным данным:</t>
  </si>
  <si>
    <t>Сумма кв. остатков      13,45571   Ст. ошибка модели       0,980368</t>
  </si>
  <si>
    <t>R-квадрат</t>
  </si>
  <si>
    <t>Умножаем на количество наблюдений</t>
  </si>
  <si>
    <t xml:space="preserve">Критическое значение Хи квадрат </t>
  </si>
  <si>
    <t>у нас гетероскедантична, потому что R^2*n &gt; критическое значение Хи2</t>
  </si>
  <si>
    <t>критическое значение &lt;  R^2*n</t>
  </si>
  <si>
    <t>Гомо модель</t>
  </si>
  <si>
    <t>Модель 3: С поправкой на гетероскедастичность, использованы наблюдения 1-39</t>
  </si>
  <si>
    <t xml:space="preserve">  const      −0,0264173    0,312133       −0,08463       0,9330  </t>
  </si>
  <si>
    <t xml:space="preserve">  X           0,00610864   0,00396592      1,540         0,1320  </t>
  </si>
  <si>
    <t>Сумма кв. остатков     13,24900   Ст. ошибка модели      0,598399</t>
  </si>
  <si>
    <t>R-квадрат              0,060257   Исправ. R-квадрат      0,034859</t>
  </si>
  <si>
    <t>F(1, 37)               2,372471   Р-значение (F)         0,132001</t>
  </si>
  <si>
    <t>Лог. правдоподобие    −34,28563   Крит. Акаике           72,57127</t>
  </si>
  <si>
    <t>Крит. Шварца           75,89839   Крит. Хеннана-Куинна   73,76501</t>
  </si>
  <si>
    <t>параметр rho           0,887761   Стат. Дарбина-Уотсона  0,921182</t>
  </si>
  <si>
    <t>Среднее завис. перемен  12,99872   Ст. откл. завис. перем  69,84645</t>
  </si>
  <si>
    <t>Сумма кв. остатков      186927,1   Ст. ошибка модели       71,07800</t>
  </si>
  <si>
    <t>Получилось незначимая модель (по всем тестам и по звездочкам), поэтому модель не может быть гомо</t>
  </si>
  <si>
    <t>ЛИНЕЙН по первым 13</t>
  </si>
  <si>
    <t>ЛИНЕЙН по последним 13</t>
  </si>
  <si>
    <t>1 коэффициент</t>
  </si>
  <si>
    <t>2 коэффициент</t>
  </si>
  <si>
    <t>вероятность</t>
  </si>
  <si>
    <t>Фишер</t>
  </si>
  <si>
    <t>Модель - гетеро (это плохо)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</si>
</sst>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 Light"/>
      <family val="2"/>
      <charset val="204"/>
      <scheme val="major"/>
    </font>
  </fonts>
  <fills count="6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Border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2" borderId="0" xfId="0" applyFont="1" applyFill="1"/>
    <xf numFmtId="0" fontId="1" fillId="2" borderId="0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vertical="center"/>
    </xf>
    <xf numFmtId="2" fontId="1" fillId="0" borderId="4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 applyFill="1"/>
    <xf numFmtId="0" fontId="1" fillId="0" borderId="0" xfId="0" applyFont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11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485775</xdr:colOff>
      <xdr:row>41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F9862FA-1CCC-03A5-7E26-701FA58C78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705"/>
        <a:stretch/>
      </xdr:blipFill>
      <xdr:spPr>
        <a:xfrm>
          <a:off x="0" y="0"/>
          <a:ext cx="5362575" cy="781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114300</xdr:colOff>
      <xdr:row>81</xdr:row>
      <xdr:rowOff>161925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D73C687-5287-BC09-B6A9-91606E000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369"/>
        <a:stretch/>
      </xdr:blipFill>
      <xdr:spPr>
        <a:xfrm>
          <a:off x="0" y="8001000"/>
          <a:ext cx="5600700" cy="759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11906</xdr:rowOff>
    </xdr:from>
    <xdr:to>
      <xdr:col>10</xdr:col>
      <xdr:colOff>542925</xdr:colOff>
      <xdr:row>115</xdr:row>
      <xdr:rowOff>69056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10249DD-066E-67FC-61F5-282BF266A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555"/>
        <a:stretch/>
      </xdr:blipFill>
      <xdr:spPr>
        <a:xfrm>
          <a:off x="0" y="15823406"/>
          <a:ext cx="6615113" cy="6153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114299</xdr:rowOff>
    </xdr:from>
    <xdr:to>
      <xdr:col>10</xdr:col>
      <xdr:colOff>304800</xdr:colOff>
      <xdr:row>43</xdr:row>
      <xdr:rowOff>219075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5DD9335-6246-4C31-BB7D-30576A39C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714" t="34171" r="22282" b="16194"/>
        <a:stretch/>
      </xdr:blipFill>
      <xdr:spPr>
        <a:xfrm>
          <a:off x="0" y="4638674"/>
          <a:ext cx="6400800" cy="5105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161924</xdr:rowOff>
    </xdr:from>
    <xdr:to>
      <xdr:col>10</xdr:col>
      <xdr:colOff>409575</xdr:colOff>
      <xdr:row>93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A727CC4-86B6-47C8-9545-4BAC135CA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297" t="33245" r="22125" b="17304"/>
        <a:stretch/>
      </xdr:blipFill>
      <xdr:spPr>
        <a:xfrm>
          <a:off x="0" y="21116924"/>
          <a:ext cx="6505575" cy="5086351"/>
        </a:xfrm>
        <a:prstGeom prst="rect">
          <a:avLst/>
        </a:prstGeom>
      </xdr:spPr>
    </xdr:pic>
    <xdr:clientData/>
  </xdr:twoCellAnchor>
  <xdr:twoCellAnchor editAs="oneCell">
    <xdr:from>
      <xdr:col>0</xdr:col>
      <xdr:colOff>37352</xdr:colOff>
      <xdr:row>119</xdr:row>
      <xdr:rowOff>123451</xdr:rowOff>
    </xdr:from>
    <xdr:to>
      <xdr:col>11</xdr:col>
      <xdr:colOff>142127</xdr:colOff>
      <xdr:row>141</xdr:row>
      <xdr:rowOff>28202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58C922F-52C0-4A1A-9D7C-85D4EFDBE2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1827" t="26392" r="30929" b="23602"/>
        <a:stretch/>
      </xdr:blipFill>
      <xdr:spPr>
        <a:xfrm>
          <a:off x="37352" y="30024480"/>
          <a:ext cx="6884334" cy="524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56030</xdr:rowOff>
    </xdr:from>
    <xdr:to>
      <xdr:col>9</xdr:col>
      <xdr:colOff>37353</xdr:colOff>
      <xdr:row>116</xdr:row>
      <xdr:rowOff>93384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F46BDCD-15D7-47A3-96A1-168EF73866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2693" t="33773" r="26768" b="25735"/>
        <a:stretch/>
      </xdr:blipFill>
      <xdr:spPr>
        <a:xfrm>
          <a:off x="0" y="25101177"/>
          <a:ext cx="5584265" cy="4164853"/>
        </a:xfrm>
        <a:prstGeom prst="rect">
          <a:avLst/>
        </a:prstGeom>
      </xdr:spPr>
    </xdr:pic>
    <xdr:clientData/>
  </xdr:twoCellAnchor>
  <xdr:twoCellAnchor editAs="oneCell">
    <xdr:from>
      <xdr:col>0</xdr:col>
      <xdr:colOff>37352</xdr:colOff>
      <xdr:row>146</xdr:row>
      <xdr:rowOff>56030</xdr:rowOff>
    </xdr:from>
    <xdr:to>
      <xdr:col>6</xdr:col>
      <xdr:colOff>261471</xdr:colOff>
      <xdr:row>163</xdr:row>
      <xdr:rowOff>74707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6FA6A99-0A27-4F3A-AA92-4213957FDB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5451" t="26692" r="33100" b="32998"/>
        <a:stretch/>
      </xdr:blipFill>
      <xdr:spPr>
        <a:xfrm>
          <a:off x="37352" y="36512501"/>
          <a:ext cx="3922060" cy="4146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168087</xdr:rowOff>
    </xdr:from>
    <xdr:to>
      <xdr:col>11</xdr:col>
      <xdr:colOff>18677</xdr:colOff>
      <xdr:row>211</xdr:row>
      <xdr:rowOff>224119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E001DBAC-3CA6-4DBF-88DA-FA349964F9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1764" t="26509" r="31057" b="23375"/>
        <a:stretch/>
      </xdr:blipFill>
      <xdr:spPr>
        <a:xfrm>
          <a:off x="0" y="49735440"/>
          <a:ext cx="6798236" cy="5154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130736</xdr:rowOff>
    </xdr:from>
    <xdr:to>
      <xdr:col>4</xdr:col>
      <xdr:colOff>448236</xdr:colOff>
      <xdr:row>221</xdr:row>
      <xdr:rowOff>93384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BA51F20-35BF-405F-AA7F-12673B2E0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3204" t="24331" r="40862" b="54788"/>
        <a:stretch/>
      </xdr:blipFill>
      <xdr:spPr>
        <a:xfrm>
          <a:off x="0" y="55039560"/>
          <a:ext cx="2913530" cy="2147794"/>
        </a:xfrm>
        <a:prstGeom prst="rect">
          <a:avLst/>
        </a:prstGeom>
      </xdr:spPr>
    </xdr:pic>
    <xdr:clientData/>
  </xdr:twoCellAnchor>
  <xdr:twoCellAnchor editAs="oneCell">
    <xdr:from>
      <xdr:col>0</xdr:col>
      <xdr:colOff>27609</xdr:colOff>
      <xdr:row>230</xdr:row>
      <xdr:rowOff>55217</xdr:rowOff>
    </xdr:from>
    <xdr:to>
      <xdr:col>15</xdr:col>
      <xdr:colOff>538369</xdr:colOff>
      <xdr:row>252</xdr:row>
      <xdr:rowOff>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26F1D1E-0ECB-4C9F-93AC-2CD1432F4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0313" t="30600" r="7068" b="19743"/>
        <a:stretch/>
      </xdr:blipFill>
      <xdr:spPr>
        <a:xfrm>
          <a:off x="27609" y="57398478"/>
          <a:ext cx="9621630" cy="5107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63" zoomScale="80" zoomScaleNormal="80" workbookViewId="0">
      <selection activeCell="K28" sqref="K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F526-8A1C-4113-B7F3-FD2CF78DBB90}">
  <dimension ref="A1:O69"/>
  <sheetViews>
    <sheetView workbookViewId="0">
      <selection activeCell="C22" sqref="C22"/>
    </sheetView>
  </sheetViews>
  <sheetFormatPr defaultRowHeight="18.75" x14ac:dyDescent="0.3"/>
  <cols>
    <col min="1" max="1" width="17.28515625" style="1" customWidth="1"/>
    <col min="2" max="2" width="23.5703125" style="1" customWidth="1"/>
    <col min="3" max="3" width="26.85546875" style="1" customWidth="1"/>
    <col min="4" max="13" width="9.140625" style="1"/>
    <col min="14" max="14" width="13.5703125" style="1" customWidth="1"/>
    <col min="15" max="16384" width="9.140625" style="1"/>
  </cols>
  <sheetData>
    <row r="1" spans="1:15" s="5" customFormat="1" ht="56.25" customHeight="1" x14ac:dyDescent="0.3">
      <c r="A1" s="5" t="s">
        <v>9</v>
      </c>
    </row>
    <row r="2" spans="1:15" x14ac:dyDescent="0.3">
      <c r="A2" s="4" t="s">
        <v>7</v>
      </c>
      <c r="B2" s="4"/>
      <c r="C2" s="4"/>
    </row>
    <row r="4" spans="1:15" ht="57" thickBot="1" x14ac:dyDescent="0.35">
      <c r="A4" s="7" t="s">
        <v>0</v>
      </c>
      <c r="B4" s="8" t="s">
        <v>5</v>
      </c>
      <c r="C4" s="8" t="s">
        <v>6</v>
      </c>
    </row>
    <row r="5" spans="1:15" x14ac:dyDescent="0.3">
      <c r="A5" s="10">
        <v>1</v>
      </c>
      <c r="B5" s="11">
        <v>0.47</v>
      </c>
      <c r="C5" s="22">
        <v>4.0129999999999999</v>
      </c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x14ac:dyDescent="0.3">
      <c r="A6" s="12">
        <v>2</v>
      </c>
      <c r="B6" s="9">
        <v>0.28000000000000003</v>
      </c>
      <c r="C6" s="23">
        <v>5.12</v>
      </c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x14ac:dyDescent="0.3">
      <c r="A7" s="12">
        <v>3</v>
      </c>
      <c r="B7" s="9">
        <v>1.19</v>
      </c>
      <c r="C7" s="23">
        <v>7.327</v>
      </c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9.5" thickBot="1" x14ac:dyDescent="0.35">
      <c r="A8" s="13">
        <v>4</v>
      </c>
      <c r="B8" s="14">
        <v>1</v>
      </c>
      <c r="C8" s="24">
        <v>10.132999999999999</v>
      </c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x14ac:dyDescent="0.3">
      <c r="A9" s="10">
        <v>5</v>
      </c>
      <c r="B9" s="11">
        <v>2.41</v>
      </c>
      <c r="C9" s="22">
        <v>13.44</v>
      </c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x14ac:dyDescent="0.3">
      <c r="A10" s="12">
        <v>6</v>
      </c>
      <c r="B10" s="9">
        <v>2.72</v>
      </c>
      <c r="C10" s="23">
        <v>18.146999999999998</v>
      </c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x14ac:dyDescent="0.3">
      <c r="A11" s="12">
        <v>7</v>
      </c>
      <c r="B11" s="9">
        <v>2.23</v>
      </c>
      <c r="C11" s="23">
        <v>19.553000000000001</v>
      </c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9.5" thickBot="1" x14ac:dyDescent="0.35">
      <c r="A12" s="13">
        <v>8</v>
      </c>
      <c r="B12" s="14">
        <v>4.04</v>
      </c>
      <c r="C12" s="24">
        <v>22.46</v>
      </c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x14ac:dyDescent="0.3">
      <c r="A13" s="10">
        <v>9</v>
      </c>
      <c r="B13" s="11">
        <v>3.35</v>
      </c>
      <c r="C13" s="22">
        <v>29.167000000000002</v>
      </c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3">
      <c r="A14" s="12">
        <v>10</v>
      </c>
      <c r="B14" s="9">
        <v>5.26</v>
      </c>
      <c r="C14" s="23">
        <v>30.972999999999999</v>
      </c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3">
      <c r="A15" s="12">
        <v>11</v>
      </c>
      <c r="B15" s="9">
        <v>6.47</v>
      </c>
      <c r="C15" s="23">
        <v>39.18</v>
      </c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9.5" thickBot="1" x14ac:dyDescent="0.35">
      <c r="A16" s="13">
        <v>12</v>
      </c>
      <c r="B16" s="14">
        <v>5.28</v>
      </c>
      <c r="C16" s="24">
        <v>43.686999999999998</v>
      </c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x14ac:dyDescent="0.3">
      <c r="A17" s="10">
        <v>13</v>
      </c>
      <c r="B17" s="11">
        <v>5.59</v>
      </c>
      <c r="C17" s="22">
        <v>50.393000000000001</v>
      </c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3">
      <c r="A18" s="12">
        <v>14</v>
      </c>
      <c r="B18" s="9">
        <v>9.1</v>
      </c>
      <c r="C18" s="23">
        <v>55.1</v>
      </c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x14ac:dyDescent="0.3">
      <c r="A19" s="12">
        <v>15</v>
      </c>
      <c r="B19" s="9">
        <v>9.51</v>
      </c>
      <c r="C19" s="23">
        <v>61.207000000000001</v>
      </c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9.5" thickBot="1" x14ac:dyDescent="0.35">
      <c r="A20" s="13">
        <v>16</v>
      </c>
      <c r="B20" s="14">
        <v>7.12</v>
      </c>
      <c r="C20" s="24">
        <v>63.213000000000001</v>
      </c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x14ac:dyDescent="0.3"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x14ac:dyDescent="0.3"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s="5" customFormat="1" x14ac:dyDescent="0.3">
      <c r="A23" s="5" t="s">
        <v>16</v>
      </c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1:15" x14ac:dyDescent="0.3"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s="5" customFormat="1" x14ac:dyDescent="0.3">
      <c r="A25" s="5" t="s">
        <v>10</v>
      </c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1:15" x14ac:dyDescent="0.3"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x14ac:dyDescent="0.3">
      <c r="A27" s="25" t="s">
        <v>12</v>
      </c>
      <c r="B27" s="25" t="s">
        <v>11</v>
      </c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x14ac:dyDescent="0.3">
      <c r="A28" s="26">
        <f t="array" ref="A28:B32">LINEST(B5:B8,C5:C8,TRUE,TRUE)</f>
        <v>0.11999415242216331</v>
      </c>
      <c r="B28" s="26">
        <v>-6.2751123840647294E-2</v>
      </c>
    </row>
    <row r="29" spans="1:15" x14ac:dyDescent="0.3">
      <c r="A29" s="26">
        <v>7.3956851823743175E-2</v>
      </c>
      <c r="B29" s="26">
        <v>0.52122686657062178</v>
      </c>
    </row>
    <row r="30" spans="1:15" x14ac:dyDescent="0.3">
      <c r="A30" s="26">
        <v>0.5682648229906484</v>
      </c>
      <c r="B30" s="26">
        <v>0.34597482253170203</v>
      </c>
    </row>
    <row r="31" spans="1:15" x14ac:dyDescent="0.3">
      <c r="A31" s="26">
        <v>2.6324694083398237</v>
      </c>
      <c r="B31" s="26">
        <v>2</v>
      </c>
    </row>
    <row r="32" spans="1:15" x14ac:dyDescent="0.3">
      <c r="A32" s="26">
        <v>0.31510284434831454</v>
      </c>
      <c r="B32" s="26">
        <v>0.23939715565168546</v>
      </c>
    </row>
    <row r="35" spans="1:8" s="5" customFormat="1" x14ac:dyDescent="0.3">
      <c r="A35" s="5" t="s">
        <v>13</v>
      </c>
    </row>
    <row r="37" spans="1:8" x14ac:dyDescent="0.3">
      <c r="A37" s="25" t="s">
        <v>12</v>
      </c>
      <c r="B37" s="25" t="s">
        <v>11</v>
      </c>
    </row>
    <row r="38" spans="1:8" x14ac:dyDescent="0.3">
      <c r="A38" s="26">
        <f t="array" ref="A38:B42">LINEST(B17:B20,C17:C20,TRUE,TRUE)</f>
        <v>0.14655174003175364</v>
      </c>
      <c r="B38" s="26">
        <v>-0.59353755148014287</v>
      </c>
    </row>
    <row r="39" spans="1:8" x14ac:dyDescent="0.3">
      <c r="A39" s="26">
        <v>0.19432473234993625</v>
      </c>
      <c r="B39" s="26">
        <v>11.212741090231146</v>
      </c>
      <c r="H39" s="1" t="s">
        <v>1</v>
      </c>
    </row>
    <row r="40" spans="1:8" x14ac:dyDescent="0.3">
      <c r="A40" s="26">
        <v>0.22141293573998969</v>
      </c>
      <c r="B40" s="26">
        <v>1.9688056530339557</v>
      </c>
    </row>
    <row r="41" spans="1:8" x14ac:dyDescent="0.3">
      <c r="A41" s="26">
        <v>0.5687557523202017</v>
      </c>
      <c r="B41" s="26">
        <v>2</v>
      </c>
    </row>
    <row r="42" spans="1:8" x14ac:dyDescent="0.3">
      <c r="A42" s="26">
        <v>2.204608601163077</v>
      </c>
      <c r="B42" s="26">
        <v>7.752391398836922</v>
      </c>
    </row>
    <row r="45" spans="1:8" s="5" customFormat="1" x14ac:dyDescent="0.3">
      <c r="A45" s="5" t="s">
        <v>14</v>
      </c>
    </row>
    <row r="46" spans="1:8" x14ac:dyDescent="0.3">
      <c r="A46" s="19">
        <f>B32/B42</f>
        <v>3.0880426869004808E-2</v>
      </c>
    </row>
    <row r="47" spans="1:8" x14ac:dyDescent="0.3">
      <c r="H47" s="1" t="s">
        <v>1</v>
      </c>
    </row>
    <row r="48" spans="1:8" s="5" customFormat="1" x14ac:dyDescent="0.3">
      <c r="A48" s="5" t="s">
        <v>15</v>
      </c>
    </row>
    <row r="49" spans="1:1" x14ac:dyDescent="0.3">
      <c r="A49" s="19">
        <f>1/A46</f>
        <v>32.382972043813176</v>
      </c>
    </row>
    <row r="52" spans="1:1" s="5" customFormat="1" x14ac:dyDescent="0.3">
      <c r="A52" s="5" t="s">
        <v>18</v>
      </c>
    </row>
    <row r="53" spans="1:1" x14ac:dyDescent="0.3">
      <c r="A53" s="1">
        <f>_xlfn.F.INV.RT(A57,B31,B41)</f>
        <v>18.999999999999996</v>
      </c>
    </row>
    <row r="56" spans="1:1" s="5" customFormat="1" x14ac:dyDescent="0.3">
      <c r="A56" s="5" t="s">
        <v>17</v>
      </c>
    </row>
    <row r="57" spans="1:1" x14ac:dyDescent="0.3">
      <c r="A57" s="1">
        <v>0.05</v>
      </c>
    </row>
    <row r="61" spans="1:1" s="5" customFormat="1" x14ac:dyDescent="0.3">
      <c r="A61" s="5" t="s">
        <v>20</v>
      </c>
    </row>
    <row r="64" spans="1:1" s="5" customFormat="1" x14ac:dyDescent="0.3">
      <c r="A64" s="5" t="s">
        <v>21</v>
      </c>
    </row>
    <row r="66" spans="1:3" x14ac:dyDescent="0.3">
      <c r="A66" s="19">
        <f>A46</f>
        <v>3.0880426869004808E-2</v>
      </c>
      <c r="B66" s="17" t="s">
        <v>2</v>
      </c>
      <c r="C66" s="20">
        <f>A53</f>
        <v>18.999999999999996</v>
      </c>
    </row>
    <row r="67" spans="1:3" x14ac:dyDescent="0.3">
      <c r="A67" s="19">
        <f>A49</f>
        <v>32.382972043813176</v>
      </c>
      <c r="B67" s="18" t="s">
        <v>3</v>
      </c>
      <c r="C67" s="20">
        <f>A53</f>
        <v>18.999999999999996</v>
      </c>
    </row>
    <row r="69" spans="1:3" s="5" customFormat="1" x14ac:dyDescent="0.3">
      <c r="A69" s="5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DB386-FAAD-4015-A947-C7AE72888057}">
  <dimension ref="B1:C17"/>
  <sheetViews>
    <sheetView topLeftCell="A13" workbookViewId="0">
      <selection activeCell="F13" sqref="F13"/>
    </sheetView>
  </sheetViews>
  <sheetFormatPr defaultRowHeight="18.75" x14ac:dyDescent="0.3"/>
  <cols>
    <col min="1" max="16384" width="9.140625" style="9"/>
  </cols>
  <sheetData>
    <row r="1" spans="2:3" x14ac:dyDescent="0.3">
      <c r="B1" s="9" t="s">
        <v>8</v>
      </c>
      <c r="C1" s="9" t="s">
        <v>4</v>
      </c>
    </row>
    <row r="2" spans="2:3" x14ac:dyDescent="0.3">
      <c r="B2" s="9">
        <v>0.47</v>
      </c>
      <c r="C2" s="9">
        <v>4.0129999999999999</v>
      </c>
    </row>
    <row r="3" spans="2:3" x14ac:dyDescent="0.3">
      <c r="B3" s="9">
        <v>0.28000000000000003</v>
      </c>
      <c r="C3" s="9">
        <v>5.12</v>
      </c>
    </row>
    <row r="4" spans="2:3" x14ac:dyDescent="0.3">
      <c r="B4" s="9">
        <v>1.19</v>
      </c>
      <c r="C4" s="9">
        <v>7.327</v>
      </c>
    </row>
    <row r="5" spans="2:3" x14ac:dyDescent="0.3">
      <c r="B5" s="9">
        <v>1</v>
      </c>
      <c r="C5" s="9">
        <v>10.132999999999999</v>
      </c>
    </row>
    <row r="6" spans="2:3" x14ac:dyDescent="0.3">
      <c r="B6" s="9">
        <v>2.41</v>
      </c>
      <c r="C6" s="9">
        <v>13.44</v>
      </c>
    </row>
    <row r="7" spans="2:3" x14ac:dyDescent="0.3">
      <c r="B7" s="9">
        <v>2.72</v>
      </c>
      <c r="C7" s="9">
        <v>18.146999999999998</v>
      </c>
    </row>
    <row r="8" spans="2:3" x14ac:dyDescent="0.3">
      <c r="B8" s="9">
        <v>2.23</v>
      </c>
      <c r="C8" s="9">
        <v>19.553000000000001</v>
      </c>
    </row>
    <row r="9" spans="2:3" x14ac:dyDescent="0.3">
      <c r="B9" s="9">
        <v>4.04</v>
      </c>
      <c r="C9" s="9">
        <v>22.46</v>
      </c>
    </row>
    <row r="10" spans="2:3" x14ac:dyDescent="0.3">
      <c r="B10" s="9">
        <v>3.35</v>
      </c>
      <c r="C10" s="9">
        <v>29.167000000000002</v>
      </c>
    </row>
    <row r="11" spans="2:3" x14ac:dyDescent="0.3">
      <c r="B11" s="9">
        <v>5.26</v>
      </c>
      <c r="C11" s="9">
        <v>30.972999999999999</v>
      </c>
    </row>
    <row r="12" spans="2:3" x14ac:dyDescent="0.3">
      <c r="B12" s="9">
        <v>6.47</v>
      </c>
      <c r="C12" s="9">
        <v>39.18</v>
      </c>
    </row>
    <row r="13" spans="2:3" x14ac:dyDescent="0.3">
      <c r="B13" s="9">
        <v>5.28</v>
      </c>
      <c r="C13" s="9">
        <v>43.686999999999998</v>
      </c>
    </row>
    <row r="14" spans="2:3" x14ac:dyDescent="0.3">
      <c r="B14" s="9">
        <v>5.59</v>
      </c>
      <c r="C14" s="9">
        <v>50.393000000000001</v>
      </c>
    </row>
    <row r="15" spans="2:3" x14ac:dyDescent="0.3">
      <c r="B15" s="9">
        <v>9.1</v>
      </c>
      <c r="C15" s="9">
        <v>55.1</v>
      </c>
    </row>
    <row r="16" spans="2:3" x14ac:dyDescent="0.3">
      <c r="B16" s="9">
        <v>9.51</v>
      </c>
      <c r="C16" s="9">
        <v>61.207000000000001</v>
      </c>
    </row>
    <row r="17" spans="2:3" x14ac:dyDescent="0.3">
      <c r="B17" s="9">
        <v>7.12</v>
      </c>
      <c r="C17" s="9">
        <v>63.213000000000001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F00C-851D-47E6-905C-F46357DF66B9}">
  <dimension ref="A1:C278"/>
  <sheetViews>
    <sheetView topLeftCell="A229" zoomScale="69" zoomScaleNormal="69" workbookViewId="0">
      <selection activeCell="A226" sqref="A226:XFD226"/>
    </sheetView>
  </sheetViews>
  <sheetFormatPr defaultRowHeight="18.75" x14ac:dyDescent="0.3"/>
  <cols>
    <col min="1" max="16384" width="9.140625" style="1"/>
  </cols>
  <sheetData>
    <row r="1" spans="1:1" s="21" customFormat="1" ht="57" customHeight="1" x14ac:dyDescent="0.25">
      <c r="A1" s="21" t="s">
        <v>52</v>
      </c>
    </row>
    <row r="4" spans="1:1" x14ac:dyDescent="0.3">
      <c r="A4" s="1" t="s">
        <v>22</v>
      </c>
    </row>
    <row r="5" spans="1:1" x14ac:dyDescent="0.3">
      <c r="A5" s="1" t="s">
        <v>23</v>
      </c>
    </row>
    <row r="7" spans="1:1" x14ac:dyDescent="0.3">
      <c r="A7" s="1" t="s">
        <v>24</v>
      </c>
    </row>
    <row r="8" spans="1:1" x14ac:dyDescent="0.3">
      <c r="A8" s="1" t="s">
        <v>25</v>
      </c>
    </row>
    <row r="9" spans="1:1" x14ac:dyDescent="0.3">
      <c r="A9" s="1" t="s">
        <v>26</v>
      </c>
    </row>
    <row r="10" spans="1:1" x14ac:dyDescent="0.3">
      <c r="A10" s="1" t="s">
        <v>27</v>
      </c>
    </row>
    <row r="12" spans="1:1" x14ac:dyDescent="0.3">
      <c r="A12" s="1" t="s">
        <v>28</v>
      </c>
    </row>
    <row r="13" spans="1:1" x14ac:dyDescent="0.3">
      <c r="A13" s="1" t="s">
        <v>29</v>
      </c>
    </row>
    <row r="14" spans="1:1" x14ac:dyDescent="0.3">
      <c r="A14" s="1" t="s">
        <v>30</v>
      </c>
    </row>
    <row r="15" spans="1:1" x14ac:dyDescent="0.3">
      <c r="A15" s="1" t="s">
        <v>31</v>
      </c>
    </row>
    <row r="16" spans="1:1" x14ac:dyDescent="0.3">
      <c r="A16" s="1" t="s">
        <v>32</v>
      </c>
    </row>
    <row r="17" spans="1:1" x14ac:dyDescent="0.3">
      <c r="A17" s="1" t="s">
        <v>33</v>
      </c>
    </row>
    <row r="18" spans="1:1" x14ac:dyDescent="0.3">
      <c r="A18" s="1" t="s">
        <v>34</v>
      </c>
    </row>
    <row r="19" spans="1:1" x14ac:dyDescent="0.3">
      <c r="A19" s="1" t="s">
        <v>35</v>
      </c>
    </row>
    <row r="21" spans="1:1" s="21" customFormat="1" ht="57" customHeight="1" x14ac:dyDescent="0.25">
      <c r="A21" s="21" t="s">
        <v>50</v>
      </c>
    </row>
    <row r="48" spans="1:1" x14ac:dyDescent="0.3">
      <c r="A48" s="1" t="s">
        <v>36</v>
      </c>
    </row>
    <row r="49" spans="1:1" x14ac:dyDescent="0.3">
      <c r="A49" s="1" t="s">
        <v>37</v>
      </c>
    </row>
    <row r="50" spans="1:1" x14ac:dyDescent="0.3">
      <c r="A50" s="1" t="s">
        <v>38</v>
      </c>
    </row>
    <row r="52" spans="1:1" x14ac:dyDescent="0.3">
      <c r="A52" s="1" t="s">
        <v>39</v>
      </c>
    </row>
    <row r="53" spans="1:1" x14ac:dyDescent="0.3">
      <c r="A53" s="1" t="s">
        <v>40</v>
      </c>
    </row>
    <row r="54" spans="1:1" x14ac:dyDescent="0.3">
      <c r="A54" s="1" t="s">
        <v>41</v>
      </c>
    </row>
    <row r="55" spans="1:1" x14ac:dyDescent="0.3">
      <c r="A55" s="1" t="s">
        <v>42</v>
      </c>
    </row>
    <row r="56" spans="1:1" x14ac:dyDescent="0.3">
      <c r="A56" s="1" t="s">
        <v>43</v>
      </c>
    </row>
    <row r="58" spans="1:1" x14ac:dyDescent="0.3">
      <c r="A58" s="1" t="s">
        <v>44</v>
      </c>
    </row>
    <row r="60" spans="1:1" x14ac:dyDescent="0.3">
      <c r="A60" s="1" t="s">
        <v>45</v>
      </c>
    </row>
    <row r="61" spans="1:1" x14ac:dyDescent="0.3">
      <c r="A61" s="1" t="s">
        <v>46</v>
      </c>
    </row>
    <row r="63" spans="1:1" s="5" customFormat="1" x14ac:dyDescent="0.3">
      <c r="A63" s="5" t="s">
        <v>47</v>
      </c>
    </row>
    <row r="65" spans="1:1" x14ac:dyDescent="0.3">
      <c r="A65" s="1">
        <v>1.9400000000000001E-3</v>
      </c>
    </row>
    <row r="67" spans="1:1" s="5" customFormat="1" x14ac:dyDescent="0.3">
      <c r="A67" s="5" t="s">
        <v>48</v>
      </c>
    </row>
    <row r="69" spans="1:1" s="5" customFormat="1" x14ac:dyDescent="0.3">
      <c r="A69" s="5" t="s">
        <v>49</v>
      </c>
    </row>
    <row r="71" spans="1:1" s="21" customFormat="1" ht="60" customHeight="1" x14ac:dyDescent="0.25">
      <c r="A71" s="21" t="s">
        <v>51</v>
      </c>
    </row>
    <row r="98" spans="1:1" s="5" customFormat="1" x14ac:dyDescent="0.3">
      <c r="A98" s="5" t="s">
        <v>53</v>
      </c>
    </row>
    <row r="119" spans="1:1" s="5" customFormat="1" x14ac:dyDescent="0.3">
      <c r="A119" s="5" t="s">
        <v>54</v>
      </c>
    </row>
    <row r="144" spans="1:1" s="5" customFormat="1" x14ac:dyDescent="0.3">
      <c r="A144" s="5" t="s">
        <v>55</v>
      </c>
    </row>
    <row r="145" s="27" customFormat="1" x14ac:dyDescent="0.3"/>
    <row r="168" spans="1:1" x14ac:dyDescent="0.3">
      <c r="A168" s="1" t="s">
        <v>56</v>
      </c>
    </row>
    <row r="169" spans="1:1" x14ac:dyDescent="0.3">
      <c r="A169" s="1" t="s">
        <v>57</v>
      </c>
    </row>
    <row r="171" spans="1:1" x14ac:dyDescent="0.3">
      <c r="A171" s="1" t="s">
        <v>24</v>
      </c>
    </row>
    <row r="172" spans="1:1" x14ac:dyDescent="0.3">
      <c r="A172" s="1" t="s">
        <v>25</v>
      </c>
    </row>
    <row r="173" spans="1:1" x14ac:dyDescent="0.3">
      <c r="A173" s="1" t="s">
        <v>58</v>
      </c>
    </row>
    <row r="174" spans="1:1" x14ac:dyDescent="0.3">
      <c r="A174" s="1" t="s">
        <v>59</v>
      </c>
    </row>
    <row r="176" spans="1:1" x14ac:dyDescent="0.3">
      <c r="A176" s="1" t="s">
        <v>60</v>
      </c>
    </row>
    <row r="177" spans="1:1" x14ac:dyDescent="0.3">
      <c r="A177" s="1" t="s">
        <v>61</v>
      </c>
    </row>
    <row r="178" spans="1:1" x14ac:dyDescent="0.3">
      <c r="A178" s="1" t="s">
        <v>62</v>
      </c>
    </row>
    <row r="179" spans="1:1" x14ac:dyDescent="0.3">
      <c r="A179" s="1" t="s">
        <v>63</v>
      </c>
    </row>
    <row r="180" spans="1:1" x14ac:dyDescent="0.3">
      <c r="A180" s="1" t="s">
        <v>64</v>
      </c>
    </row>
    <row r="181" spans="1:1" x14ac:dyDescent="0.3">
      <c r="A181" s="1" t="s">
        <v>65</v>
      </c>
    </row>
    <row r="182" spans="1:1" x14ac:dyDescent="0.3">
      <c r="A182" s="1" t="s">
        <v>66</v>
      </c>
    </row>
    <row r="183" spans="1:1" x14ac:dyDescent="0.3">
      <c r="A183" s="1" t="s">
        <v>35</v>
      </c>
    </row>
    <row r="186" spans="1:1" s="5" customFormat="1" x14ac:dyDescent="0.3">
      <c r="A186" s="5" t="s">
        <v>67</v>
      </c>
    </row>
    <row r="187" spans="1:1" x14ac:dyDescent="0.3">
      <c r="A187" s="1" t="s">
        <v>68</v>
      </c>
    </row>
    <row r="188" spans="1:1" x14ac:dyDescent="0.3">
      <c r="A188" s="1">
        <v>0.76165400000000005</v>
      </c>
    </row>
    <row r="189" spans="1:1" s="5" customFormat="1" x14ac:dyDescent="0.3">
      <c r="A189" s="5" t="s">
        <v>69</v>
      </c>
    </row>
    <row r="190" spans="1:1" x14ac:dyDescent="0.3">
      <c r="A190" s="1">
        <f>A188*16</f>
        <v>12.186464000000001</v>
      </c>
    </row>
    <row r="223" spans="1:1" s="5" customFormat="1" x14ac:dyDescent="0.3">
      <c r="A223" s="5" t="s">
        <v>70</v>
      </c>
    </row>
    <row r="224" spans="1:1" x14ac:dyDescent="0.3">
      <c r="A224" s="1" t="s">
        <v>89</v>
      </c>
    </row>
    <row r="225" spans="1:3" x14ac:dyDescent="0.3">
      <c r="A225" s="1">
        <v>3.8414600000000001</v>
      </c>
      <c r="B225" s="1" t="s">
        <v>2</v>
      </c>
      <c r="C225" s="1">
        <f>A190</f>
        <v>12.186464000000001</v>
      </c>
    </row>
    <row r="226" spans="1:3" s="5" customFormat="1" x14ac:dyDescent="0.3">
      <c r="A226" s="5" t="s">
        <v>90</v>
      </c>
    </row>
    <row r="229" spans="1:3" s="5" customFormat="1" x14ac:dyDescent="0.3">
      <c r="A229" s="5" t="s">
        <v>71</v>
      </c>
    </row>
    <row r="254" spans="1:1" s="5" customFormat="1" x14ac:dyDescent="0.3">
      <c r="A254" s="5" t="s">
        <v>72</v>
      </c>
    </row>
    <row r="256" spans="1:1" x14ac:dyDescent="0.3">
      <c r="A256" s="1" t="s">
        <v>73</v>
      </c>
    </row>
    <row r="257" spans="1:1" x14ac:dyDescent="0.3">
      <c r="A257" s="1" t="s">
        <v>23</v>
      </c>
    </row>
    <row r="259" spans="1:1" x14ac:dyDescent="0.3">
      <c r="A259" s="1" t="s">
        <v>24</v>
      </c>
    </row>
    <row r="260" spans="1:1" x14ac:dyDescent="0.3">
      <c r="A260" s="1" t="s">
        <v>25</v>
      </c>
    </row>
    <row r="261" spans="1:1" x14ac:dyDescent="0.3">
      <c r="A261" s="1" t="s">
        <v>74</v>
      </c>
    </row>
    <row r="262" spans="1:1" x14ac:dyDescent="0.3">
      <c r="A262" s="1" t="s">
        <v>75</v>
      </c>
    </row>
    <row r="264" spans="1:1" x14ac:dyDescent="0.3">
      <c r="A264" s="1" t="s">
        <v>76</v>
      </c>
    </row>
    <row r="266" spans="1:1" x14ac:dyDescent="0.3">
      <c r="A266" s="1" t="s">
        <v>77</v>
      </c>
    </row>
    <row r="267" spans="1:1" x14ac:dyDescent="0.3">
      <c r="A267" s="1" t="s">
        <v>78</v>
      </c>
    </row>
    <row r="268" spans="1:1" x14ac:dyDescent="0.3">
      <c r="A268" s="1" t="s">
        <v>79</v>
      </c>
    </row>
    <row r="269" spans="1:1" x14ac:dyDescent="0.3">
      <c r="A269" s="1" t="s">
        <v>80</v>
      </c>
    </row>
    <row r="270" spans="1:1" x14ac:dyDescent="0.3">
      <c r="A270" s="1" t="s">
        <v>81</v>
      </c>
    </row>
    <row r="271" spans="1:1" x14ac:dyDescent="0.3">
      <c r="A271" s="1" t="s">
        <v>82</v>
      </c>
    </row>
    <row r="272" spans="1:1" x14ac:dyDescent="0.3">
      <c r="A272" s="1" t="s">
        <v>35</v>
      </c>
    </row>
    <row r="274" spans="1:1" x14ac:dyDescent="0.3">
      <c r="A274" s="1" t="s">
        <v>83</v>
      </c>
    </row>
    <row r="276" spans="1:1" x14ac:dyDescent="0.3">
      <c r="A276" s="1" t="s">
        <v>28</v>
      </c>
    </row>
    <row r="277" spans="1:1" x14ac:dyDescent="0.3">
      <c r="A277" s="1" t="s">
        <v>84</v>
      </c>
    </row>
    <row r="278" spans="1:1" x14ac:dyDescent="0.3">
      <c r="A278" s="1" t="s">
        <v>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84C97-B5E6-4E9C-8230-1638B584D4FC}">
  <dimension ref="B1:C40"/>
  <sheetViews>
    <sheetView tabSelected="1" topLeftCell="A11" workbookViewId="0">
      <selection activeCell="F34" sqref="F34"/>
    </sheetView>
  </sheetViews>
  <sheetFormatPr defaultRowHeight="18.75" x14ac:dyDescent="0.3"/>
  <cols>
    <col min="1" max="16384" width="9.140625" style="2"/>
  </cols>
  <sheetData>
    <row r="1" spans="2:3" x14ac:dyDescent="0.3">
      <c r="B1" s="28" t="s">
        <v>8</v>
      </c>
      <c r="C1" s="28" t="s">
        <v>4</v>
      </c>
    </row>
    <row r="2" spans="2:3" x14ac:dyDescent="0.3">
      <c r="B2" s="28">
        <v>0.01</v>
      </c>
      <c r="C2" s="28">
        <v>80</v>
      </c>
    </row>
    <row r="3" spans="2:3" x14ac:dyDescent="0.3">
      <c r="B3" s="28">
        <v>0.02</v>
      </c>
      <c r="C3" s="28">
        <v>25</v>
      </c>
    </row>
    <row r="4" spans="2:3" x14ac:dyDescent="0.3">
      <c r="B4" s="28">
        <v>0.02</v>
      </c>
      <c r="C4" s="28">
        <v>189</v>
      </c>
    </row>
    <row r="5" spans="2:3" x14ac:dyDescent="0.3">
      <c r="B5" s="28">
        <v>0.03</v>
      </c>
      <c r="C5" s="28">
        <v>112</v>
      </c>
    </row>
    <row r="6" spans="2:3" x14ac:dyDescent="0.3">
      <c r="B6" s="28">
        <v>0.04</v>
      </c>
      <c r="C6" s="28">
        <v>42</v>
      </c>
    </row>
    <row r="7" spans="2:3" x14ac:dyDescent="0.3">
      <c r="B7" s="28">
        <v>0.05</v>
      </c>
      <c r="C7" s="28">
        <v>24</v>
      </c>
    </row>
    <row r="8" spans="2:3" x14ac:dyDescent="0.3">
      <c r="B8" s="28">
        <v>0.05</v>
      </c>
      <c r="C8" s="28">
        <v>122</v>
      </c>
    </row>
    <row r="9" spans="2:3" x14ac:dyDescent="0.3">
      <c r="B9" s="28">
        <v>0.1</v>
      </c>
      <c r="C9" s="28">
        <v>74</v>
      </c>
    </row>
    <row r="10" spans="2:3" x14ac:dyDescent="0.3">
      <c r="B10" s="28">
        <v>0.1</v>
      </c>
      <c r="C10" s="28">
        <v>79</v>
      </c>
    </row>
    <row r="11" spans="2:3" x14ac:dyDescent="0.3">
      <c r="B11" s="28">
        <v>0.1</v>
      </c>
      <c r="C11" s="28">
        <v>89</v>
      </c>
    </row>
    <row r="12" spans="2:3" x14ac:dyDescent="0.3">
      <c r="B12" s="28">
        <v>0.1</v>
      </c>
      <c r="C12" s="28">
        <v>105</v>
      </c>
    </row>
    <row r="13" spans="2:3" x14ac:dyDescent="0.3">
      <c r="B13" s="28">
        <v>0.13</v>
      </c>
      <c r="C13" s="28">
        <v>18</v>
      </c>
    </row>
    <row r="14" spans="2:3" x14ac:dyDescent="0.3">
      <c r="B14" s="28">
        <v>0.2</v>
      </c>
      <c r="C14" s="28">
        <v>35</v>
      </c>
    </row>
    <row r="15" spans="2:3" x14ac:dyDescent="0.3">
      <c r="B15" s="28">
        <v>0.2</v>
      </c>
      <c r="C15" s="28">
        <v>148</v>
      </c>
    </row>
    <row r="16" spans="2:3" x14ac:dyDescent="0.3">
      <c r="B16" s="28">
        <v>0.2</v>
      </c>
      <c r="C16" s="28">
        <v>155</v>
      </c>
    </row>
    <row r="17" spans="2:3" x14ac:dyDescent="0.3">
      <c r="B17" s="28">
        <v>0.2</v>
      </c>
      <c r="C17" s="28">
        <v>212</v>
      </c>
    </row>
    <row r="18" spans="2:3" x14ac:dyDescent="0.3">
      <c r="B18" s="28">
        <v>0.4</v>
      </c>
      <c r="C18" s="28">
        <v>100</v>
      </c>
    </row>
    <row r="19" spans="2:3" x14ac:dyDescent="0.3">
      <c r="B19" s="28">
        <v>0.5</v>
      </c>
      <c r="C19" s="28">
        <v>607</v>
      </c>
    </row>
    <row r="20" spans="2:3" x14ac:dyDescent="0.3">
      <c r="B20" s="28">
        <v>0.6</v>
      </c>
      <c r="C20" s="28">
        <v>53</v>
      </c>
    </row>
    <row r="21" spans="2:3" x14ac:dyDescent="0.3">
      <c r="B21" s="28">
        <v>0.6</v>
      </c>
      <c r="C21" s="28">
        <v>376</v>
      </c>
    </row>
    <row r="22" spans="2:3" x14ac:dyDescent="0.3">
      <c r="B22" s="28">
        <v>0.7</v>
      </c>
      <c r="C22" s="28">
        <v>46</v>
      </c>
    </row>
    <row r="23" spans="2:3" x14ac:dyDescent="0.3">
      <c r="B23" s="28">
        <v>0.7</v>
      </c>
      <c r="C23" s="28">
        <v>75</v>
      </c>
    </row>
    <row r="24" spans="2:3" x14ac:dyDescent="0.3">
      <c r="B24" s="28">
        <v>0.8</v>
      </c>
      <c r="C24" s="28">
        <v>195</v>
      </c>
    </row>
    <row r="25" spans="2:3" x14ac:dyDescent="0.3">
      <c r="B25" s="28">
        <v>1</v>
      </c>
      <c r="C25" s="28">
        <v>122</v>
      </c>
    </row>
    <row r="26" spans="2:3" x14ac:dyDescent="0.3">
      <c r="B26" s="28">
        <v>1</v>
      </c>
      <c r="C26" s="28">
        <v>331</v>
      </c>
    </row>
    <row r="27" spans="2:3" x14ac:dyDescent="0.3">
      <c r="B27" s="28">
        <v>1</v>
      </c>
      <c r="C27" s="28">
        <v>483</v>
      </c>
    </row>
    <row r="28" spans="2:3" x14ac:dyDescent="0.3">
      <c r="B28" s="28">
        <v>1.1000000000000001</v>
      </c>
      <c r="C28" s="28">
        <v>314</v>
      </c>
    </row>
    <row r="29" spans="2:3" x14ac:dyDescent="0.3">
      <c r="B29" s="28">
        <v>1.1000000000000001</v>
      </c>
      <c r="C29" s="28">
        <v>368</v>
      </c>
    </row>
    <row r="30" spans="2:3" x14ac:dyDescent="0.3">
      <c r="B30" s="28">
        <v>1.3</v>
      </c>
      <c r="C30" s="28">
        <v>204</v>
      </c>
    </row>
    <row r="31" spans="2:3" x14ac:dyDescent="0.3">
      <c r="B31" s="28">
        <v>1.6</v>
      </c>
      <c r="C31" s="28">
        <v>193</v>
      </c>
    </row>
    <row r="32" spans="2:3" x14ac:dyDescent="0.3">
      <c r="B32" s="28">
        <v>1.8</v>
      </c>
      <c r="C32" s="28">
        <v>256</v>
      </c>
    </row>
    <row r="33" spans="2:3" x14ac:dyDescent="0.3">
      <c r="B33" s="28">
        <v>2.1</v>
      </c>
      <c r="C33" s="28">
        <v>84</v>
      </c>
    </row>
    <row r="34" spans="2:3" x14ac:dyDescent="0.3">
      <c r="B34" s="28">
        <v>2.2999999999999998</v>
      </c>
      <c r="C34" s="28">
        <v>124</v>
      </c>
    </row>
    <row r="35" spans="2:3" x14ac:dyDescent="0.3">
      <c r="B35" s="28">
        <v>3.2</v>
      </c>
      <c r="C35" s="28">
        <v>676</v>
      </c>
    </row>
    <row r="36" spans="2:3" x14ac:dyDescent="0.3">
      <c r="B36" s="28">
        <v>3.5</v>
      </c>
      <c r="C36" s="28">
        <v>729</v>
      </c>
    </row>
    <row r="37" spans="2:3" x14ac:dyDescent="0.3">
      <c r="B37" s="28">
        <v>4.2</v>
      </c>
      <c r="C37" s="28">
        <v>548</v>
      </c>
    </row>
    <row r="38" spans="2:3" x14ac:dyDescent="0.3">
      <c r="B38" s="28">
        <v>9.9</v>
      </c>
      <c r="C38" s="28">
        <v>349</v>
      </c>
    </row>
    <row r="39" spans="2:3" x14ac:dyDescent="0.3">
      <c r="B39" s="28">
        <v>29</v>
      </c>
      <c r="C39" s="28">
        <v>1942</v>
      </c>
    </row>
    <row r="40" spans="2:3" x14ac:dyDescent="0.3">
      <c r="B40" s="28">
        <v>437</v>
      </c>
      <c r="C40" s="28">
        <v>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117C-F10B-4EBB-9B2A-45EE31C01024}">
  <dimension ref="A1:C48"/>
  <sheetViews>
    <sheetView workbookViewId="0">
      <selection activeCell="E31" sqref="E31"/>
    </sheetView>
  </sheetViews>
  <sheetFormatPr defaultRowHeight="18.75" x14ac:dyDescent="0.3"/>
  <cols>
    <col min="1" max="16384" width="9.140625" style="1"/>
  </cols>
  <sheetData>
    <row r="1" spans="1:3" x14ac:dyDescent="0.3">
      <c r="A1" s="1" t="s">
        <v>85</v>
      </c>
    </row>
    <row r="2" spans="1:3" x14ac:dyDescent="0.3">
      <c r="A2" s="19">
        <f>0.104758</f>
        <v>0.104758</v>
      </c>
    </row>
    <row r="4" spans="1:3" x14ac:dyDescent="0.3">
      <c r="A4" s="1" t="s">
        <v>86</v>
      </c>
    </row>
    <row r="5" spans="1:3" x14ac:dyDescent="0.3">
      <c r="A5" s="19">
        <f>A2*39</f>
        <v>4.0855620000000004</v>
      </c>
    </row>
    <row r="8" spans="1:3" x14ac:dyDescent="0.3">
      <c r="A8" s="1" t="s">
        <v>87</v>
      </c>
    </row>
    <row r="10" spans="1:3" x14ac:dyDescent="0.3">
      <c r="A10" s="19">
        <v>3.8414600000000001</v>
      </c>
    </row>
    <row r="12" spans="1:3" x14ac:dyDescent="0.3">
      <c r="A12" s="1" t="s">
        <v>88</v>
      </c>
    </row>
    <row r="14" spans="1:3" x14ac:dyDescent="0.3">
      <c r="A14" s="19">
        <f>A5</f>
        <v>4.0855620000000004</v>
      </c>
      <c r="B14" s="3" t="s">
        <v>3</v>
      </c>
      <c r="C14" s="19">
        <f>A10</f>
        <v>3.8414600000000001</v>
      </c>
    </row>
    <row r="21" spans="1:1" x14ac:dyDescent="0.3">
      <c r="A21" s="1" t="s">
        <v>91</v>
      </c>
    </row>
    <row r="22" spans="1:1" x14ac:dyDescent="0.3">
      <c r="A22" s="1" t="s">
        <v>23</v>
      </c>
    </row>
    <row r="24" spans="1:1" x14ac:dyDescent="0.3">
      <c r="A24" s="1" t="s">
        <v>24</v>
      </c>
    </row>
    <row r="25" spans="1:1" x14ac:dyDescent="0.3">
      <c r="A25" s="1" t="s">
        <v>25</v>
      </c>
    </row>
    <row r="26" spans="1:1" x14ac:dyDescent="0.3">
      <c r="A26" s="1" t="s">
        <v>92</v>
      </c>
    </row>
    <row r="27" spans="1:1" x14ac:dyDescent="0.3">
      <c r="A27" s="1" t="s">
        <v>93</v>
      </c>
    </row>
    <row r="29" spans="1:1" x14ac:dyDescent="0.3">
      <c r="A29" s="1" t="s">
        <v>76</v>
      </c>
    </row>
    <row r="31" spans="1:1" x14ac:dyDescent="0.3">
      <c r="A31" s="1" t="s">
        <v>94</v>
      </c>
    </row>
    <row r="32" spans="1:1" x14ac:dyDescent="0.3">
      <c r="A32" s="1" t="s">
        <v>95</v>
      </c>
    </row>
    <row r="33" spans="1:1" x14ac:dyDescent="0.3">
      <c r="A33" s="1" t="s">
        <v>96</v>
      </c>
    </row>
    <row r="34" spans="1:1" x14ac:dyDescent="0.3">
      <c r="A34" s="1" t="s">
        <v>97</v>
      </c>
    </row>
    <row r="35" spans="1:1" x14ac:dyDescent="0.3">
      <c r="A35" s="1" t="s">
        <v>98</v>
      </c>
    </row>
    <row r="36" spans="1:1" x14ac:dyDescent="0.3">
      <c r="A36" s="1" t="s">
        <v>99</v>
      </c>
    </row>
    <row r="37" spans="1:1" x14ac:dyDescent="0.3">
      <c r="A37" s="1" t="s">
        <v>35</v>
      </c>
    </row>
    <row r="39" spans="1:1" x14ac:dyDescent="0.3">
      <c r="A39" s="1" t="s">
        <v>83</v>
      </c>
    </row>
    <row r="41" spans="1:1" x14ac:dyDescent="0.3">
      <c r="A41" s="1" t="s">
        <v>100</v>
      </c>
    </row>
    <row r="42" spans="1:1" x14ac:dyDescent="0.3">
      <c r="A42" s="1" t="s">
        <v>101</v>
      </c>
    </row>
    <row r="43" spans="1:1" x14ac:dyDescent="0.3">
      <c r="A43" s="1" t="s">
        <v>35</v>
      </c>
    </row>
    <row r="48" spans="1:1" x14ac:dyDescent="0.3">
      <c r="A48" s="1" t="s">
        <v>102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B90E-A249-496B-B25A-06C078771B6E}">
  <dimension ref="A1:C78"/>
  <sheetViews>
    <sheetView workbookViewId="0">
      <selection activeCell="G27" sqref="G27"/>
    </sheetView>
  </sheetViews>
  <sheetFormatPr defaultRowHeight="18.75" x14ac:dyDescent="0.3"/>
  <cols>
    <col min="1" max="1" width="15" style="1" bestFit="1" customWidth="1"/>
    <col min="2" max="2" width="13.5703125" style="1" bestFit="1" customWidth="1"/>
    <col min="3" max="3" width="9.28515625" style="1" bestFit="1" customWidth="1"/>
    <col min="4" max="16384" width="9.140625" style="1"/>
  </cols>
  <sheetData>
    <row r="1" spans="1:2" x14ac:dyDescent="0.3">
      <c r="A1" s="28" t="s">
        <v>8</v>
      </c>
      <c r="B1" s="28" t="s">
        <v>4</v>
      </c>
    </row>
    <row r="2" spans="1:2" x14ac:dyDescent="0.3">
      <c r="A2" s="29">
        <v>0.01</v>
      </c>
      <c r="B2" s="29">
        <v>80</v>
      </c>
    </row>
    <row r="3" spans="1:2" x14ac:dyDescent="0.3">
      <c r="A3" s="29">
        <v>0.02</v>
      </c>
      <c r="B3" s="29">
        <v>25</v>
      </c>
    </row>
    <row r="4" spans="1:2" x14ac:dyDescent="0.3">
      <c r="A4" s="29">
        <v>0.02</v>
      </c>
      <c r="B4" s="29">
        <v>189</v>
      </c>
    </row>
    <row r="5" spans="1:2" x14ac:dyDescent="0.3">
      <c r="A5" s="29">
        <v>0.03</v>
      </c>
      <c r="B5" s="29">
        <v>112</v>
      </c>
    </row>
    <row r="6" spans="1:2" x14ac:dyDescent="0.3">
      <c r="A6" s="29">
        <v>0.04</v>
      </c>
      <c r="B6" s="29">
        <v>42</v>
      </c>
    </row>
    <row r="7" spans="1:2" x14ac:dyDescent="0.3">
      <c r="A7" s="29">
        <v>0.05</v>
      </c>
      <c r="B7" s="29">
        <v>24</v>
      </c>
    </row>
    <row r="8" spans="1:2" x14ac:dyDescent="0.3">
      <c r="A8" s="29">
        <v>0.05</v>
      </c>
      <c r="B8" s="29">
        <v>122</v>
      </c>
    </row>
    <row r="9" spans="1:2" x14ac:dyDescent="0.3">
      <c r="A9" s="29">
        <v>0.1</v>
      </c>
      <c r="B9" s="29">
        <v>74</v>
      </c>
    </row>
    <row r="10" spans="1:2" x14ac:dyDescent="0.3">
      <c r="A10" s="29">
        <v>0.1</v>
      </c>
      <c r="B10" s="29">
        <v>79</v>
      </c>
    </row>
    <row r="11" spans="1:2" x14ac:dyDescent="0.3">
      <c r="A11" s="29">
        <v>0.1</v>
      </c>
      <c r="B11" s="29">
        <v>89</v>
      </c>
    </row>
    <row r="12" spans="1:2" x14ac:dyDescent="0.3">
      <c r="A12" s="29">
        <v>0.1</v>
      </c>
      <c r="B12" s="29">
        <v>105</v>
      </c>
    </row>
    <row r="13" spans="1:2" x14ac:dyDescent="0.3">
      <c r="A13" s="29">
        <v>0.13</v>
      </c>
      <c r="B13" s="29">
        <v>18</v>
      </c>
    </row>
    <row r="14" spans="1:2" x14ac:dyDescent="0.3">
      <c r="A14" s="29">
        <v>0.2</v>
      </c>
      <c r="B14" s="29">
        <v>35</v>
      </c>
    </row>
    <row r="15" spans="1:2" x14ac:dyDescent="0.3">
      <c r="A15" s="28">
        <v>0.2</v>
      </c>
      <c r="B15" s="28">
        <v>148</v>
      </c>
    </row>
    <row r="16" spans="1:2" x14ac:dyDescent="0.3">
      <c r="A16" s="28">
        <v>0.2</v>
      </c>
      <c r="B16" s="28">
        <v>155</v>
      </c>
    </row>
    <row r="17" spans="1:2" x14ac:dyDescent="0.3">
      <c r="A17" s="28">
        <v>0.2</v>
      </c>
      <c r="B17" s="28">
        <v>212</v>
      </c>
    </row>
    <row r="18" spans="1:2" x14ac:dyDescent="0.3">
      <c r="A18" s="28">
        <v>0.4</v>
      </c>
      <c r="B18" s="28">
        <v>100</v>
      </c>
    </row>
    <row r="19" spans="1:2" x14ac:dyDescent="0.3">
      <c r="A19" s="28">
        <v>0.5</v>
      </c>
      <c r="B19" s="28">
        <v>607</v>
      </c>
    </row>
    <row r="20" spans="1:2" x14ac:dyDescent="0.3">
      <c r="A20" s="28">
        <v>0.6</v>
      </c>
      <c r="B20" s="28">
        <v>53</v>
      </c>
    </row>
    <row r="21" spans="1:2" x14ac:dyDescent="0.3">
      <c r="A21" s="28">
        <v>0.6</v>
      </c>
      <c r="B21" s="28">
        <v>376</v>
      </c>
    </row>
    <row r="22" spans="1:2" x14ac:dyDescent="0.3">
      <c r="A22" s="28">
        <v>0.7</v>
      </c>
      <c r="B22" s="28">
        <v>46</v>
      </c>
    </row>
    <row r="23" spans="1:2" x14ac:dyDescent="0.3">
      <c r="A23" s="28">
        <v>0.7</v>
      </c>
      <c r="B23" s="28">
        <v>75</v>
      </c>
    </row>
    <row r="24" spans="1:2" x14ac:dyDescent="0.3">
      <c r="A24" s="28">
        <v>0.8</v>
      </c>
      <c r="B24" s="28">
        <v>195</v>
      </c>
    </row>
    <row r="25" spans="1:2" x14ac:dyDescent="0.3">
      <c r="A25" s="28">
        <v>1</v>
      </c>
      <c r="B25" s="28">
        <v>122</v>
      </c>
    </row>
    <row r="26" spans="1:2" x14ac:dyDescent="0.3">
      <c r="A26" s="28">
        <v>1</v>
      </c>
      <c r="B26" s="28">
        <v>331</v>
      </c>
    </row>
    <row r="27" spans="1:2" x14ac:dyDescent="0.3">
      <c r="A27" s="28">
        <v>1</v>
      </c>
      <c r="B27" s="28">
        <v>483</v>
      </c>
    </row>
    <row r="28" spans="1:2" x14ac:dyDescent="0.3">
      <c r="A28" s="29">
        <v>1.1000000000000001</v>
      </c>
      <c r="B28" s="29">
        <v>314</v>
      </c>
    </row>
    <row r="29" spans="1:2" x14ac:dyDescent="0.3">
      <c r="A29" s="29">
        <v>1.1000000000000001</v>
      </c>
      <c r="B29" s="29">
        <v>368</v>
      </c>
    </row>
    <row r="30" spans="1:2" x14ac:dyDescent="0.3">
      <c r="A30" s="29">
        <v>1.3</v>
      </c>
      <c r="B30" s="29">
        <v>204</v>
      </c>
    </row>
    <row r="31" spans="1:2" x14ac:dyDescent="0.3">
      <c r="A31" s="29">
        <v>1.6</v>
      </c>
      <c r="B31" s="29">
        <v>193</v>
      </c>
    </row>
    <row r="32" spans="1:2" x14ac:dyDescent="0.3">
      <c r="A32" s="29">
        <v>1.8</v>
      </c>
      <c r="B32" s="29">
        <v>256</v>
      </c>
    </row>
    <row r="33" spans="1:2" x14ac:dyDescent="0.3">
      <c r="A33" s="29">
        <v>2.1</v>
      </c>
      <c r="B33" s="29">
        <v>84</v>
      </c>
    </row>
    <row r="34" spans="1:2" x14ac:dyDescent="0.3">
      <c r="A34" s="29">
        <v>2.2999999999999998</v>
      </c>
      <c r="B34" s="29">
        <v>124</v>
      </c>
    </row>
    <row r="35" spans="1:2" x14ac:dyDescent="0.3">
      <c r="A35" s="29">
        <v>3.2</v>
      </c>
      <c r="B35" s="29">
        <v>676</v>
      </c>
    </row>
    <row r="36" spans="1:2" x14ac:dyDescent="0.3">
      <c r="A36" s="29">
        <v>3.5</v>
      </c>
      <c r="B36" s="29">
        <v>729</v>
      </c>
    </row>
    <row r="37" spans="1:2" x14ac:dyDescent="0.3">
      <c r="A37" s="29">
        <v>4.2</v>
      </c>
      <c r="B37" s="29">
        <v>548</v>
      </c>
    </row>
    <row r="38" spans="1:2" x14ac:dyDescent="0.3">
      <c r="A38" s="29">
        <v>9.9</v>
      </c>
      <c r="B38" s="29">
        <v>349</v>
      </c>
    </row>
    <row r="39" spans="1:2" x14ac:dyDescent="0.3">
      <c r="A39" s="29">
        <v>29</v>
      </c>
      <c r="B39" s="29">
        <v>1942</v>
      </c>
    </row>
    <row r="40" spans="1:2" x14ac:dyDescent="0.3">
      <c r="A40" s="29">
        <v>437</v>
      </c>
      <c r="B40" s="29">
        <v>839</v>
      </c>
    </row>
    <row r="43" spans="1:2" s="5" customFormat="1" x14ac:dyDescent="0.3">
      <c r="A43" s="5" t="s">
        <v>103</v>
      </c>
    </row>
    <row r="45" spans="1:2" x14ac:dyDescent="0.3">
      <c r="A45" s="19">
        <f t="array" ref="A45:B49">LINEST(A2:A14,B2:B14,TRUE,TRUE)</f>
        <v>-3.8917841896936805E-4</v>
      </c>
      <c r="B45" s="19">
        <v>0.10283410372735013</v>
      </c>
    </row>
    <row r="46" spans="1:2" x14ac:dyDescent="0.3">
      <c r="A46" s="19">
        <v>3.1588204579510308E-4</v>
      </c>
      <c r="B46" s="19">
        <v>2.8351792641641116E-2</v>
      </c>
    </row>
    <row r="47" spans="1:2" x14ac:dyDescent="0.3">
      <c r="A47" s="19">
        <v>0.12125945078179375</v>
      </c>
      <c r="B47" s="19">
        <v>5.3535465805282872E-2</v>
      </c>
    </row>
    <row r="48" spans="1:2" x14ac:dyDescent="0.3">
      <c r="A48" s="19">
        <v>1.5179155665303348</v>
      </c>
      <c r="B48" s="1">
        <v>11</v>
      </c>
    </row>
    <row r="49" spans="1:2" x14ac:dyDescent="0.3">
      <c r="A49" s="19">
        <v>4.3504159880483548E-3</v>
      </c>
      <c r="B49" s="19">
        <v>3.1526507088874729E-2</v>
      </c>
    </row>
    <row r="51" spans="1:2" s="5" customFormat="1" x14ac:dyDescent="0.3">
      <c r="A51" s="5" t="s">
        <v>104</v>
      </c>
    </row>
    <row r="53" spans="1:2" x14ac:dyDescent="0.3">
      <c r="A53" s="19">
        <f t="array" ref="A53:B57">LINEST(A28:A40,B28:B40,TRUE,TRUE)</f>
        <v>6.2486711685129641E-2</v>
      </c>
      <c r="B53" s="19">
        <v>6.4663883364870003</v>
      </c>
    </row>
    <row r="54" spans="1:2" x14ac:dyDescent="0.3">
      <c r="A54" s="19">
        <v>7.1042104995880831E-2</v>
      </c>
      <c r="B54" s="19">
        <v>49.403092067545664</v>
      </c>
    </row>
    <row r="55" spans="1:2" x14ac:dyDescent="0.3">
      <c r="A55" s="19">
        <v>6.5710176335189538E-2</v>
      </c>
      <c r="B55" s="19">
        <v>121.17706575290789</v>
      </c>
    </row>
    <row r="56" spans="1:2" x14ac:dyDescent="0.3">
      <c r="A56" s="19">
        <v>0.7736485203829041</v>
      </c>
      <c r="B56" s="1">
        <v>11</v>
      </c>
    </row>
    <row r="57" spans="1:2" x14ac:dyDescent="0.3">
      <c r="A57" s="19">
        <v>11360.163013746729</v>
      </c>
      <c r="B57" s="19">
        <v>161522.69390933021</v>
      </c>
    </row>
    <row r="58" spans="1:2" x14ac:dyDescent="0.3">
      <c r="A58" s="19"/>
    </row>
    <row r="60" spans="1:2" s="5" customFormat="1" x14ac:dyDescent="0.3">
      <c r="A60" s="5" t="s">
        <v>105</v>
      </c>
    </row>
    <row r="61" spans="1:2" x14ac:dyDescent="0.3">
      <c r="A61" s="30">
        <f>B49/B57</f>
        <v>1.9518314315988281E-7</v>
      </c>
    </row>
    <row r="63" spans="1:2" s="5" customFormat="1" x14ac:dyDescent="0.3">
      <c r="A63" s="5" t="s">
        <v>106</v>
      </c>
    </row>
    <row r="64" spans="1:2" x14ac:dyDescent="0.3">
      <c r="A64" s="19">
        <f>1/A61</f>
        <v>5123393.2593290471</v>
      </c>
    </row>
    <row r="66" spans="1:3" s="5" customFormat="1" x14ac:dyDescent="0.3">
      <c r="A66" s="5" t="s">
        <v>107</v>
      </c>
    </row>
    <row r="67" spans="1:3" x14ac:dyDescent="0.3">
      <c r="A67" s="1">
        <v>0.05</v>
      </c>
    </row>
    <row r="69" spans="1:3" s="5" customFormat="1" x14ac:dyDescent="0.3">
      <c r="A69" s="5" t="s">
        <v>108</v>
      </c>
    </row>
    <row r="70" spans="1:3" x14ac:dyDescent="0.3">
      <c r="A70" s="19">
        <f>_xlfn.F.INV.RT(A67,B48,B56)</f>
        <v>2.8179304699530876</v>
      </c>
    </row>
    <row r="73" spans="1:3" s="5" customFormat="1" x14ac:dyDescent="0.3">
      <c r="A73" s="5" t="s">
        <v>70</v>
      </c>
    </row>
    <row r="75" spans="1:3" x14ac:dyDescent="0.3">
      <c r="A75" s="30">
        <f>A61</f>
        <v>1.9518314315988281E-7</v>
      </c>
      <c r="B75" s="15" t="s">
        <v>2</v>
      </c>
      <c r="C75" s="19">
        <f>A70</f>
        <v>2.8179304699530876</v>
      </c>
    </row>
    <row r="76" spans="1:3" x14ac:dyDescent="0.3">
      <c r="A76" s="30">
        <f>A64</f>
        <v>5123393.2593290471</v>
      </c>
      <c r="B76" s="16" t="s">
        <v>3</v>
      </c>
      <c r="C76" s="19">
        <f>A70</f>
        <v>2.8179304699530876</v>
      </c>
    </row>
    <row r="78" spans="1:3" s="5" customFormat="1" x14ac:dyDescent="0.3">
      <c r="A78" s="5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Теория</vt:lpstr>
      <vt:lpstr>Тест GQ</vt:lpstr>
      <vt:lpstr>GRETL</vt:lpstr>
      <vt:lpstr>GRETL ответ</vt:lpstr>
      <vt:lpstr>GRETL самостоятельно</vt:lpstr>
      <vt:lpstr>GRETL ответ самостоятельно</vt:lpstr>
      <vt:lpstr>Тест GQ повторяем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Валова Екатерина Владимировна</cp:lastModifiedBy>
  <dcterms:created xsi:type="dcterms:W3CDTF">2015-06-05T18:17:20Z</dcterms:created>
  <dcterms:modified xsi:type="dcterms:W3CDTF">2023-09-21T10:14:19Z</dcterms:modified>
</cp:coreProperties>
</file>