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Екатерина\Desktop\3 курс\Эконометрика\"/>
    </mc:Choice>
  </mc:AlternateContent>
  <xr:revisionPtr revIDLastSave="0" documentId="13_ncr:1_{80BF5C4D-AC3B-44AE-8686-0F59F2277A4C}" xr6:coauthVersionLast="47" xr6:coauthVersionMax="47" xr10:uidLastSave="{00000000-0000-0000-0000-000000000000}"/>
  <bookViews>
    <workbookView xWindow="1900" yWindow="1900" windowWidth="10530" windowHeight="7540" activeTab="1" xr2:uid="{00000000-000D-0000-FFFF-FFFF00000000}"/>
  </bookViews>
  <sheets>
    <sheet name="Теория" sheetId="1" r:id="rId1"/>
    <sheet name="Задание 1" sheetId="2" r:id="rId2"/>
    <sheet name="GR данные" sheetId="6" r:id="rId3"/>
    <sheet name="GR ответ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10" i="2" l="1"/>
  <c r="A107" i="2"/>
  <c r="A39" i="2"/>
  <c r="I28" i="2"/>
  <c r="H5" i="2"/>
  <c r="G4" i="2"/>
  <c r="G6" i="2"/>
  <c r="H6" i="2"/>
  <c r="B103" i="2"/>
  <c r="F4" i="2"/>
  <c r="A112" i="2"/>
  <c r="C73" i="2"/>
  <c r="D73" i="2"/>
  <c r="I4" i="2"/>
  <c r="D5" i="2"/>
  <c r="E5" i="2"/>
  <c r="D6" i="2"/>
  <c r="E6" i="2"/>
  <c r="D7" i="2"/>
  <c r="E7" i="2"/>
  <c r="D8" i="2"/>
  <c r="E8" i="2"/>
  <c r="D9" i="2"/>
  <c r="E9" i="2"/>
  <c r="D10" i="2"/>
  <c r="E10" i="2"/>
  <c r="D11" i="2"/>
  <c r="E11" i="2"/>
  <c r="D12" i="2"/>
  <c r="E12" i="2"/>
  <c r="D13" i="2"/>
  <c r="E13" i="2"/>
  <c r="D14" i="2"/>
  <c r="E14" i="2"/>
  <c r="D15" i="2"/>
  <c r="E15" i="2"/>
  <c r="D16" i="2"/>
  <c r="E16" i="2"/>
  <c r="D17" i="2"/>
  <c r="E17" i="2"/>
  <c r="D18" i="2"/>
  <c r="E18" i="2"/>
  <c r="D19" i="2"/>
  <c r="E19" i="2"/>
  <c r="D20" i="2"/>
  <c r="E20" i="2"/>
  <c r="D21" i="2"/>
  <c r="E21" i="2"/>
  <c r="D22" i="2"/>
  <c r="E22" i="2"/>
  <c r="D23" i="2"/>
  <c r="E23" i="2"/>
  <c r="D24" i="2"/>
  <c r="E24" i="2"/>
  <c r="D25" i="2"/>
  <c r="E25" i="2"/>
  <c r="D26" i="2"/>
  <c r="E26" i="2"/>
  <c r="D27" i="2"/>
  <c r="E27" i="2"/>
  <c r="E4" i="2"/>
  <c r="A31" i="2" s="1" a="1"/>
  <c r="B34" i="2" s="1"/>
  <c r="D4" i="2"/>
  <c r="C115" i="2" l="1"/>
  <c r="A33" i="2"/>
  <c r="B32" i="2"/>
  <c r="A34" i="2"/>
  <c r="A32" i="2"/>
  <c r="B35" i="2"/>
  <c r="B33" i="2"/>
  <c r="B31" i="2"/>
  <c r="A35" i="2"/>
  <c r="A31" i="2"/>
  <c r="F11" i="2" l="1"/>
  <c r="G11" i="2" s="1"/>
  <c r="H11" i="2" s="1"/>
  <c r="I11" i="2" s="1"/>
  <c r="F12" i="2"/>
  <c r="G12" i="2" s="1"/>
  <c r="H12" i="2" s="1"/>
  <c r="I12" i="2" s="1"/>
  <c r="F20" i="2"/>
  <c r="G20" i="2" s="1"/>
  <c r="F5" i="2"/>
  <c r="G5" i="2" s="1"/>
  <c r="F13" i="2"/>
  <c r="G13" i="2" s="1"/>
  <c r="F21" i="2"/>
  <c r="G21" i="2" s="1"/>
  <c r="H21" i="2" s="1"/>
  <c r="I21" i="2" s="1"/>
  <c r="F6" i="2"/>
  <c r="I6" i="2" s="1"/>
  <c r="F14" i="2"/>
  <c r="G14" i="2" s="1"/>
  <c r="H14" i="2" s="1"/>
  <c r="I14" i="2" s="1"/>
  <c r="F22" i="2"/>
  <c r="G22" i="2" s="1"/>
  <c r="H22" i="2" s="1"/>
  <c r="I22" i="2" s="1"/>
  <c r="F7" i="2"/>
  <c r="G7" i="2" s="1"/>
  <c r="F15" i="2"/>
  <c r="G15" i="2" s="1"/>
  <c r="F23" i="2"/>
  <c r="G23" i="2" s="1"/>
  <c r="F18" i="2"/>
  <c r="G18" i="2" s="1"/>
  <c r="F19" i="2"/>
  <c r="G19" i="2" s="1"/>
  <c r="H19" i="2" s="1"/>
  <c r="I19" i="2" s="1"/>
  <c r="F8" i="2"/>
  <c r="G8" i="2" s="1"/>
  <c r="H8" i="2" s="1"/>
  <c r="I8" i="2" s="1"/>
  <c r="F16" i="2"/>
  <c r="G16" i="2" s="1"/>
  <c r="H16" i="2" s="1"/>
  <c r="I16" i="2" s="1"/>
  <c r="F24" i="2"/>
  <c r="G24" i="2" s="1"/>
  <c r="H24" i="2" s="1"/>
  <c r="I24" i="2" s="1"/>
  <c r="F26" i="2"/>
  <c r="G26" i="2" s="1"/>
  <c r="F27" i="2"/>
  <c r="G27" i="2" s="1"/>
  <c r="H27" i="2" s="1"/>
  <c r="I27" i="2" s="1"/>
  <c r="F9" i="2"/>
  <c r="G9" i="2" s="1"/>
  <c r="F17" i="2"/>
  <c r="G17" i="2" s="1"/>
  <c r="F25" i="2"/>
  <c r="G25" i="2" s="1"/>
  <c r="F10" i="2"/>
  <c r="G10" i="2" s="1"/>
  <c r="H10" i="2" s="1"/>
  <c r="I10" i="2" s="1"/>
  <c r="H9" i="2" l="1"/>
  <c r="I9" i="2" s="1"/>
  <c r="H23" i="2"/>
  <c r="I23" i="2" s="1"/>
  <c r="H13" i="2"/>
  <c r="I13" i="2" s="1"/>
  <c r="H17" i="2"/>
  <c r="I17" i="2" s="1"/>
  <c r="H18" i="2"/>
  <c r="I18" i="2" s="1"/>
  <c r="H15" i="2"/>
  <c r="I15" i="2" s="1"/>
  <c r="I5" i="2"/>
  <c r="H25" i="2"/>
  <c r="I25" i="2" s="1"/>
  <c r="H26" i="2"/>
  <c r="I26" i="2" s="1"/>
  <c r="H7" i="2"/>
  <c r="I7" i="2" s="1"/>
  <c r="H20" i="2"/>
  <c r="I20" i="2" s="1"/>
  <c r="A115" i="2" l="1"/>
  <c r="A81" i="2"/>
</calcChain>
</file>

<file path=xl/sharedStrings.xml><?xml version="1.0" encoding="utf-8"?>
<sst xmlns="http://schemas.openxmlformats.org/spreadsheetml/2006/main" count="40" uniqueCount="38">
  <si>
    <t>Wt</t>
  </si>
  <si>
    <t>Ut</t>
  </si>
  <si>
    <t>№</t>
  </si>
  <si>
    <t>et</t>
  </si>
  <si>
    <t>Исследуется модель, связывающая количество вакансий wt и уровень безработицы ut</t>
  </si>
  <si>
    <t>где, Y = ln (wt), X = ln (ut)</t>
  </si>
  <si>
    <t>Y регр</t>
  </si>
  <si>
    <t>et — et-1</t>
  </si>
  <si>
    <t>(et — et-1)^2</t>
  </si>
  <si>
    <t>А0</t>
  </si>
  <si>
    <t>А1</t>
  </si>
  <si>
    <t>Y = ln (wt)</t>
  </si>
  <si>
    <t>X = ln (ut)</t>
  </si>
  <si>
    <t>ESS</t>
  </si>
  <si>
    <t>Коэффициент Дарбина Уотсана (сумма (et-et-1)^2 /ESS)</t>
  </si>
  <si>
    <t>Инструменты -&gt; критические - значения</t>
  </si>
  <si>
    <t>DL</t>
  </si>
  <si>
    <t>DU</t>
  </si>
  <si>
    <t>4-DU</t>
  </si>
  <si>
    <t>4-DL</t>
  </si>
  <si>
    <t>Критические значения для статистики Дарбина Уотсона</t>
  </si>
  <si>
    <t>у нас коэффициент</t>
  </si>
  <si>
    <t>мы в 1 интервале</t>
  </si>
  <si>
    <t>получается p &gt; 0</t>
  </si>
  <si>
    <t>Там, где вопросики, слепая зона. В ней мы не можем опровергнуть или утверждать об автокорреляции</t>
  </si>
  <si>
    <t>p =</t>
  </si>
  <si>
    <t>z = корень(n)*p</t>
  </si>
  <si>
    <t>Z статистика</t>
  </si>
  <si>
    <t>Вероятность</t>
  </si>
  <si>
    <t>Критическое значение нормального распределения</t>
  </si>
  <si>
    <t>Сравниваем</t>
  </si>
  <si>
    <t>&gt;</t>
  </si>
  <si>
    <t>Автокорреляция присутствует</t>
  </si>
  <si>
    <t>Делаем модель -&gt; тесты -&gt; автокорреляция</t>
  </si>
  <si>
    <t>Тест Бройша-Годфри (Breusch-Godfrey) на автокорреляцию первого порядка</t>
  </si>
  <si>
    <t>Автокорреляция есть</t>
  </si>
  <si>
    <t xml:space="preserve">проверяем по лагам от 1 до 4 смотрим можно ли доверять, выбираем лучшее значение лага. </t>
  </si>
  <si>
    <t>Присутствует при 1 лаге. Тесту можно доверять, так как есть 2 * и значение p меньше 0,05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</si>
</sst>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0.0"/>
  </numFmts>
  <fonts count="2" x14ac:knownFonts="1">
    <font>
      <sz val="11"/>
      <color theme="1"/>
      <name val="Calibri"/>
      <family val="2"/>
      <scheme val="minor"/>
    </font>
    <font>
      <sz val="14"/>
      <color theme="1"/>
      <name val="Calibri Light"/>
      <family val="2"/>
      <charset val="204"/>
      <scheme val="maj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0" fontId="1" fillId="0" borderId="0" xfId="0" applyFont="1" applyBorder="1"/>
    <xf numFmtId="0" fontId="1" fillId="0" borderId="0" xfId="0" applyFont="1" applyBorder="1" applyAlignment="1">
      <alignment horizontal="center" vertical="center"/>
    </xf>
    <xf numFmtId="164" fontId="1" fillId="0" borderId="0" xfId="0" applyNumberFormat="1" applyFont="1" applyBorder="1"/>
    <xf numFmtId="165" fontId="1" fillId="0" borderId="0" xfId="0" applyNumberFormat="1" applyFont="1" applyBorder="1"/>
    <xf numFmtId="0" fontId="1" fillId="2" borderId="1" xfId="0" applyFont="1" applyFill="1" applyBorder="1" applyAlignment="1">
      <alignment horizontal="center" vertical="center"/>
    </xf>
    <xf numFmtId="0" fontId="1" fillId="2" borderId="0" xfId="0" applyFont="1" applyFill="1" applyBorder="1"/>
    <xf numFmtId="0" fontId="1" fillId="2" borderId="0" xfId="0" applyFont="1" applyFill="1"/>
    <xf numFmtId="165" fontId="1" fillId="2" borderId="0" xfId="0" applyNumberFormat="1" applyFont="1" applyFill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495300</xdr:colOff>
      <xdr:row>37</xdr:row>
      <xdr:rowOff>76200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58E87F8-F4A4-EE05-D2E9-CD6F07470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72100" cy="7124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9</xdr:col>
      <xdr:colOff>152400</xdr:colOff>
      <xdr:row>79</xdr:row>
      <xdr:rowOff>47625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910FBE64-526A-ABF2-4346-A8E3C4B4E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5638800" cy="7477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196215</xdr:colOff>
      <xdr:row>0</xdr:row>
      <xdr:rowOff>754380</xdr:rowOff>
    </xdr:from>
    <xdr:ext cx="96564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CF2A57E9-DEBF-DEBD-8E65-9ECE71FF8BE8}"/>
                </a:ext>
              </a:extLst>
            </xdr:cNvPr>
            <xdr:cNvSpPr txBox="1"/>
          </xdr:nvSpPr>
          <xdr:spPr>
            <a:xfrm>
              <a:off x="196215" y="754380"/>
              <a:ext cx="96564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ru-RU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sz="1200" b="0" i="0">
                            <a:latin typeface="Cambria Math" panose="02040503050406030204" pitchFamily="18" charset="0"/>
                          </a:rPr>
                          <m:t>y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n-US" sz="1200" b="0" i="0">
                            <a:latin typeface="Cambria Math" panose="02040503050406030204" pitchFamily="18" charset="0"/>
                          </a:rPr>
                          <m:t>t</m:t>
                        </m:r>
                      </m:sub>
                    </m:sSub>
                    <m:r>
                      <a:rPr lang="en-US" sz="1200" b="0" i="0">
                        <a:latin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US" sz="1200" b="0" i="0">
                        <a:latin typeface="Cambria Math" panose="02040503050406030204" pitchFamily="18" charset="0"/>
                      </a:rPr>
                      <m:t>a</m:t>
                    </m:r>
                    <m:r>
                      <a:rPr lang="en-US" sz="1200" b="0" i="0">
                        <a:latin typeface="Cambria Math" panose="02040503050406030204" pitchFamily="18" charset="0"/>
                      </a:rPr>
                      <m:t>+</m:t>
                    </m:r>
                    <m:r>
                      <m:rPr>
                        <m:sty m:val="p"/>
                      </m:rP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β</m:t>
                    </m:r>
                    <m:r>
                      <a:rPr lang="en-US" sz="12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∗</m:t>
                    </m:r>
                    <m:sSub>
                      <m:sSubPr>
                        <m:ctrlPr>
                          <a:rPr lang="en-US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sz="12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x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n-US" sz="12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t</m:t>
                        </m:r>
                      </m:sub>
                    </m:sSub>
                  </m:oMath>
                </m:oMathPara>
              </a14:m>
              <a:endParaRPr lang="ru-RU" sz="3200" i="0">
                <a:latin typeface="+mj-lt"/>
              </a:endParaRPr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CF2A57E9-DEBF-DEBD-8E65-9ECE71FF8BE8}"/>
                </a:ext>
              </a:extLst>
            </xdr:cNvPr>
            <xdr:cNvSpPr txBox="1"/>
          </xdr:nvSpPr>
          <xdr:spPr>
            <a:xfrm>
              <a:off x="196215" y="754380"/>
              <a:ext cx="96564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200" b="0" i="0">
                  <a:latin typeface="+mj-lt"/>
                </a:rPr>
                <a:t>y</a:t>
              </a:r>
              <a:r>
                <a:rPr lang="ru-RU" sz="1200" b="0" i="0">
                  <a:latin typeface="+mj-lt"/>
                </a:rPr>
                <a:t>_</a:t>
              </a:r>
              <a:r>
                <a:rPr lang="en-US" sz="1200" b="0" i="0">
                  <a:latin typeface="+mj-lt"/>
                </a:rPr>
                <a:t>t=a+</a:t>
              </a:r>
              <a:r>
                <a:rPr lang="en-US" sz="1200" b="0" i="0">
                  <a:latin typeface="+mj-lt"/>
                  <a:ea typeface="Cambria Math" panose="02040503050406030204" pitchFamily="18" charset="0"/>
                </a:rPr>
                <a:t>β∗x_t</a:t>
              </a:r>
              <a:endParaRPr lang="ru-RU" sz="3200" i="0">
                <a:latin typeface="+mj-lt"/>
              </a:endParaRPr>
            </a:p>
          </xdr:txBody>
        </xdr:sp>
      </mc:Fallback>
    </mc:AlternateContent>
    <xdr:clientData/>
  </xdr:oneCellAnchor>
  <xdr:twoCellAnchor editAs="oneCell">
    <xdr:from>
      <xdr:col>0</xdr:col>
      <xdr:colOff>0</xdr:colOff>
      <xdr:row>41</xdr:row>
      <xdr:rowOff>209550</xdr:rowOff>
    </xdr:from>
    <xdr:to>
      <xdr:col>7</xdr:col>
      <xdr:colOff>1294526</xdr:colOff>
      <xdr:row>53</xdr:row>
      <xdr:rowOff>9193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6D51C18C-93E9-4868-A021-65C3D9E3F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877550"/>
          <a:ext cx="6990476" cy="2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-1</xdr:rowOff>
    </xdr:from>
    <xdr:to>
      <xdr:col>7</xdr:col>
      <xdr:colOff>136071</xdr:colOff>
      <xdr:row>68</xdr:row>
      <xdr:rowOff>231711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367316F1-B782-4743-AC83-81827B849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004017"/>
          <a:ext cx="6123214" cy="33273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6</xdr:col>
      <xdr:colOff>85105</xdr:colOff>
      <xdr:row>77</xdr:row>
      <xdr:rowOff>57054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D6B2DB12-9CD2-43E8-AF6E-77372CB40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526125"/>
          <a:ext cx="4961905" cy="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6</xdr:col>
      <xdr:colOff>285750</xdr:colOff>
      <xdr:row>100</xdr:row>
      <xdr:rowOff>9525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5779CFFA-1315-47DC-A2CC-CD4BEB745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21750"/>
          <a:ext cx="5162550" cy="3105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313600</xdr:colOff>
      <xdr:row>23</xdr:row>
      <xdr:rowOff>113738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F05793C-B26C-47BB-B82D-294D8B915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00000" cy="4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57150</xdr:rowOff>
    </xdr:from>
    <xdr:to>
      <xdr:col>3</xdr:col>
      <xdr:colOff>561676</xdr:colOff>
      <xdr:row>33</xdr:row>
      <xdr:rowOff>95102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71BF1D8A-7DAC-491C-ACED-2273F72C6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00650"/>
          <a:ext cx="2390476" cy="1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9</xdr:col>
      <xdr:colOff>351695</xdr:colOff>
      <xdr:row>56</xdr:row>
      <xdr:rowOff>104262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99787A19-8A5C-4C0D-967B-7A25CF4F0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67500"/>
          <a:ext cx="5838095" cy="4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142875</xdr:rowOff>
    </xdr:from>
    <xdr:to>
      <xdr:col>11</xdr:col>
      <xdr:colOff>504826</xdr:colOff>
      <xdr:row>93</xdr:row>
      <xdr:rowOff>180975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2C7D170B-20F1-4EAE-87FE-97E73210E2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0474" t="23522" r="10093" b="24250"/>
        <a:stretch/>
      </xdr:blipFill>
      <xdr:spPr>
        <a:xfrm>
          <a:off x="0" y="12525375"/>
          <a:ext cx="7210426" cy="537210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95</xdr:row>
      <xdr:rowOff>66675</xdr:rowOff>
    </xdr:from>
    <xdr:to>
      <xdr:col>9</xdr:col>
      <xdr:colOff>389804</xdr:colOff>
      <xdr:row>134</xdr:row>
      <xdr:rowOff>65746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8971D827-F849-425F-8217-2735D4910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775" y="18164175"/>
          <a:ext cx="5771429" cy="7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K80" sqref="K8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A5CDA-3D51-45E6-9AA6-2B60071942F4}">
  <dimension ref="A1:K116"/>
  <sheetViews>
    <sheetView tabSelected="1" topLeftCell="A96" zoomScale="56" workbookViewId="0">
      <selection activeCell="G113" sqref="G113"/>
    </sheetView>
  </sheetViews>
  <sheetFormatPr defaultColWidth="9.1796875" defaultRowHeight="18.5" x14ac:dyDescent="0.45"/>
  <cols>
    <col min="1" max="1" width="11.26953125" style="1" bestFit="1" customWidth="1"/>
    <col min="2" max="3" width="9.1796875" style="1"/>
    <col min="4" max="4" width="14.453125" style="1" customWidth="1"/>
    <col min="5" max="6" width="14.54296875" style="1" customWidth="1"/>
    <col min="7" max="7" width="12.26953125" style="1" customWidth="1"/>
    <col min="8" max="8" width="20.7265625" style="1" customWidth="1"/>
    <col min="9" max="9" width="26" style="1" customWidth="1"/>
    <col min="10" max="10" width="14.1796875" style="1" customWidth="1"/>
    <col min="11" max="16384" width="9.1796875" style="1"/>
  </cols>
  <sheetData>
    <row r="1" spans="1:11" ht="90" customHeight="1" x14ac:dyDescent="0.45">
      <c r="A1" s="17" t="s">
        <v>4</v>
      </c>
      <c r="B1" s="17"/>
      <c r="C1" s="17"/>
      <c r="D1" s="17"/>
      <c r="E1" s="17"/>
      <c r="F1" s="17"/>
      <c r="G1" s="17"/>
      <c r="H1" s="17"/>
      <c r="I1" s="16" t="s">
        <v>5</v>
      </c>
      <c r="J1" s="16"/>
      <c r="K1" s="16"/>
    </row>
    <row r="2" spans="1:11" x14ac:dyDescent="0.45">
      <c r="A2" s="8"/>
      <c r="B2" s="8"/>
      <c r="C2" s="8"/>
      <c r="D2" s="9"/>
      <c r="E2" s="9"/>
      <c r="F2" s="9"/>
      <c r="G2" s="8"/>
      <c r="H2" s="8"/>
      <c r="I2" s="8"/>
      <c r="J2" s="8"/>
      <c r="K2" s="8"/>
    </row>
    <row r="3" spans="1:11" s="14" customFormat="1" x14ac:dyDescent="0.45">
      <c r="A3" s="12" t="s">
        <v>2</v>
      </c>
      <c r="B3" s="12" t="s">
        <v>0</v>
      </c>
      <c r="C3" s="12" t="s">
        <v>1</v>
      </c>
      <c r="D3" s="12" t="s">
        <v>11</v>
      </c>
      <c r="E3" s="12" t="s">
        <v>12</v>
      </c>
      <c r="F3" s="12" t="s">
        <v>6</v>
      </c>
      <c r="G3" s="12" t="s">
        <v>3</v>
      </c>
      <c r="H3" s="12" t="s">
        <v>7</v>
      </c>
      <c r="I3" s="12" t="s">
        <v>8</v>
      </c>
      <c r="J3" s="13"/>
      <c r="K3" s="13"/>
    </row>
    <row r="4" spans="1:11" x14ac:dyDescent="0.45">
      <c r="A4" s="2">
        <v>1</v>
      </c>
      <c r="B4" s="2">
        <v>1.73</v>
      </c>
      <c r="C4" s="2">
        <v>8.65</v>
      </c>
      <c r="D4" s="3">
        <f>LN(B4)</f>
        <v>0.5481214085096876</v>
      </c>
      <c r="E4" s="3">
        <f>LN(C4)</f>
        <v>2.157559320943788</v>
      </c>
      <c r="F4" s="3">
        <f>$B$31+E4*$A$31</f>
        <v>0.61884348408198719</v>
      </c>
      <c r="G4" s="4">
        <f>-F4+D4</f>
        <v>-7.0722075572299592E-2</v>
      </c>
      <c r="H4" s="2">
        <v>0</v>
      </c>
      <c r="I4" s="2">
        <f>H4^2</f>
        <v>0</v>
      </c>
      <c r="J4" s="8"/>
      <c r="K4" s="8"/>
    </row>
    <row r="5" spans="1:11" x14ac:dyDescent="0.45">
      <c r="A5" s="2">
        <v>2</v>
      </c>
      <c r="B5" s="2">
        <v>1.94</v>
      </c>
      <c r="C5" s="2">
        <v>4.82</v>
      </c>
      <c r="D5" s="3">
        <f t="shared" ref="D5:D27" si="0">LN(B5)</f>
        <v>0.66268797307523675</v>
      </c>
      <c r="E5" s="3">
        <f t="shared" ref="E5:E27" si="1">LN(C5)</f>
        <v>1.572773928062509</v>
      </c>
      <c r="F5" s="3">
        <f t="shared" ref="F5:F27" si="2">$B$31+E5*$A$31</f>
        <v>1.0744242575982947</v>
      </c>
      <c r="G5" s="4">
        <f t="shared" ref="G5:G27" si="3">-F5+D5</f>
        <v>-0.41173628452305799</v>
      </c>
      <c r="H5" s="3">
        <f>G5-G4</f>
        <v>-0.3410142089507584</v>
      </c>
      <c r="I5" s="2">
        <f t="shared" ref="I5:I27" si="4">H5^2</f>
        <v>0.11629069070631151</v>
      </c>
      <c r="J5" s="8"/>
      <c r="K5" s="8"/>
    </row>
    <row r="6" spans="1:11" x14ac:dyDescent="0.45">
      <c r="A6" s="2">
        <v>3</v>
      </c>
      <c r="B6" s="2">
        <v>3.05</v>
      </c>
      <c r="C6" s="2">
        <v>2.67</v>
      </c>
      <c r="D6" s="3">
        <f t="shared" si="0"/>
        <v>1.1151415906193203</v>
      </c>
      <c r="E6" s="3">
        <f t="shared" si="1"/>
        <v>0.98207847241215818</v>
      </c>
      <c r="F6" s="3">
        <f t="shared" si="2"/>
        <v>1.5346093030417749</v>
      </c>
      <c r="G6" s="4">
        <f>-F6+D6</f>
        <v>-0.41946771242245462</v>
      </c>
      <c r="H6" s="3">
        <f>G6-G5</f>
        <v>-7.7314278993966257E-3</v>
      </c>
      <c r="I6" s="2">
        <f t="shared" si="4"/>
        <v>5.9774977363568523E-5</v>
      </c>
      <c r="J6" s="8"/>
      <c r="K6" s="8"/>
    </row>
    <row r="7" spans="1:11" x14ac:dyDescent="0.45">
      <c r="A7" s="2">
        <v>4</v>
      </c>
      <c r="B7" s="2">
        <v>4.17</v>
      </c>
      <c r="C7" s="2">
        <v>2.67</v>
      </c>
      <c r="D7" s="3">
        <f t="shared" si="0"/>
        <v>1.4279160358107101</v>
      </c>
      <c r="E7" s="3">
        <f t="shared" si="1"/>
        <v>0.98207847241215818</v>
      </c>
      <c r="F7" s="3">
        <f t="shared" si="2"/>
        <v>1.5346093030417749</v>
      </c>
      <c r="G7" s="4">
        <f t="shared" si="3"/>
        <v>-0.10669326723106476</v>
      </c>
      <c r="H7" s="3">
        <f t="shared" ref="H7:H27" si="5">G7-G6</f>
        <v>0.31277444519138986</v>
      </c>
      <c r="I7" s="2">
        <f t="shared" si="4"/>
        <v>9.7827853564781742E-2</v>
      </c>
      <c r="J7" s="8"/>
      <c r="K7" s="8"/>
    </row>
    <row r="8" spans="1:11" x14ac:dyDescent="0.45">
      <c r="A8" s="2">
        <v>5</v>
      </c>
      <c r="B8" s="2">
        <v>2.52</v>
      </c>
      <c r="C8" s="2">
        <v>2.58</v>
      </c>
      <c r="D8" s="3">
        <f t="shared" si="0"/>
        <v>0.9242589015233319</v>
      </c>
      <c r="E8" s="3">
        <f t="shared" si="1"/>
        <v>0.94778939893352609</v>
      </c>
      <c r="F8" s="3">
        <f t="shared" si="2"/>
        <v>1.56132242345948</v>
      </c>
      <c r="G8" s="4">
        <f t="shared" si="3"/>
        <v>-0.63706352193614812</v>
      </c>
      <c r="H8" s="3">
        <f t="shared" si="5"/>
        <v>-0.53037025470508337</v>
      </c>
      <c r="I8" s="2">
        <f t="shared" si="4"/>
        <v>0.28129260707593501</v>
      </c>
      <c r="J8" s="8"/>
      <c r="K8" s="8"/>
    </row>
    <row r="9" spans="1:11" x14ac:dyDescent="0.45">
      <c r="A9" s="2">
        <v>6</v>
      </c>
      <c r="B9" s="2">
        <v>1.71</v>
      </c>
      <c r="C9" s="2">
        <v>8.07</v>
      </c>
      <c r="D9" s="3">
        <f t="shared" si="0"/>
        <v>0.53649337051456847</v>
      </c>
      <c r="E9" s="3">
        <f t="shared" si="1"/>
        <v>2.0881534822818573</v>
      </c>
      <c r="F9" s="3">
        <f t="shared" si="2"/>
        <v>0.6729145433954844</v>
      </c>
      <c r="G9" s="4">
        <f t="shared" si="3"/>
        <v>-0.13642117288091593</v>
      </c>
      <c r="H9" s="3">
        <f t="shared" si="5"/>
        <v>0.50064234905523219</v>
      </c>
      <c r="I9" s="2">
        <f t="shared" si="4"/>
        <v>0.25064276166754096</v>
      </c>
      <c r="J9" s="8"/>
      <c r="K9" s="8"/>
    </row>
    <row r="10" spans="1:11" x14ac:dyDescent="0.45">
      <c r="A10" s="2">
        <v>7</v>
      </c>
      <c r="B10" s="2">
        <v>1.95</v>
      </c>
      <c r="C10" s="2">
        <v>8.83</v>
      </c>
      <c r="D10" s="3">
        <f t="shared" si="0"/>
        <v>0.66782937257565544</v>
      </c>
      <c r="E10" s="3">
        <f t="shared" si="1"/>
        <v>2.1781550146158688</v>
      </c>
      <c r="F10" s="3">
        <f t="shared" si="2"/>
        <v>0.60279827815096887</v>
      </c>
      <c r="G10" s="4">
        <f t="shared" si="3"/>
        <v>6.5031094424686575E-2</v>
      </c>
      <c r="H10" s="3">
        <f t="shared" si="5"/>
        <v>0.20145226730560251</v>
      </c>
      <c r="I10" s="2">
        <f t="shared" si="4"/>
        <v>4.0583016002567925E-2</v>
      </c>
      <c r="J10" s="8"/>
      <c r="K10" s="8"/>
    </row>
    <row r="11" spans="1:11" x14ac:dyDescent="0.45">
      <c r="A11" s="2">
        <v>8</v>
      </c>
      <c r="B11" s="2">
        <v>2.57</v>
      </c>
      <c r="C11" s="2">
        <v>5.54</v>
      </c>
      <c r="D11" s="3">
        <f t="shared" si="0"/>
        <v>0.94390589890712839</v>
      </c>
      <c r="E11" s="3">
        <f t="shared" si="1"/>
        <v>1.7119945007591924</v>
      </c>
      <c r="F11" s="3">
        <f t="shared" si="2"/>
        <v>0.96596358643475422</v>
      </c>
      <c r="G11" s="4">
        <f t="shared" si="3"/>
        <v>-2.2057687527625824E-2</v>
      </c>
      <c r="H11" s="3">
        <f t="shared" si="5"/>
        <v>-8.70887819523124E-2</v>
      </c>
      <c r="I11" s="2">
        <f t="shared" si="4"/>
        <v>7.5844559419374138E-3</v>
      </c>
      <c r="J11" s="8"/>
      <c r="K11" s="8"/>
    </row>
    <row r="12" spans="1:11" x14ac:dyDescent="0.45">
      <c r="A12" s="2">
        <v>9</v>
      </c>
      <c r="B12" s="2">
        <v>5.0599999999999996</v>
      </c>
      <c r="C12" s="2">
        <v>2.87</v>
      </c>
      <c r="D12" s="3">
        <f t="shared" si="0"/>
        <v>1.6213664832993742</v>
      </c>
      <c r="E12" s="3">
        <f t="shared" si="1"/>
        <v>1.0543120297715298</v>
      </c>
      <c r="F12" s="3">
        <f t="shared" si="2"/>
        <v>1.4783352915219659</v>
      </c>
      <c r="G12" s="4">
        <f t="shared" si="3"/>
        <v>0.14303119177740831</v>
      </c>
      <c r="H12" s="3">
        <f t="shared" si="5"/>
        <v>0.16508887930503413</v>
      </c>
      <c r="I12" s="2">
        <f t="shared" si="4"/>
        <v>2.7254338070192126E-2</v>
      </c>
      <c r="J12" s="8"/>
      <c r="K12" s="8"/>
    </row>
    <row r="13" spans="1:11" x14ac:dyDescent="0.45">
      <c r="A13" s="2">
        <v>10</v>
      </c>
      <c r="B13" s="2">
        <v>2.81</v>
      </c>
      <c r="C13" s="2">
        <v>5.29</v>
      </c>
      <c r="D13" s="3">
        <f t="shared" si="0"/>
        <v>1.0331844833456545</v>
      </c>
      <c r="E13" s="3">
        <f t="shared" si="1"/>
        <v>1.665818245870208</v>
      </c>
      <c r="F13" s="3">
        <f t="shared" si="2"/>
        <v>1.0019374910098304</v>
      </c>
      <c r="G13" s="4">
        <f t="shared" si="3"/>
        <v>3.1246992335824064E-2</v>
      </c>
      <c r="H13" s="3">
        <f t="shared" si="5"/>
        <v>-0.11178419944158424</v>
      </c>
      <c r="I13" s="2">
        <f t="shared" si="4"/>
        <v>1.2495707244795883E-2</v>
      </c>
      <c r="J13" s="8"/>
      <c r="K13" s="8"/>
    </row>
    <row r="14" spans="1:11" x14ac:dyDescent="0.45">
      <c r="A14" s="2">
        <v>11</v>
      </c>
      <c r="B14" s="2">
        <v>4.43</v>
      </c>
      <c r="C14" s="2">
        <v>3.31</v>
      </c>
      <c r="D14" s="3">
        <f t="shared" si="0"/>
        <v>1.4883995840570443</v>
      </c>
      <c r="E14" s="3">
        <f t="shared" si="1"/>
        <v>1.1969481893889715</v>
      </c>
      <c r="F14" s="3">
        <f t="shared" si="2"/>
        <v>1.367213685679971</v>
      </c>
      <c r="G14" s="4">
        <f t="shared" si="3"/>
        <v>0.12118589837707328</v>
      </c>
      <c r="H14" s="3">
        <f t="shared" si="5"/>
        <v>8.9938906041249211E-2</v>
      </c>
      <c r="I14" s="2">
        <f t="shared" si="4"/>
        <v>8.0890068198966533E-3</v>
      </c>
      <c r="J14" s="8"/>
      <c r="K14" s="8"/>
    </row>
    <row r="15" spans="1:11" x14ac:dyDescent="0.45">
      <c r="A15" s="2">
        <v>12</v>
      </c>
      <c r="B15" s="2">
        <v>3.19</v>
      </c>
      <c r="C15" s="2">
        <v>5.44</v>
      </c>
      <c r="D15" s="3">
        <f t="shared" si="0"/>
        <v>1.1600209167967532</v>
      </c>
      <c r="E15" s="3">
        <f t="shared" si="1"/>
        <v>1.6937790608678513</v>
      </c>
      <c r="F15" s="3">
        <f t="shared" si="2"/>
        <v>0.98015444054406964</v>
      </c>
      <c r="G15" s="4">
        <f t="shared" si="3"/>
        <v>0.17986647625268359</v>
      </c>
      <c r="H15" s="3">
        <f t="shared" si="5"/>
        <v>5.8680577875610318E-2</v>
      </c>
      <c r="I15" s="2">
        <f t="shared" si="4"/>
        <v>3.4434102198155673E-3</v>
      </c>
      <c r="J15" s="8"/>
      <c r="K15" s="8"/>
    </row>
    <row r="16" spans="1:11" x14ac:dyDescent="0.45">
      <c r="A16" s="2">
        <v>13</v>
      </c>
      <c r="B16" s="2">
        <v>2.23</v>
      </c>
      <c r="C16" s="2">
        <v>6.8</v>
      </c>
      <c r="D16" s="3">
        <f t="shared" si="0"/>
        <v>0.80200158547202738</v>
      </c>
      <c r="E16" s="3">
        <f t="shared" si="1"/>
        <v>1.9169226121820611</v>
      </c>
      <c r="F16" s="3">
        <f t="shared" si="2"/>
        <v>0.80631304000562931</v>
      </c>
      <c r="G16" s="4">
        <f t="shared" si="3"/>
        <v>-4.3114545336019328E-3</v>
      </c>
      <c r="H16" s="3">
        <f t="shared" si="5"/>
        <v>-0.18417793078628553</v>
      </c>
      <c r="I16" s="2">
        <f t="shared" si="4"/>
        <v>3.3921510188717779E-2</v>
      </c>
      <c r="J16" s="8"/>
      <c r="K16" s="8"/>
    </row>
    <row r="17" spans="1:11" x14ac:dyDescent="0.45">
      <c r="A17" s="2">
        <v>14</v>
      </c>
      <c r="B17" s="2">
        <v>2.06</v>
      </c>
      <c r="C17" s="2">
        <v>8.25</v>
      </c>
      <c r="D17" s="3">
        <f t="shared" si="0"/>
        <v>0.72270598280148979</v>
      </c>
      <c r="E17" s="3">
        <f t="shared" si="1"/>
        <v>2.1102132003465894</v>
      </c>
      <c r="F17" s="3">
        <f t="shared" si="2"/>
        <v>0.65572877996530465</v>
      </c>
      <c r="G17" s="4">
        <f t="shared" si="3"/>
        <v>6.6977202836185135E-2</v>
      </c>
      <c r="H17" s="3">
        <f t="shared" si="5"/>
        <v>7.1288657369787067E-2</v>
      </c>
      <c r="I17" s="2">
        <f t="shared" si="4"/>
        <v>5.0820726695868963E-3</v>
      </c>
      <c r="J17" s="8"/>
      <c r="K17" s="8"/>
    </row>
    <row r="18" spans="1:11" x14ac:dyDescent="0.45">
      <c r="A18" s="2">
        <v>15</v>
      </c>
      <c r="B18" s="2">
        <v>3.33</v>
      </c>
      <c r="C18" s="2">
        <v>3.44</v>
      </c>
      <c r="D18" s="3">
        <f t="shared" si="0"/>
        <v>1.2029723039923526</v>
      </c>
      <c r="E18" s="3">
        <f t="shared" si="1"/>
        <v>1.235471471385307</v>
      </c>
      <c r="F18" s="3">
        <f t="shared" si="2"/>
        <v>1.3372018782307373</v>
      </c>
      <c r="G18" s="4">
        <f t="shared" si="3"/>
        <v>-0.13422957423838477</v>
      </c>
      <c r="H18" s="3">
        <f t="shared" si="5"/>
        <v>-0.20120677707456991</v>
      </c>
      <c r="I18" s="2">
        <f t="shared" si="4"/>
        <v>4.0484167140735675E-2</v>
      </c>
      <c r="J18" s="8"/>
      <c r="K18" s="8"/>
    </row>
    <row r="19" spans="1:11" x14ac:dyDescent="0.45">
      <c r="A19" s="2">
        <v>16</v>
      </c>
      <c r="B19" s="2">
        <v>2.12</v>
      </c>
      <c r="C19" s="2">
        <v>7.8</v>
      </c>
      <c r="D19" s="3">
        <f t="shared" si="0"/>
        <v>0.75141608868392118</v>
      </c>
      <c r="E19" s="3">
        <f t="shared" si="1"/>
        <v>2.0541237336955462</v>
      </c>
      <c r="F19" s="3">
        <f t="shared" si="2"/>
        <v>0.69942563510920053</v>
      </c>
      <c r="G19" s="4">
        <f t="shared" si="3"/>
        <v>5.1990453574720652E-2</v>
      </c>
      <c r="H19" s="3">
        <f t="shared" si="5"/>
        <v>0.18622002781310543</v>
      </c>
      <c r="I19" s="2">
        <f t="shared" si="4"/>
        <v>3.4677898758713757E-2</v>
      </c>
      <c r="J19" s="8"/>
      <c r="K19" s="8"/>
    </row>
    <row r="20" spans="1:11" x14ac:dyDescent="0.45">
      <c r="A20" s="2">
        <v>17</v>
      </c>
      <c r="B20" s="2">
        <v>3.15</v>
      </c>
      <c r="C20" s="2">
        <v>4.72</v>
      </c>
      <c r="D20" s="3">
        <f t="shared" si="0"/>
        <v>1.1474024528375417</v>
      </c>
      <c r="E20" s="3">
        <f t="shared" si="1"/>
        <v>1.5518087995974639</v>
      </c>
      <c r="F20" s="3">
        <f t="shared" si="2"/>
        <v>1.0907572740505596</v>
      </c>
      <c r="G20" s="4">
        <f t="shared" si="3"/>
        <v>5.6645178786982164E-2</v>
      </c>
      <c r="H20" s="3">
        <f t="shared" si="5"/>
        <v>4.6547252122615124E-3</v>
      </c>
      <c r="I20" s="2">
        <f t="shared" si="4"/>
        <v>2.1666466801662983E-5</v>
      </c>
      <c r="J20" s="8"/>
      <c r="K20" s="8"/>
    </row>
    <row r="21" spans="1:11" x14ac:dyDescent="0.45">
      <c r="A21" s="2">
        <v>18</v>
      </c>
      <c r="B21" s="2">
        <v>1.92</v>
      </c>
      <c r="C21" s="2">
        <v>7.45</v>
      </c>
      <c r="D21" s="3">
        <f t="shared" si="0"/>
        <v>0.65232518603969014</v>
      </c>
      <c r="E21" s="3">
        <f t="shared" si="1"/>
        <v>2.0082140323914683</v>
      </c>
      <c r="F21" s="3">
        <f t="shared" si="2"/>
        <v>0.73519187942142916</v>
      </c>
      <c r="G21" s="4">
        <f t="shared" si="3"/>
        <v>-8.2866693381739021E-2</v>
      </c>
      <c r="H21" s="3">
        <f t="shared" si="5"/>
        <v>-0.13951187216872118</v>
      </c>
      <c r="I21" s="2">
        <f t="shared" si="4"/>
        <v>1.9463562476021601E-2</v>
      </c>
      <c r="J21" s="8"/>
      <c r="K21" s="8"/>
    </row>
    <row r="22" spans="1:11" x14ac:dyDescent="0.45">
      <c r="A22" s="2">
        <v>19</v>
      </c>
      <c r="B22" s="2">
        <v>2.2599999999999998</v>
      </c>
      <c r="C22" s="2">
        <v>6.21</v>
      </c>
      <c r="D22" s="3">
        <f t="shared" si="0"/>
        <v>0.81536481328419441</v>
      </c>
      <c r="E22" s="3">
        <f t="shared" si="1"/>
        <v>1.8261608959453874</v>
      </c>
      <c r="F22" s="3">
        <f t="shared" si="2"/>
        <v>0.8770215313464278</v>
      </c>
      <c r="G22" s="4">
        <f t="shared" si="3"/>
        <v>-6.1656718062233384E-2</v>
      </c>
      <c r="H22" s="3">
        <f t="shared" si="5"/>
        <v>2.1209975319505636E-2</v>
      </c>
      <c r="I22" s="2">
        <f t="shared" si="4"/>
        <v>4.4986305305403821E-4</v>
      </c>
      <c r="J22" s="8"/>
      <c r="K22" s="8"/>
    </row>
    <row r="23" spans="1:11" x14ac:dyDescent="0.45">
      <c r="A23" s="2">
        <v>20</v>
      </c>
      <c r="B23" s="2">
        <v>6.18</v>
      </c>
      <c r="C23" s="2">
        <v>2.64</v>
      </c>
      <c r="D23" s="3">
        <f t="shared" si="0"/>
        <v>1.8213182714695995</v>
      </c>
      <c r="E23" s="3">
        <f t="shared" si="1"/>
        <v>0.97077891715822484</v>
      </c>
      <c r="F23" s="3">
        <f t="shared" si="2"/>
        <v>1.5434122933107577</v>
      </c>
      <c r="G23" s="4">
        <f t="shared" si="3"/>
        <v>0.27790597815884177</v>
      </c>
      <c r="H23" s="3">
        <f t="shared" si="5"/>
        <v>0.33956269622107516</v>
      </c>
      <c r="I23" s="2">
        <f t="shared" si="4"/>
        <v>0.11530282466492617</v>
      </c>
      <c r="J23" s="8"/>
      <c r="K23" s="8"/>
    </row>
    <row r="24" spans="1:11" x14ac:dyDescent="0.45">
      <c r="A24" s="2">
        <v>21</v>
      </c>
      <c r="B24" s="2">
        <v>2.0699999999999998</v>
      </c>
      <c r="C24" s="2">
        <v>8.5500000000000007</v>
      </c>
      <c r="D24" s="3">
        <f t="shared" si="0"/>
        <v>0.72754860727727766</v>
      </c>
      <c r="E24" s="3">
        <f t="shared" si="1"/>
        <v>2.145931282948669</v>
      </c>
      <c r="F24" s="3">
        <f t="shared" si="2"/>
        <v>0.62790238091624651</v>
      </c>
      <c r="G24" s="4">
        <f t="shared" si="3"/>
        <v>9.9646226361031154E-2</v>
      </c>
      <c r="H24" s="3">
        <f t="shared" si="5"/>
        <v>-0.17825975179781062</v>
      </c>
      <c r="I24" s="2">
        <f t="shared" si="4"/>
        <v>3.1776539111017042E-2</v>
      </c>
      <c r="J24" s="8"/>
      <c r="K24" s="8"/>
    </row>
    <row r="25" spans="1:11" x14ac:dyDescent="0.45">
      <c r="A25" s="2">
        <v>22</v>
      </c>
      <c r="B25" s="2">
        <v>8.39</v>
      </c>
      <c r="C25" s="2">
        <v>2.6</v>
      </c>
      <c r="D25" s="3">
        <f t="shared" si="0"/>
        <v>2.127040520479115</v>
      </c>
      <c r="E25" s="3">
        <f t="shared" si="1"/>
        <v>0.95551144502743635</v>
      </c>
      <c r="F25" s="3">
        <f t="shared" si="2"/>
        <v>1.555306514417603</v>
      </c>
      <c r="G25" s="4">
        <f t="shared" si="3"/>
        <v>0.57173400606151192</v>
      </c>
      <c r="H25" s="3">
        <f t="shared" si="5"/>
        <v>0.47208777970048077</v>
      </c>
      <c r="I25" s="2">
        <f t="shared" si="4"/>
        <v>0.22286687174252967</v>
      </c>
      <c r="J25" s="8"/>
      <c r="K25" s="8"/>
    </row>
    <row r="26" spans="1:11" x14ac:dyDescent="0.45">
      <c r="A26" s="2">
        <v>23</v>
      </c>
      <c r="B26" s="2">
        <v>2.75</v>
      </c>
      <c r="C26" s="2">
        <v>6.25</v>
      </c>
      <c r="D26" s="3">
        <f t="shared" si="0"/>
        <v>1.0116009116784799</v>
      </c>
      <c r="E26" s="3">
        <f t="shared" si="1"/>
        <v>1.8325814637483102</v>
      </c>
      <c r="F26" s="3">
        <f t="shared" si="2"/>
        <v>0.87201954723109742</v>
      </c>
      <c r="G26" s="4">
        <f t="shared" si="3"/>
        <v>0.13958136444738245</v>
      </c>
      <c r="H26" s="3">
        <f t="shared" si="5"/>
        <v>-0.43215264161412947</v>
      </c>
      <c r="I26" s="2">
        <f t="shared" si="4"/>
        <v>0.18675590565407024</v>
      </c>
      <c r="J26" s="8"/>
      <c r="K26" s="8"/>
    </row>
    <row r="27" spans="1:11" x14ac:dyDescent="0.45">
      <c r="A27" s="2">
        <v>24</v>
      </c>
      <c r="B27" s="2">
        <v>6.1</v>
      </c>
      <c r="C27" s="2">
        <v>2.7</v>
      </c>
      <c r="D27" s="3">
        <f t="shared" si="0"/>
        <v>1.8082887711792655</v>
      </c>
      <c r="E27" s="3">
        <f t="shared" si="1"/>
        <v>0.99325177301028345</v>
      </c>
      <c r="F27" s="3">
        <f t="shared" si="2"/>
        <v>1.5259046722640741</v>
      </c>
      <c r="G27" s="4">
        <f t="shared" si="3"/>
        <v>0.28238409891519134</v>
      </c>
      <c r="H27" s="3">
        <f t="shared" si="5"/>
        <v>0.14280273446780889</v>
      </c>
      <c r="I27" s="2">
        <f t="shared" si="4"/>
        <v>2.0392620971483533E-2</v>
      </c>
      <c r="J27" s="8"/>
      <c r="K27" s="8"/>
    </row>
    <row r="28" spans="1:11" x14ac:dyDescent="0.45">
      <c r="A28" s="8"/>
      <c r="B28" s="8"/>
      <c r="C28" s="8"/>
      <c r="D28" s="8"/>
      <c r="E28" s="8"/>
      <c r="F28" s="8"/>
      <c r="G28" s="10"/>
      <c r="H28" s="8"/>
      <c r="I28" s="11">
        <f>SUM(I4:I27)</f>
        <v>1.5567591251887964</v>
      </c>
      <c r="J28" s="8"/>
      <c r="K28" s="8"/>
    </row>
    <row r="29" spans="1:11" x14ac:dyDescent="0.45">
      <c r="G29" s="5"/>
      <c r="I29" s="6"/>
    </row>
    <row r="30" spans="1:11" s="14" customFormat="1" x14ac:dyDescent="0.45">
      <c r="A30" s="14" t="s">
        <v>10</v>
      </c>
      <c r="B30" s="14" t="s">
        <v>9</v>
      </c>
      <c r="I30" s="15"/>
    </row>
    <row r="31" spans="1:11" x14ac:dyDescent="0.45">
      <c r="A31" s="1">
        <f t="array" ref="A31:B35">LINEST(D4:D27,E4:E27,TRUE,TRUE)</f>
        <v>-0.7790563496663776</v>
      </c>
      <c r="B31" s="1">
        <v>2.2997037728451231</v>
      </c>
    </row>
    <row r="32" spans="1:11" x14ac:dyDescent="0.45">
      <c r="A32" s="1">
        <v>0.11332443744711168</v>
      </c>
      <c r="B32" s="1">
        <v>0.18597289149893312</v>
      </c>
    </row>
    <row r="33" spans="1:9" x14ac:dyDescent="0.45">
      <c r="A33" s="1">
        <v>0.68235478242424941</v>
      </c>
      <c r="B33" s="1">
        <v>0.25333057494853689</v>
      </c>
    </row>
    <row r="34" spans="1:9" x14ac:dyDescent="0.45">
      <c r="A34" s="1">
        <v>47.259660724322245</v>
      </c>
      <c r="B34" s="1">
        <v>22</v>
      </c>
    </row>
    <row r="35" spans="1:9" x14ac:dyDescent="0.45">
      <c r="A35" s="1">
        <v>3.0329539549446309</v>
      </c>
      <c r="B35" s="1">
        <v>1.4118803644826377</v>
      </c>
    </row>
    <row r="36" spans="1:9" x14ac:dyDescent="0.45">
      <c r="B36" s="1" t="s">
        <v>13</v>
      </c>
    </row>
    <row r="38" spans="1:9" s="14" customFormat="1" x14ac:dyDescent="0.45">
      <c r="A38" s="14" t="s">
        <v>14</v>
      </c>
    </row>
    <row r="39" spans="1:9" x14ac:dyDescent="0.45">
      <c r="A39" s="1">
        <f>I28/B35</f>
        <v>1.1026140488604694</v>
      </c>
    </row>
    <row r="41" spans="1:9" s="14" customFormat="1" x14ac:dyDescent="0.45">
      <c r="A41" s="14" t="s">
        <v>15</v>
      </c>
    </row>
    <row r="43" spans="1:9" x14ac:dyDescent="0.45">
      <c r="I43" s="6"/>
    </row>
    <row r="46" spans="1:9" x14ac:dyDescent="0.45">
      <c r="I46" s="7"/>
    </row>
    <row r="71" spans="1:4" s="14" customFormat="1" x14ac:dyDescent="0.45">
      <c r="A71" s="14" t="s">
        <v>20</v>
      </c>
    </row>
    <row r="72" spans="1:4" x14ac:dyDescent="0.45">
      <c r="A72" s="1" t="s">
        <v>16</v>
      </c>
      <c r="B72" s="1" t="s">
        <v>17</v>
      </c>
      <c r="C72" s="1" t="s">
        <v>18</v>
      </c>
      <c r="D72" s="1" t="s">
        <v>19</v>
      </c>
    </row>
    <row r="73" spans="1:4" x14ac:dyDescent="0.45">
      <c r="A73" s="1">
        <v>1.2727999999999999</v>
      </c>
      <c r="B73" s="1">
        <v>1.4458</v>
      </c>
      <c r="C73" s="1">
        <f>4-B73</f>
        <v>2.5541999999999998</v>
      </c>
      <c r="D73" s="1">
        <f>4-A73</f>
        <v>2.7271999999999998</v>
      </c>
    </row>
    <row r="80" spans="1:4" x14ac:dyDescent="0.45">
      <c r="A80" s="1" t="s">
        <v>21</v>
      </c>
    </row>
    <row r="81" spans="1:1" x14ac:dyDescent="0.45">
      <c r="A81" s="1">
        <f>A39</f>
        <v>1.1026140488604694</v>
      </c>
    </row>
    <row r="82" spans="1:1" x14ac:dyDescent="0.45">
      <c r="A82" s="1" t="s">
        <v>22</v>
      </c>
    </row>
    <row r="83" spans="1:1" x14ac:dyDescent="0.45">
      <c r="A83" s="1" t="s">
        <v>23</v>
      </c>
    </row>
    <row r="85" spans="1:1" x14ac:dyDescent="0.45">
      <c r="A85" s="1" t="s">
        <v>24</v>
      </c>
    </row>
    <row r="103" spans="1:2" x14ac:dyDescent="0.45">
      <c r="A103" s="1" t="s">
        <v>25</v>
      </c>
      <c r="B103" s="1">
        <f>1-A39/2</f>
        <v>0.44869297556976528</v>
      </c>
    </row>
    <row r="105" spans="1:2" s="14" customFormat="1" x14ac:dyDescent="0.45">
      <c r="A105" s="14" t="s">
        <v>27</v>
      </c>
    </row>
    <row r="106" spans="1:2" x14ac:dyDescent="0.45">
      <c r="A106" s="1" t="s">
        <v>26</v>
      </c>
    </row>
    <row r="107" spans="1:2" x14ac:dyDescent="0.45">
      <c r="A107" s="1">
        <f>SQRT(A27)*B103</f>
        <v>2.1981376826340062</v>
      </c>
    </row>
    <row r="109" spans="1:2" x14ac:dyDescent="0.45">
      <c r="A109" s="1" t="s">
        <v>29</v>
      </c>
    </row>
    <row r="110" spans="1:2" x14ac:dyDescent="0.45">
      <c r="A110" s="1">
        <f>_xlfn.NORM.S.INV(A112)</f>
        <v>1.6448536269514715</v>
      </c>
    </row>
    <row r="111" spans="1:2" x14ac:dyDescent="0.45">
      <c r="A111" s="1" t="s">
        <v>28</v>
      </c>
    </row>
    <row r="112" spans="1:2" x14ac:dyDescent="0.45">
      <c r="A112" s="1">
        <f>0.95</f>
        <v>0.95</v>
      </c>
    </row>
    <row r="114" spans="1:3" x14ac:dyDescent="0.45">
      <c r="A114" s="1" t="s">
        <v>30</v>
      </c>
    </row>
    <row r="115" spans="1:3" x14ac:dyDescent="0.45">
      <c r="A115" s="1">
        <f>A107</f>
        <v>2.1981376826340062</v>
      </c>
      <c r="B115" s="1" t="s">
        <v>31</v>
      </c>
      <c r="C115" s="1">
        <f>A110</f>
        <v>1.6448536269514715</v>
      </c>
    </row>
    <row r="116" spans="1:3" x14ac:dyDescent="0.45">
      <c r="A116" s="1" t="s">
        <v>32</v>
      </c>
    </row>
  </sheetData>
  <mergeCells count="2">
    <mergeCell ref="I1:K1"/>
    <mergeCell ref="A1:H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57A02-64F5-4455-B774-A52E618E2E21}">
  <dimension ref="B1:C25"/>
  <sheetViews>
    <sheetView workbookViewId="0">
      <selection activeCell="G17" sqref="G17"/>
    </sheetView>
  </sheetViews>
  <sheetFormatPr defaultColWidth="9.1796875" defaultRowHeight="18.5" x14ac:dyDescent="0.45"/>
  <cols>
    <col min="1" max="1" width="9.1796875" style="1"/>
    <col min="2" max="3" width="17.1796875" style="1" bestFit="1" customWidth="1"/>
    <col min="4" max="16384" width="9.1796875" style="1"/>
  </cols>
  <sheetData>
    <row r="1" spans="2:3" x14ac:dyDescent="0.45">
      <c r="B1" s="2" t="s">
        <v>11</v>
      </c>
      <c r="C1" s="2" t="s">
        <v>12</v>
      </c>
    </row>
    <row r="2" spans="2:3" x14ac:dyDescent="0.45">
      <c r="B2" s="2">
        <v>0.5481214085096876</v>
      </c>
      <c r="C2" s="2">
        <v>2.157559320943788</v>
      </c>
    </row>
    <row r="3" spans="2:3" x14ac:dyDescent="0.45">
      <c r="B3" s="2">
        <v>0.66268797307523675</v>
      </c>
      <c r="C3" s="2">
        <v>1.572773928062509</v>
      </c>
    </row>
    <row r="4" spans="2:3" x14ac:dyDescent="0.45">
      <c r="B4" s="2">
        <v>1.1151415906193203</v>
      </c>
      <c r="C4" s="2">
        <v>0.98207847241215818</v>
      </c>
    </row>
    <row r="5" spans="2:3" x14ac:dyDescent="0.45">
      <c r="B5" s="2">
        <v>1.4279160358107101</v>
      </c>
      <c r="C5" s="2">
        <v>0.98207847241215818</v>
      </c>
    </row>
    <row r="6" spans="2:3" x14ac:dyDescent="0.45">
      <c r="B6" s="2">
        <v>0.9242589015233319</v>
      </c>
      <c r="C6" s="2">
        <v>0.94778939893352609</v>
      </c>
    </row>
    <row r="7" spans="2:3" x14ac:dyDescent="0.45">
      <c r="B7" s="2">
        <v>0.53649337051456847</v>
      </c>
      <c r="C7" s="2">
        <v>2.0881534822818573</v>
      </c>
    </row>
    <row r="8" spans="2:3" x14ac:dyDescent="0.45">
      <c r="B8" s="2">
        <v>0.66782937257565544</v>
      </c>
      <c r="C8" s="2">
        <v>2.1781550146158688</v>
      </c>
    </row>
    <row r="9" spans="2:3" x14ac:dyDescent="0.45">
      <c r="B9" s="2">
        <v>0.94390589890712839</v>
      </c>
      <c r="C9" s="2">
        <v>1.7119945007591924</v>
      </c>
    </row>
    <row r="10" spans="2:3" x14ac:dyDescent="0.45">
      <c r="B10" s="2">
        <v>1.6213664832993742</v>
      </c>
      <c r="C10" s="2">
        <v>1.0543120297715298</v>
      </c>
    </row>
    <row r="11" spans="2:3" x14ac:dyDescent="0.45">
      <c r="B11" s="2">
        <v>1.0331844833456545</v>
      </c>
      <c r="C11" s="2">
        <v>1.665818245870208</v>
      </c>
    </row>
    <row r="12" spans="2:3" x14ac:dyDescent="0.45">
      <c r="B12" s="2">
        <v>1.4883995840570443</v>
      </c>
      <c r="C12" s="2">
        <v>1.1969481893889715</v>
      </c>
    </row>
    <row r="13" spans="2:3" x14ac:dyDescent="0.45">
      <c r="B13" s="2">
        <v>1.1600209167967532</v>
      </c>
      <c r="C13" s="2">
        <v>1.6937790608678513</v>
      </c>
    </row>
    <row r="14" spans="2:3" x14ac:dyDescent="0.45">
      <c r="B14" s="2">
        <v>0.80200158547202738</v>
      </c>
      <c r="C14" s="2">
        <v>1.9169226121820611</v>
      </c>
    </row>
    <row r="15" spans="2:3" x14ac:dyDescent="0.45">
      <c r="B15" s="2">
        <v>0.72270598280148979</v>
      </c>
      <c r="C15" s="2">
        <v>2.1102132003465894</v>
      </c>
    </row>
    <row r="16" spans="2:3" x14ac:dyDescent="0.45">
      <c r="B16" s="2">
        <v>1.2029723039923526</v>
      </c>
      <c r="C16" s="2">
        <v>1.235471471385307</v>
      </c>
    </row>
    <row r="17" spans="2:3" x14ac:dyDescent="0.45">
      <c r="B17" s="2">
        <v>0.75141608868392118</v>
      </c>
      <c r="C17" s="2">
        <v>2.0541237336955462</v>
      </c>
    </row>
    <row r="18" spans="2:3" x14ac:dyDescent="0.45">
      <c r="B18" s="2">
        <v>1.1474024528375417</v>
      </c>
      <c r="C18" s="2">
        <v>1.5518087995974639</v>
      </c>
    </row>
    <row r="19" spans="2:3" x14ac:dyDescent="0.45">
      <c r="B19" s="2">
        <v>0.65232518603969014</v>
      </c>
      <c r="C19" s="2">
        <v>2.0082140323914683</v>
      </c>
    </row>
    <row r="20" spans="2:3" x14ac:dyDescent="0.45">
      <c r="B20" s="2">
        <v>0.81536481328419441</v>
      </c>
      <c r="C20" s="2">
        <v>1.8261608959453874</v>
      </c>
    </row>
    <row r="21" spans="2:3" x14ac:dyDescent="0.45">
      <c r="B21" s="2">
        <v>1.8213182714695995</v>
      </c>
      <c r="C21" s="2">
        <v>0.97077891715822484</v>
      </c>
    </row>
    <row r="22" spans="2:3" x14ac:dyDescent="0.45">
      <c r="B22" s="2">
        <v>0.72754860727727766</v>
      </c>
      <c r="C22" s="2">
        <v>2.145931282948669</v>
      </c>
    </row>
    <row r="23" spans="2:3" x14ac:dyDescent="0.45">
      <c r="B23" s="2">
        <v>2.127040520479115</v>
      </c>
      <c r="C23" s="2">
        <v>0.95551144502743635</v>
      </c>
    </row>
    <row r="24" spans="2:3" x14ac:dyDescent="0.45">
      <c r="B24" s="2">
        <v>1.0116009116784799</v>
      </c>
      <c r="C24" s="2">
        <v>1.8325814637483102</v>
      </c>
    </row>
    <row r="25" spans="2:3" x14ac:dyDescent="0.45">
      <c r="B25" s="2">
        <v>1.8082887711792655</v>
      </c>
      <c r="C25" s="2">
        <v>0.99325177301028345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F5A1B-6104-4693-9534-5217CEF3AE72}">
  <dimension ref="A26:A64"/>
  <sheetViews>
    <sheetView zoomScale="65" workbookViewId="0">
      <selection activeCell="F27" sqref="F27"/>
    </sheetView>
  </sheetViews>
  <sheetFormatPr defaultRowHeight="14.5" x14ac:dyDescent="0.35"/>
  <sheetData>
    <row r="26" spans="1:1" x14ac:dyDescent="0.35">
      <c r="A26" t="s">
        <v>33</v>
      </c>
    </row>
    <row r="59" spans="1:1" x14ac:dyDescent="0.35">
      <c r="A59" t="s">
        <v>34</v>
      </c>
    </row>
    <row r="61" spans="1:1" x14ac:dyDescent="0.35">
      <c r="A61" t="s">
        <v>35</v>
      </c>
    </row>
    <row r="63" spans="1:1" x14ac:dyDescent="0.35">
      <c r="A63" t="s">
        <v>36</v>
      </c>
    </row>
    <row r="64" spans="1:1" x14ac:dyDescent="0.35">
      <c r="A64" t="s">
        <v>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Теория</vt:lpstr>
      <vt:lpstr>Задание 1</vt:lpstr>
      <vt:lpstr>GR данные</vt:lpstr>
      <vt:lpstr>GR ответ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Екатерина</cp:lastModifiedBy>
  <dcterms:created xsi:type="dcterms:W3CDTF">2015-06-05T18:17:20Z</dcterms:created>
  <dcterms:modified xsi:type="dcterms:W3CDTF">2024-01-19T10:13:14Z</dcterms:modified>
</cp:coreProperties>
</file>