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13_ncr:1_{5C737E99-077E-45A5-91CB-7F7942358F73}" xr6:coauthVersionLast="47" xr6:coauthVersionMax="47" xr10:uidLastSave="{00000000-0000-0000-0000-000000000000}"/>
  <bookViews>
    <workbookView xWindow="3000" yWindow="890" windowWidth="14400" windowHeight="7360" xr2:uid="{E8C0E358-7B44-4E86-82DB-578B9C9C9935}"/>
  </bookViews>
  <sheets>
    <sheet name="Задание 1" sheetId="1" r:id="rId1"/>
    <sheet name="Условие задания" sheetId="2" r:id="rId2"/>
    <sheet name="Gretl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'Задание 1'!$A$1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0" i="1" l="1"/>
  <c r="A104" i="1"/>
  <c r="A100" i="1"/>
  <c r="A74" i="1"/>
  <c r="B104" i="1"/>
  <c r="A276" i="1" l="1" a="1"/>
  <c r="B276" i="1" s="1"/>
  <c r="A247" i="1" a="1"/>
  <c r="B247" i="1" s="1"/>
  <c r="A217" i="1" a="1"/>
  <c r="D217" i="1" s="1"/>
  <c r="A185" i="1" a="1"/>
  <c r="A185" i="1" s="1"/>
  <c r="A153" i="1" a="1"/>
  <c r="A153" i="1" s="1"/>
  <c r="B118" i="1" a="1"/>
  <c r="B118" i="1" s="1"/>
  <c r="A130" i="1" s="1"/>
  <c r="C106" i="1"/>
  <c r="A106" i="1"/>
  <c r="E280" i="1" l="1"/>
  <c r="A280" i="1"/>
  <c r="B279" i="1"/>
  <c r="C278" i="1"/>
  <c r="D277" i="1"/>
  <c r="E276" i="1"/>
  <c r="A276" i="1"/>
  <c r="D280" i="1"/>
  <c r="E279" i="1"/>
  <c r="A279" i="1"/>
  <c r="B278" i="1"/>
  <c r="C277" i="1"/>
  <c r="D276" i="1"/>
  <c r="C280" i="1"/>
  <c r="D279" i="1"/>
  <c r="E278" i="1"/>
  <c r="A278" i="1"/>
  <c r="A282" i="1" s="1"/>
  <c r="B277" i="1"/>
  <c r="C276" i="1"/>
  <c r="B280" i="1"/>
  <c r="C279" i="1"/>
  <c r="D278" i="1"/>
  <c r="E277" i="1"/>
  <c r="A277" i="1"/>
  <c r="E251" i="1"/>
  <c r="A251" i="1"/>
  <c r="B250" i="1"/>
  <c r="C249" i="1"/>
  <c r="D248" i="1"/>
  <c r="E247" i="1"/>
  <c r="A247" i="1"/>
  <c r="D251" i="1"/>
  <c r="E250" i="1"/>
  <c r="A250" i="1"/>
  <c r="B249" i="1"/>
  <c r="C248" i="1"/>
  <c r="D247" i="1"/>
  <c r="C251" i="1"/>
  <c r="D250" i="1"/>
  <c r="E249" i="1"/>
  <c r="A249" i="1"/>
  <c r="A253" i="1" s="1"/>
  <c r="B248" i="1"/>
  <c r="C247" i="1"/>
  <c r="B251" i="1"/>
  <c r="C250" i="1"/>
  <c r="D249" i="1"/>
  <c r="E248" i="1"/>
  <c r="A248" i="1"/>
  <c r="C221" i="1"/>
  <c r="D220" i="1"/>
  <c r="E219" i="1"/>
  <c r="A219" i="1"/>
  <c r="A223" i="1" s="1"/>
  <c r="B218" i="1"/>
  <c r="C217" i="1"/>
  <c r="B221" i="1"/>
  <c r="C220" i="1"/>
  <c r="D219" i="1"/>
  <c r="E218" i="1"/>
  <c r="A218" i="1"/>
  <c r="B217" i="1"/>
  <c r="E221" i="1"/>
  <c r="A221" i="1"/>
  <c r="B220" i="1"/>
  <c r="C219" i="1"/>
  <c r="D218" i="1"/>
  <c r="E217" i="1"/>
  <c r="A217" i="1"/>
  <c r="D221" i="1"/>
  <c r="E220" i="1"/>
  <c r="A220" i="1"/>
  <c r="B219" i="1"/>
  <c r="C218" i="1"/>
  <c r="E188" i="1"/>
  <c r="E187" i="1"/>
  <c r="E186" i="1"/>
  <c r="D185" i="1"/>
  <c r="D189" i="1"/>
  <c r="D188" i="1"/>
  <c r="D187" i="1"/>
  <c r="C186" i="1"/>
  <c r="C185" i="1"/>
  <c r="C189" i="1"/>
  <c r="C188" i="1"/>
  <c r="B187" i="1"/>
  <c r="B186" i="1"/>
  <c r="B185" i="1"/>
  <c r="B189" i="1"/>
  <c r="A188" i="1"/>
  <c r="A187" i="1"/>
  <c r="A192" i="1" s="1"/>
  <c r="A186" i="1"/>
  <c r="E189" i="1"/>
  <c r="A189" i="1"/>
  <c r="B188" i="1"/>
  <c r="C187" i="1"/>
  <c r="D186" i="1"/>
  <c r="E185" i="1"/>
  <c r="C157" i="1"/>
  <c r="D156" i="1"/>
  <c r="E155" i="1"/>
  <c r="A155" i="1"/>
  <c r="B154" i="1"/>
  <c r="C153" i="1"/>
  <c r="B157" i="1"/>
  <c r="C156" i="1"/>
  <c r="D155" i="1"/>
  <c r="E154" i="1"/>
  <c r="A154" i="1"/>
  <c r="B153" i="1"/>
  <c r="D157" i="1"/>
  <c r="E156" i="1"/>
  <c r="A156" i="1"/>
  <c r="B155" i="1"/>
  <c r="C154" i="1"/>
  <c r="D153" i="1"/>
  <c r="E157" i="1"/>
  <c r="A157" i="1"/>
  <c r="B156" i="1"/>
  <c r="C155" i="1"/>
  <c r="D154" i="1"/>
  <c r="E153" i="1"/>
  <c r="D121" i="1"/>
  <c r="D120" i="1"/>
  <c r="C130" i="1" s="1"/>
  <c r="D119" i="1"/>
  <c r="D118" i="1"/>
  <c r="C121" i="1"/>
  <c r="C120" i="1"/>
  <c r="C119" i="1"/>
  <c r="B130" i="1" s="1"/>
  <c r="C118" i="1"/>
  <c r="E121" i="1"/>
  <c r="D130" i="1" s="1"/>
  <c r="E120" i="1"/>
  <c r="E119" i="1"/>
  <c r="E118" i="1"/>
  <c r="B121" i="1"/>
  <c r="B120" i="1"/>
  <c r="B119" i="1"/>
  <c r="A32" i="1" l="1" a="1"/>
  <c r="F33" i="1" s="1"/>
  <c r="C36" i="1" l="1"/>
  <c r="E35" i="1"/>
  <c r="A35" i="1"/>
  <c r="C34" i="1"/>
  <c r="E33" i="1"/>
  <c r="A33" i="1"/>
  <c r="C32" i="1"/>
  <c r="F36" i="1"/>
  <c r="B36" i="1"/>
  <c r="D35" i="1"/>
  <c r="F34" i="1"/>
  <c r="B34" i="1"/>
  <c r="D33" i="1"/>
  <c r="F32" i="1"/>
  <c r="F78" i="1" s="1"/>
  <c r="B32" i="1"/>
  <c r="D36" i="1"/>
  <c r="F35" i="1"/>
  <c r="B35" i="1"/>
  <c r="D34" i="1"/>
  <c r="B33" i="1"/>
  <c r="D32" i="1"/>
  <c r="D78" i="1" s="1"/>
  <c r="E36" i="1"/>
  <c r="A36" i="1"/>
  <c r="C35" i="1"/>
  <c r="E34" i="1"/>
  <c r="A34" i="1"/>
  <c r="C33" i="1"/>
  <c r="E32" i="1"/>
  <c r="A32" i="1"/>
  <c r="A78" i="1" l="1"/>
  <c r="E78" i="1"/>
  <c r="B78" i="1"/>
  <c r="C78" i="1"/>
</calcChain>
</file>

<file path=xl/sharedStrings.xml><?xml version="1.0" encoding="utf-8"?>
<sst xmlns="http://schemas.openxmlformats.org/spreadsheetml/2006/main" count="145" uniqueCount="68">
  <si>
    <t>Y</t>
  </si>
  <si>
    <t>X1</t>
  </si>
  <si>
    <t>X2</t>
  </si>
  <si>
    <t>X3</t>
  </si>
  <si>
    <t>X4</t>
  </si>
  <si>
    <t>X5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</si>
  <si>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</si>
  <si>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</si>
  <si>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</si>
  <si>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</si>
  <si>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</si>
  <si>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</si>
  <si>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</si>
  <si>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</si>
  <si>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</si>
  <si>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</si>
  <si>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</si>
  <si>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</si>
  <si>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</si>
  <si>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</si>
  <si>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</si>
  <si>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</si>
  <si>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</si>
  <si>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</si>
  <si>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</si>
  <si>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</si>
  <si>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</si>
  <si>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</si>
  <si>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</si>
  <si>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</si>
  <si>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А0</t>
  </si>
  <si>
    <t>Х1</t>
  </si>
  <si>
    <t>Х2</t>
  </si>
  <si>
    <t>Х5</t>
  </si>
  <si>
    <t>Х4</t>
  </si>
  <si>
    <t>Х3</t>
  </si>
  <si>
    <t>&gt;</t>
  </si>
  <si>
    <t>&lt;</t>
  </si>
  <si>
    <t>Мы исключили Х1, потому что у него большая корреляция с Х5 и он имеет неправильный знак</t>
  </si>
  <si>
    <t>Тест Фаррара - Глоубера</t>
  </si>
  <si>
    <t>k = 4 количество факторов</t>
  </si>
  <si>
    <t>ЛИНЕЙН</t>
  </si>
  <si>
    <t>Уравнение регрессии</t>
  </si>
  <si>
    <t>Критическое значение</t>
  </si>
  <si>
    <t>Критическое значение. Стьюдент тест</t>
  </si>
  <si>
    <t>Fgнабл</t>
  </si>
  <si>
    <t>В моделе есть мультиколлиниарность</t>
  </si>
  <si>
    <t>даже после удаления Х1</t>
  </si>
  <si>
    <t>Делаем обратную матрицу</t>
  </si>
  <si>
    <t>F критерии</t>
  </si>
  <si>
    <t>F2</t>
  </si>
  <si>
    <t>F3</t>
  </si>
  <si>
    <t>F4</t>
  </si>
  <si>
    <t>F5</t>
  </si>
  <si>
    <t>Метод парных регрессии</t>
  </si>
  <si>
    <t>X1 -&gt; Y</t>
  </si>
  <si>
    <t>VIF(X1)</t>
  </si>
  <si>
    <t>Вздутие дисперсии</t>
  </si>
  <si>
    <t>Это число просто запомнить</t>
  </si>
  <si>
    <t>Проверяем X2</t>
  </si>
  <si>
    <t xml:space="preserve">X1 </t>
  </si>
  <si>
    <t>X2 -&gt; Y</t>
  </si>
  <si>
    <t>Все ок</t>
  </si>
  <si>
    <t>Проверяем X3</t>
  </si>
  <si>
    <t>Проверяем X4</t>
  </si>
  <si>
    <t>Проверяем X5</t>
  </si>
  <si>
    <t>Плохо</t>
  </si>
  <si>
    <t>Убрать избыточные переменные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</si>
</sst>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 Light"/>
      <family val="2"/>
      <charset val="204"/>
      <scheme val="major"/>
    </font>
    <font>
      <sz val="14"/>
      <color rgb="FF181818"/>
      <name val="Calibri Light"/>
      <family val="2"/>
      <charset val="204"/>
      <scheme val="major"/>
    </font>
    <font>
      <i/>
      <sz val="14"/>
      <color theme="1"/>
      <name val="Calibri Light"/>
      <family val="2"/>
      <charset val="204"/>
      <scheme val="major"/>
    </font>
    <font>
      <i/>
      <strike/>
      <sz val="14"/>
      <color theme="1"/>
      <name val="Calibri Light"/>
      <family val="2"/>
      <charset val="204"/>
      <scheme val="major"/>
    </font>
    <font>
      <strike/>
      <sz val="14"/>
      <color theme="1"/>
      <name val="Calibri Light"/>
      <family val="2"/>
      <charset val="204"/>
      <scheme val="major"/>
    </font>
    <font>
      <b/>
      <strike/>
      <sz val="14"/>
      <color theme="1"/>
      <name val="Calibri Light"/>
      <family val="2"/>
      <charset val="204"/>
      <scheme val="major"/>
    </font>
    <font>
      <strike/>
      <sz val="14"/>
      <color rgb="FF181818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5" fillId="0" borderId="1" xfId="0" applyFont="1" applyFill="1" applyBorder="1" applyAlignment="1"/>
    <xf numFmtId="0" fontId="5" fillId="2" borderId="1" xfId="0" applyFont="1" applyFill="1" applyBorder="1" applyAlignment="1"/>
    <xf numFmtId="0" fontId="1" fillId="3" borderId="1" xfId="0" applyFont="1" applyFill="1" applyBorder="1" applyAlignment="1"/>
    <xf numFmtId="0" fontId="6" fillId="2" borderId="1" xfId="0" applyFont="1" applyFill="1" applyBorder="1" applyAlignment="1"/>
    <xf numFmtId="0" fontId="1" fillId="4" borderId="0" xfId="0" applyFont="1" applyFill="1" applyBorder="1" applyAlignment="1"/>
    <xf numFmtId="0" fontId="1" fillId="4" borderId="0" xfId="0" applyFont="1" applyFill="1"/>
    <xf numFmtId="0" fontId="1" fillId="4" borderId="1" xfId="0" applyFont="1" applyFill="1" applyBorder="1"/>
    <xf numFmtId="0" fontId="1" fillId="0" borderId="1" xfId="0" applyFont="1" applyBorder="1"/>
    <xf numFmtId="0" fontId="3" fillId="0" borderId="3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1" fillId="0" borderId="0" xfId="0" applyFont="1" applyBorder="1"/>
    <xf numFmtId="0" fontId="3" fillId="0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3" fillId="4" borderId="0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0</xdr:rowOff>
    </xdr:from>
    <xdr:to>
      <xdr:col>4</xdr:col>
      <xdr:colOff>425279</xdr:colOff>
      <xdr:row>70</xdr:row>
      <xdr:rowOff>18929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25EBABC-5335-4654-9844-32AD7C896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28571"/>
          <a:ext cx="5000000" cy="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2</xdr:col>
      <xdr:colOff>523439</xdr:colOff>
      <xdr:row>96</xdr:row>
      <xdr:rowOff>114226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467C7A5-E955-4DF9-82D5-5C9C96A2D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621750"/>
          <a:ext cx="3485714" cy="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5</xdr:col>
      <xdr:colOff>437450</xdr:colOff>
      <xdr:row>110</xdr:row>
      <xdr:rowOff>190417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D97314D-193A-410A-9D80-56E3D2FDE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631150"/>
          <a:ext cx="5600000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121</xdr:row>
      <xdr:rowOff>142875</xdr:rowOff>
    </xdr:from>
    <xdr:to>
      <xdr:col>6</xdr:col>
      <xdr:colOff>56426</xdr:colOff>
      <xdr:row>124</xdr:row>
      <xdr:rowOff>38024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11D836E-F1A6-40D5-8BC6-301B5B7F0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23250525"/>
          <a:ext cx="5790476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6</xdr:col>
      <xdr:colOff>313564</xdr:colOff>
      <xdr:row>317</xdr:row>
      <xdr:rowOff>56220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43AE299-EFE7-4D38-8FD3-079E14181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8160900"/>
          <a:ext cx="6085714" cy="7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2</xdr:col>
      <xdr:colOff>790106</xdr:colOff>
      <xdr:row>338</xdr:row>
      <xdr:rowOff>47113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8DC027E-A1A2-4C97-800F-6267286FE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6495275"/>
          <a:ext cx="3752381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5</xdr:col>
      <xdr:colOff>399355</xdr:colOff>
      <xdr:row>363</xdr:row>
      <xdr:rowOff>161250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F6CCFA6-67F8-4D21-A038-D1A1E91E4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57775"/>
          <a:ext cx="5561905" cy="5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557893</xdr:colOff>
      <xdr:row>30</xdr:row>
      <xdr:rowOff>86596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D80450B-06D8-4A97-83BD-175120AD42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344"/>
        <a:stretch/>
      </xdr:blipFill>
      <xdr:spPr>
        <a:xfrm>
          <a:off x="0" y="0"/>
          <a:ext cx="5434693" cy="5801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16B-D39B-4295-AB7C-75DD6B9DEF73}">
  <dimension ref="A1:I320"/>
  <sheetViews>
    <sheetView tabSelected="1" topLeftCell="A344" zoomScale="70" zoomScaleNormal="100" workbookViewId="0">
      <selection activeCell="C190" sqref="C190"/>
    </sheetView>
  </sheetViews>
  <sheetFormatPr defaultColWidth="9.1796875" defaultRowHeight="18.5" x14ac:dyDescent="0.45"/>
  <cols>
    <col min="1" max="1" width="22.26953125" style="2" customWidth="1"/>
    <col min="2" max="2" width="22.1796875" style="2" customWidth="1"/>
    <col min="3" max="3" width="14.7265625" style="2" customWidth="1"/>
    <col min="4" max="16384" width="9.1796875" style="2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3">
        <v>126</v>
      </c>
      <c r="B2" s="3">
        <v>1</v>
      </c>
      <c r="C2" s="3">
        <v>4</v>
      </c>
      <c r="D2" s="3">
        <v>15</v>
      </c>
      <c r="E2" s="3">
        <v>17</v>
      </c>
      <c r="F2" s="3">
        <v>100</v>
      </c>
    </row>
    <row r="3" spans="1:6" x14ac:dyDescent="0.45">
      <c r="A3" s="3">
        <v>137</v>
      </c>
      <c r="B3" s="3">
        <v>2</v>
      </c>
      <c r="C3" s="3">
        <v>4.8</v>
      </c>
      <c r="D3" s="3">
        <v>14.8</v>
      </c>
      <c r="E3" s="3">
        <v>17.3</v>
      </c>
      <c r="F3" s="3">
        <v>98.4</v>
      </c>
    </row>
    <row r="4" spans="1:6" x14ac:dyDescent="0.45">
      <c r="A4" s="3">
        <v>148</v>
      </c>
      <c r="B4" s="3">
        <v>3</v>
      </c>
      <c r="C4" s="3">
        <v>3.8</v>
      </c>
      <c r="D4" s="3">
        <v>15.2</v>
      </c>
      <c r="E4" s="3">
        <v>16.8</v>
      </c>
      <c r="F4" s="3">
        <v>101.2</v>
      </c>
    </row>
    <row r="5" spans="1:6" x14ac:dyDescent="0.45">
      <c r="A5" s="3">
        <v>191</v>
      </c>
      <c r="B5" s="3">
        <v>4</v>
      </c>
      <c r="C5" s="3">
        <v>8.6999999999999993</v>
      </c>
      <c r="D5" s="3">
        <v>15.5</v>
      </c>
      <c r="E5" s="3">
        <v>16.2</v>
      </c>
      <c r="F5" s="3">
        <v>103.5</v>
      </c>
    </row>
    <row r="6" spans="1:6" x14ac:dyDescent="0.45">
      <c r="A6" s="3">
        <v>274</v>
      </c>
      <c r="B6" s="3">
        <v>5</v>
      </c>
      <c r="C6" s="3">
        <v>8.1999999999999993</v>
      </c>
      <c r="D6" s="3">
        <v>15.5</v>
      </c>
      <c r="E6" s="3">
        <v>16</v>
      </c>
      <c r="F6" s="3">
        <v>104.1</v>
      </c>
    </row>
    <row r="7" spans="1:6" x14ac:dyDescent="0.45">
      <c r="A7" s="3">
        <v>370</v>
      </c>
      <c r="B7" s="3">
        <v>6</v>
      </c>
      <c r="C7" s="3">
        <v>9.6999999999999993</v>
      </c>
      <c r="D7" s="3">
        <v>16</v>
      </c>
      <c r="E7" s="3">
        <v>18</v>
      </c>
      <c r="F7" s="3">
        <v>107</v>
      </c>
    </row>
    <row r="8" spans="1:6" x14ac:dyDescent="0.45">
      <c r="A8" s="3">
        <v>432</v>
      </c>
      <c r="B8" s="3">
        <v>7</v>
      </c>
      <c r="C8" s="3">
        <v>14.7</v>
      </c>
      <c r="D8" s="3">
        <v>18.100000000000001</v>
      </c>
      <c r="E8" s="3">
        <v>20.2</v>
      </c>
      <c r="F8" s="3">
        <v>107.4</v>
      </c>
    </row>
    <row r="9" spans="1:6" x14ac:dyDescent="0.45">
      <c r="A9" s="3">
        <v>445</v>
      </c>
      <c r="B9" s="3">
        <v>8</v>
      </c>
      <c r="C9" s="3">
        <v>18.7</v>
      </c>
      <c r="D9" s="3">
        <v>13</v>
      </c>
      <c r="E9" s="3">
        <v>15.8</v>
      </c>
      <c r="F9" s="3">
        <v>108.5</v>
      </c>
    </row>
    <row r="10" spans="1:6" x14ac:dyDescent="0.45">
      <c r="A10" s="3">
        <v>367</v>
      </c>
      <c r="B10" s="3">
        <v>9</v>
      </c>
      <c r="C10" s="3">
        <v>19.8</v>
      </c>
      <c r="D10" s="3">
        <v>15.8</v>
      </c>
      <c r="E10" s="3">
        <v>18.2</v>
      </c>
      <c r="F10" s="3">
        <v>108.3</v>
      </c>
    </row>
    <row r="11" spans="1:6" x14ac:dyDescent="0.45">
      <c r="A11" s="3">
        <v>367</v>
      </c>
      <c r="B11" s="3">
        <v>10</v>
      </c>
      <c r="C11" s="3">
        <v>10.6</v>
      </c>
      <c r="D11" s="3">
        <v>16.899999999999999</v>
      </c>
      <c r="E11" s="3">
        <v>16.8</v>
      </c>
      <c r="F11" s="3">
        <v>109.2</v>
      </c>
    </row>
    <row r="12" spans="1:6" x14ac:dyDescent="0.45">
      <c r="A12" s="3">
        <v>321</v>
      </c>
      <c r="B12" s="3">
        <v>11</v>
      </c>
      <c r="C12" s="3">
        <v>8.6</v>
      </c>
      <c r="D12" s="3">
        <v>16.3</v>
      </c>
      <c r="E12" s="3">
        <v>17</v>
      </c>
      <c r="F12" s="3">
        <v>110.1</v>
      </c>
    </row>
    <row r="13" spans="1:6" x14ac:dyDescent="0.45">
      <c r="A13" s="3">
        <v>307</v>
      </c>
      <c r="B13" s="3">
        <v>12</v>
      </c>
      <c r="C13" s="3">
        <v>6.5</v>
      </c>
      <c r="D13" s="3">
        <v>16.100000000000001</v>
      </c>
      <c r="E13" s="3">
        <v>18.3</v>
      </c>
      <c r="F13" s="3">
        <v>110.7</v>
      </c>
    </row>
    <row r="14" spans="1:6" x14ac:dyDescent="0.45">
      <c r="A14" s="3">
        <v>331</v>
      </c>
      <c r="B14" s="3">
        <v>13</v>
      </c>
      <c r="C14" s="3">
        <v>12.6</v>
      </c>
      <c r="D14" s="3">
        <v>15.4</v>
      </c>
      <c r="E14" s="3">
        <v>16.399999999999999</v>
      </c>
      <c r="F14" s="3">
        <v>110.3</v>
      </c>
    </row>
    <row r="15" spans="1:6" x14ac:dyDescent="0.45">
      <c r="A15" s="3">
        <v>345</v>
      </c>
      <c r="B15" s="3">
        <v>14</v>
      </c>
      <c r="C15" s="3">
        <v>6.5</v>
      </c>
      <c r="D15" s="3">
        <v>15.7</v>
      </c>
      <c r="E15" s="3">
        <v>16.2</v>
      </c>
      <c r="F15" s="3">
        <v>111.8</v>
      </c>
    </row>
    <row r="16" spans="1:6" x14ac:dyDescent="0.45">
      <c r="A16" s="3">
        <v>364</v>
      </c>
      <c r="B16" s="3">
        <v>15</v>
      </c>
      <c r="C16" s="3">
        <v>5.8</v>
      </c>
      <c r="D16" s="3">
        <v>16</v>
      </c>
      <c r="E16" s="3">
        <v>17.7</v>
      </c>
      <c r="F16" s="3">
        <v>112.3</v>
      </c>
    </row>
    <row r="17" spans="1:7" x14ac:dyDescent="0.45">
      <c r="A17" s="3">
        <v>384</v>
      </c>
      <c r="B17" s="3">
        <v>16</v>
      </c>
      <c r="C17" s="3">
        <v>5.7</v>
      </c>
      <c r="D17" s="3">
        <v>15.1</v>
      </c>
      <c r="E17" s="3">
        <v>16.2</v>
      </c>
      <c r="F17" s="3">
        <v>112.9</v>
      </c>
    </row>
    <row r="21" spans="1:7" x14ac:dyDescent="0.45">
      <c r="A21" s="4"/>
      <c r="B21" s="5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</row>
    <row r="22" spans="1:7" x14ac:dyDescent="0.45">
      <c r="A22" s="6" t="s">
        <v>0</v>
      </c>
      <c r="B22" s="7">
        <v>1</v>
      </c>
      <c r="C22" s="7">
        <v>0.67798454840471445</v>
      </c>
      <c r="D22" s="7">
        <v>0.64591836899347355</v>
      </c>
      <c r="E22" s="7">
        <v>0.23289508693996036</v>
      </c>
      <c r="F22" s="7">
        <v>0.22631933764860904</v>
      </c>
      <c r="G22" s="7">
        <v>0.81601787003946946</v>
      </c>
    </row>
    <row r="23" spans="1:7" x14ac:dyDescent="0.45">
      <c r="A23" s="6" t="s">
        <v>1</v>
      </c>
      <c r="B23" s="7">
        <v>0.67798454840471445</v>
      </c>
      <c r="C23" s="7">
        <v>1</v>
      </c>
      <c r="D23" s="7">
        <v>0.10645528980652259</v>
      </c>
      <c r="E23" s="7">
        <v>0.17371749239080517</v>
      </c>
      <c r="F23" s="7">
        <v>-5.1000786542727328E-2</v>
      </c>
      <c r="G23" s="8">
        <v>0.96020427689615562</v>
      </c>
    </row>
    <row r="24" spans="1:7" x14ac:dyDescent="0.45">
      <c r="A24" s="6" t="s">
        <v>2</v>
      </c>
      <c r="B24" s="7">
        <v>0.64591836899347355</v>
      </c>
      <c r="C24" s="7">
        <v>0.10645528980652259</v>
      </c>
      <c r="D24" s="9">
        <v>1</v>
      </c>
      <c r="E24" s="9">
        <v>-3.3542338865696314E-3</v>
      </c>
      <c r="F24" s="9">
        <v>0.20404263252665161</v>
      </c>
      <c r="G24" s="9">
        <v>0.27337279477613152</v>
      </c>
    </row>
    <row r="25" spans="1:7" x14ac:dyDescent="0.45">
      <c r="A25" s="6" t="s">
        <v>3</v>
      </c>
      <c r="B25" s="7">
        <v>0.23289508693996036</v>
      </c>
      <c r="C25" s="7">
        <v>0.17371749239080517</v>
      </c>
      <c r="D25" s="9">
        <v>-3.3542338865696314E-3</v>
      </c>
      <c r="E25" s="9">
        <v>1</v>
      </c>
      <c r="F25" s="9">
        <v>0.69775079074884017</v>
      </c>
      <c r="G25" s="9">
        <v>0.2354284589912653</v>
      </c>
    </row>
    <row r="26" spans="1:7" x14ac:dyDescent="0.45">
      <c r="A26" s="6" t="s">
        <v>4</v>
      </c>
      <c r="B26" s="7">
        <v>0.22631933764860904</v>
      </c>
      <c r="C26" s="7">
        <v>-5.1000786542727328E-2</v>
      </c>
      <c r="D26" s="9">
        <v>0.20404263252665161</v>
      </c>
      <c r="E26" s="9">
        <v>0.69775079074884017</v>
      </c>
      <c r="F26" s="9">
        <v>1</v>
      </c>
      <c r="G26" s="9">
        <v>3.0784361774077434E-2</v>
      </c>
    </row>
    <row r="27" spans="1:7" x14ac:dyDescent="0.45">
      <c r="A27" s="6" t="s">
        <v>5</v>
      </c>
      <c r="B27" s="7">
        <v>0.81601787003946946</v>
      </c>
      <c r="C27" s="10">
        <v>0.96020427689615562</v>
      </c>
      <c r="D27" s="9">
        <v>0.27337279477613152</v>
      </c>
      <c r="E27" s="9">
        <v>0.2354284589912653</v>
      </c>
      <c r="F27" s="9">
        <v>3.0784361774077434E-2</v>
      </c>
      <c r="G27" s="9">
        <v>1</v>
      </c>
    </row>
    <row r="30" spans="1:7" s="12" customFormat="1" x14ac:dyDescent="0.45">
      <c r="A30" s="11" t="s">
        <v>41</v>
      </c>
    </row>
    <row r="31" spans="1:7" x14ac:dyDescent="0.45">
      <c r="A31" s="13" t="s">
        <v>33</v>
      </c>
      <c r="B31" s="13" t="s">
        <v>34</v>
      </c>
      <c r="C31" s="13" t="s">
        <v>35</v>
      </c>
      <c r="D31" s="13" t="s">
        <v>32</v>
      </c>
      <c r="E31" s="13" t="s">
        <v>31</v>
      </c>
      <c r="F31" s="13" t="s">
        <v>30</v>
      </c>
    </row>
    <row r="32" spans="1:7" x14ac:dyDescent="0.45">
      <c r="A32" s="14">
        <f t="array" ref="A32:F36">LINEST(A2:A17,B2:F17,TRUE,TRUE)</f>
        <v>30.475842754604514</v>
      </c>
      <c r="B32" s="14">
        <v>12.238462260471492</v>
      </c>
      <c r="C32" s="14">
        <v>-6.4765446775327202</v>
      </c>
      <c r="D32" s="14">
        <v>6.6718343039268984</v>
      </c>
      <c r="E32" s="14">
        <v>-13.419161438446745</v>
      </c>
      <c r="F32" s="14">
        <v>-3017.3959336113235</v>
      </c>
    </row>
    <row r="33" spans="1:6" x14ac:dyDescent="0.45">
      <c r="A33" s="14">
        <v>11.524701012549592</v>
      </c>
      <c r="B33" s="14">
        <v>14.409534242708212</v>
      </c>
      <c r="C33" s="14">
        <v>15.778735090544492</v>
      </c>
      <c r="D33" s="14">
        <v>3.0086628811473428</v>
      </c>
      <c r="E33" s="14">
        <v>10.378482286580633</v>
      </c>
      <c r="F33" s="14">
        <v>1094.4851474393017</v>
      </c>
    </row>
    <row r="34" spans="1:6" x14ac:dyDescent="0.45">
      <c r="A34" s="14">
        <v>0.89070797277946434</v>
      </c>
      <c r="B34" s="14">
        <v>41.649321473045511</v>
      </c>
      <c r="C34" s="14" t="e">
        <v>#N/A</v>
      </c>
      <c r="D34" s="14" t="e">
        <v>#N/A</v>
      </c>
      <c r="E34" s="14" t="e">
        <v>#N/A</v>
      </c>
      <c r="F34" s="14" t="e">
        <v>#N/A</v>
      </c>
    </row>
    <row r="35" spans="1:6" x14ac:dyDescent="0.45">
      <c r="A35" s="14">
        <v>16.299596510953954</v>
      </c>
      <c r="B35" s="14">
        <v>10</v>
      </c>
      <c r="C35" s="14" t="e">
        <v>#N/A</v>
      </c>
      <c r="D35" s="14" t="e">
        <v>#N/A</v>
      </c>
      <c r="E35" s="14" t="e">
        <v>#N/A</v>
      </c>
      <c r="F35" s="14" t="e">
        <v>#N/A</v>
      </c>
    </row>
    <row r="36" spans="1:6" x14ac:dyDescent="0.45">
      <c r="A36" s="14">
        <v>141371.77770834911</v>
      </c>
      <c r="B36" s="14">
        <v>17346.659791650898</v>
      </c>
      <c r="C36" s="14" t="e">
        <v>#N/A</v>
      </c>
      <c r="D36" s="14" t="e">
        <v>#N/A</v>
      </c>
      <c r="E36" s="14" t="e">
        <v>#N/A</v>
      </c>
      <c r="F36" s="14" t="e">
        <v>#N/A</v>
      </c>
    </row>
    <row r="41" spans="1:6" s="12" customFormat="1" x14ac:dyDescent="0.45">
      <c r="A41" s="12" t="s">
        <v>6</v>
      </c>
    </row>
    <row r="42" spans="1:6" ht="19" thickBot="1" x14ac:dyDescent="0.5"/>
    <row r="43" spans="1:6" x14ac:dyDescent="0.45">
      <c r="A43" s="15" t="s">
        <v>7</v>
      </c>
      <c r="B43" s="15"/>
    </row>
    <row r="44" spans="1:6" x14ac:dyDescent="0.45">
      <c r="A44" s="16" t="s">
        <v>8</v>
      </c>
      <c r="B44" s="16">
        <v>0.94377326343749768</v>
      </c>
    </row>
    <row r="45" spans="1:6" s="12" customFormat="1" x14ac:dyDescent="0.45">
      <c r="A45" s="11" t="s">
        <v>9</v>
      </c>
      <c r="B45" s="11">
        <v>0.89070797277946434</v>
      </c>
    </row>
    <row r="46" spans="1:6" x14ac:dyDescent="0.45">
      <c r="A46" s="16" t="s">
        <v>10</v>
      </c>
      <c r="B46" s="16">
        <v>0.83606195916919646</v>
      </c>
    </row>
    <row r="47" spans="1:6" x14ac:dyDescent="0.45">
      <c r="A47" s="16" t="s">
        <v>11</v>
      </c>
      <c r="B47" s="16">
        <v>41.649321473045511</v>
      </c>
    </row>
    <row r="48" spans="1:6" ht="19" thickBot="1" x14ac:dyDescent="0.5">
      <c r="A48" s="17" t="s">
        <v>12</v>
      </c>
      <c r="B48" s="17">
        <v>16</v>
      </c>
    </row>
    <row r="50" spans="1:9" ht="19" thickBot="1" x14ac:dyDescent="0.5">
      <c r="A50" s="2" t="s">
        <v>13</v>
      </c>
    </row>
    <row r="51" spans="1:9" x14ac:dyDescent="0.45">
      <c r="A51" s="18"/>
      <c r="B51" s="18" t="s">
        <v>18</v>
      </c>
      <c r="C51" s="18" t="s">
        <v>19</v>
      </c>
      <c r="D51" s="18" t="s">
        <v>20</v>
      </c>
      <c r="E51" s="18" t="s">
        <v>21</v>
      </c>
      <c r="F51" s="18" t="s">
        <v>22</v>
      </c>
    </row>
    <row r="52" spans="1:9" x14ac:dyDescent="0.45">
      <c r="A52" s="16" t="s">
        <v>14</v>
      </c>
      <c r="B52" s="16">
        <v>5</v>
      </c>
      <c r="C52" s="16">
        <v>141371.77770834911</v>
      </c>
      <c r="D52" s="16">
        <v>28274.355541669822</v>
      </c>
      <c r="E52" s="16">
        <v>16.299596510953954</v>
      </c>
      <c r="F52" s="16">
        <v>1.5852406593082528E-4</v>
      </c>
    </row>
    <row r="53" spans="1:9" x14ac:dyDescent="0.45">
      <c r="A53" s="16" t="s">
        <v>15</v>
      </c>
      <c r="B53" s="16">
        <v>10</v>
      </c>
      <c r="C53" s="16">
        <v>17346.659791650898</v>
      </c>
      <c r="D53" s="16">
        <v>1734.6659791650898</v>
      </c>
      <c r="E53" s="16"/>
      <c r="F53" s="16"/>
    </row>
    <row r="54" spans="1:9" ht="19" thickBot="1" x14ac:dyDescent="0.5">
      <c r="A54" s="17" t="s">
        <v>16</v>
      </c>
      <c r="B54" s="17">
        <v>15</v>
      </c>
      <c r="C54" s="17">
        <v>158718.4375</v>
      </c>
      <c r="D54" s="17"/>
      <c r="E54" s="17"/>
      <c r="F54" s="17"/>
    </row>
    <row r="55" spans="1:9" ht="19" thickBot="1" x14ac:dyDescent="0.5"/>
    <row r="56" spans="1:9" x14ac:dyDescent="0.45">
      <c r="A56" s="18"/>
      <c r="B56" s="18" t="s">
        <v>23</v>
      </c>
      <c r="C56" s="18" t="s">
        <v>11</v>
      </c>
      <c r="D56" s="18" t="s">
        <v>24</v>
      </c>
      <c r="E56" s="18" t="s">
        <v>25</v>
      </c>
      <c r="F56" s="18" t="s">
        <v>26</v>
      </c>
      <c r="G56" s="18" t="s">
        <v>27</v>
      </c>
      <c r="H56" s="18" t="s">
        <v>28</v>
      </c>
      <c r="I56" s="18" t="s">
        <v>29</v>
      </c>
    </row>
    <row r="57" spans="1:9" x14ac:dyDescent="0.45">
      <c r="A57" s="16" t="s">
        <v>17</v>
      </c>
      <c r="B57" s="16">
        <v>-3017.3959336113235</v>
      </c>
      <c r="C57" s="16">
        <v>1094.4851474393017</v>
      </c>
      <c r="D57" s="16">
        <v>-2.7569089819728805</v>
      </c>
      <c r="E57" s="16">
        <v>2.0236862507810056E-2</v>
      </c>
      <c r="F57" s="16">
        <v>-5456.0608135427574</v>
      </c>
      <c r="G57" s="16">
        <v>-578.73105367988956</v>
      </c>
      <c r="H57" s="16">
        <v>-5456.0608135427574</v>
      </c>
      <c r="I57" s="16">
        <v>-578.73105367988956</v>
      </c>
    </row>
    <row r="58" spans="1:9" x14ac:dyDescent="0.45">
      <c r="A58" s="16" t="s">
        <v>1</v>
      </c>
      <c r="B58" s="16">
        <v>-13.419161438446745</v>
      </c>
      <c r="C58" s="16">
        <v>10.378482286580633</v>
      </c>
      <c r="D58" s="16">
        <v>-1.292979172474737</v>
      </c>
      <c r="E58" s="16">
        <v>0.22509054952809129</v>
      </c>
      <c r="F58" s="16">
        <v>-36.5438610458284</v>
      </c>
      <c r="G58" s="16">
        <v>9.7055381689349094</v>
      </c>
      <c r="H58" s="16">
        <v>-36.5438610458284</v>
      </c>
      <c r="I58" s="16">
        <v>9.7055381689349094</v>
      </c>
    </row>
    <row r="59" spans="1:9" x14ac:dyDescent="0.45">
      <c r="A59" s="16" t="s">
        <v>2</v>
      </c>
      <c r="B59" s="16">
        <v>6.6718343039268984</v>
      </c>
      <c r="C59" s="16">
        <v>3.0086628811473428</v>
      </c>
      <c r="D59" s="16">
        <v>2.2175413356323319</v>
      </c>
      <c r="E59" s="16">
        <v>5.0906188535043508E-2</v>
      </c>
      <c r="F59" s="16">
        <v>-3.1884354086458622E-2</v>
      </c>
      <c r="G59" s="16">
        <v>13.375552961940254</v>
      </c>
      <c r="H59" s="16">
        <v>-3.1884354086458622E-2</v>
      </c>
      <c r="I59" s="16">
        <v>13.375552961940254</v>
      </c>
    </row>
    <row r="60" spans="1:9" x14ac:dyDescent="0.45">
      <c r="A60" s="16" t="s">
        <v>3</v>
      </c>
      <c r="B60" s="16">
        <v>-6.4765446775327202</v>
      </c>
      <c r="C60" s="16">
        <v>15.778735090544492</v>
      </c>
      <c r="D60" s="16">
        <v>-0.41046032146225908</v>
      </c>
      <c r="E60" s="16">
        <v>0.69012457086003942</v>
      </c>
      <c r="F60" s="16">
        <v>-41.63375736797407</v>
      </c>
      <c r="G60" s="16">
        <v>28.680668012908626</v>
      </c>
      <c r="H60" s="16">
        <v>-41.63375736797407</v>
      </c>
      <c r="I60" s="16">
        <v>28.680668012908626</v>
      </c>
    </row>
    <row r="61" spans="1:9" x14ac:dyDescent="0.45">
      <c r="A61" s="16" t="s">
        <v>4</v>
      </c>
      <c r="B61" s="16">
        <v>12.238462260471492</v>
      </c>
      <c r="C61" s="16">
        <v>14.409534242708212</v>
      </c>
      <c r="D61" s="16">
        <v>0.84933087040371436</v>
      </c>
      <c r="E61" s="16">
        <v>0.41556707341415544</v>
      </c>
      <c r="F61" s="16">
        <v>-19.867980824733287</v>
      </c>
      <c r="G61" s="16">
        <v>44.344905345676274</v>
      </c>
      <c r="H61" s="16">
        <v>-19.867980824733287</v>
      </c>
      <c r="I61" s="16">
        <v>44.344905345676274</v>
      </c>
    </row>
    <row r="62" spans="1:9" ht="19" thickBot="1" x14ac:dyDescent="0.5">
      <c r="A62" s="17" t="s">
        <v>5</v>
      </c>
      <c r="B62" s="17">
        <v>30.475842754604514</v>
      </c>
      <c r="C62" s="17">
        <v>11.524701012549592</v>
      </c>
      <c r="D62" s="17">
        <v>2.6443933531480304</v>
      </c>
      <c r="E62" s="17">
        <v>2.4548160890990503E-2</v>
      </c>
      <c r="F62" s="17">
        <v>4.7972086710172128</v>
      </c>
      <c r="G62" s="17">
        <v>56.154476838191812</v>
      </c>
      <c r="H62" s="17">
        <v>4.7972086710172128</v>
      </c>
      <c r="I62" s="17">
        <v>56.154476838191812</v>
      </c>
    </row>
    <row r="65" spans="1:6" s="12" customFormat="1" x14ac:dyDescent="0.45">
      <c r="A65" s="12" t="s">
        <v>42</v>
      </c>
    </row>
    <row r="73" spans="1:6" s="12" customFormat="1" x14ac:dyDescent="0.45">
      <c r="A73" s="12" t="s">
        <v>44</v>
      </c>
    </row>
    <row r="74" spans="1:6" x14ac:dyDescent="0.45">
      <c r="A74" s="2">
        <f>_xlfn.T.INV.2T(0.5, B35)</f>
        <v>0.69981206131243168</v>
      </c>
    </row>
    <row r="77" spans="1:6" x14ac:dyDescent="0.45">
      <c r="A77" s="14" t="s">
        <v>33</v>
      </c>
      <c r="B77" s="14" t="s">
        <v>34</v>
      </c>
      <c r="C77" s="14" t="s">
        <v>35</v>
      </c>
      <c r="D77" s="14" t="s">
        <v>32</v>
      </c>
      <c r="E77" s="14" t="s">
        <v>31</v>
      </c>
      <c r="F77" s="14" t="s">
        <v>30</v>
      </c>
    </row>
    <row r="78" spans="1:6" x14ac:dyDescent="0.45">
      <c r="A78" s="14">
        <f>ABS(A32/A33)</f>
        <v>2.6443933531480304</v>
      </c>
      <c r="B78" s="14">
        <f t="shared" ref="B78:F78" si="0">ABS(B32/B33)</f>
        <v>0.84933087040371436</v>
      </c>
      <c r="C78" s="14">
        <f t="shared" si="0"/>
        <v>0.41046032146225908</v>
      </c>
      <c r="D78" s="14">
        <f t="shared" si="0"/>
        <v>2.2175413356323319</v>
      </c>
      <c r="E78" s="14">
        <f t="shared" si="0"/>
        <v>1.292979172474737</v>
      </c>
      <c r="F78" s="14">
        <f t="shared" si="0"/>
        <v>2.7569089819728805</v>
      </c>
    </row>
    <row r="79" spans="1:6" x14ac:dyDescent="0.45">
      <c r="A79" s="14" t="s">
        <v>36</v>
      </c>
      <c r="B79" s="14" t="s">
        <v>36</v>
      </c>
      <c r="C79" s="14" t="s">
        <v>37</v>
      </c>
      <c r="D79" s="14" t="s">
        <v>36</v>
      </c>
      <c r="E79" s="14" t="s">
        <v>36</v>
      </c>
      <c r="F79" s="14" t="s">
        <v>36</v>
      </c>
    </row>
    <row r="83" spans="1:5" s="12" customFormat="1" x14ac:dyDescent="0.45">
      <c r="A83" s="12" t="s">
        <v>38</v>
      </c>
    </row>
    <row r="86" spans="1:5" x14ac:dyDescent="0.45">
      <c r="A86" s="19"/>
      <c r="B86" s="20" t="s">
        <v>2</v>
      </c>
      <c r="C86" s="20" t="s">
        <v>3</v>
      </c>
      <c r="D86" s="20" t="s">
        <v>4</v>
      </c>
      <c r="E86" s="20" t="s">
        <v>5</v>
      </c>
    </row>
    <row r="87" spans="1:5" x14ac:dyDescent="0.45">
      <c r="A87" s="20" t="s">
        <v>2</v>
      </c>
      <c r="B87" s="21">
        <v>1</v>
      </c>
      <c r="C87" s="21">
        <v>-3.3542338865696314E-3</v>
      </c>
      <c r="D87" s="21">
        <v>0.20404263252665161</v>
      </c>
      <c r="E87" s="21">
        <v>0.27337279477613152</v>
      </c>
    </row>
    <row r="88" spans="1:5" x14ac:dyDescent="0.45">
      <c r="A88" s="20" t="s">
        <v>3</v>
      </c>
      <c r="B88" s="21">
        <v>-3.3542338865696314E-3</v>
      </c>
      <c r="C88" s="21">
        <v>1</v>
      </c>
      <c r="D88" s="21">
        <v>0.69775079074884017</v>
      </c>
      <c r="E88" s="21">
        <v>0.2354284589912653</v>
      </c>
    </row>
    <row r="89" spans="1:5" x14ac:dyDescent="0.45">
      <c r="A89" s="20" t="s">
        <v>4</v>
      </c>
      <c r="B89" s="21">
        <v>0.20404263252665161</v>
      </c>
      <c r="C89" s="21">
        <v>0.69775079074884017</v>
      </c>
      <c r="D89" s="21">
        <v>1</v>
      </c>
      <c r="E89" s="21">
        <v>3.0784361774077434E-2</v>
      </c>
    </row>
    <row r="90" spans="1:5" x14ac:dyDescent="0.45">
      <c r="A90" s="20" t="s">
        <v>5</v>
      </c>
      <c r="B90" s="21">
        <v>0.27337279477613152</v>
      </c>
      <c r="C90" s="21">
        <v>0.2354284589912653</v>
      </c>
      <c r="D90" s="21">
        <v>3.0784361774077434E-2</v>
      </c>
      <c r="E90" s="21">
        <v>1</v>
      </c>
    </row>
    <row r="93" spans="1:5" s="12" customFormat="1" x14ac:dyDescent="0.45">
      <c r="A93" s="22" t="s">
        <v>39</v>
      </c>
    </row>
    <row r="99" spans="1:3" s="12" customFormat="1" x14ac:dyDescent="0.45">
      <c r="A99" s="12" t="s">
        <v>45</v>
      </c>
    </row>
    <row r="100" spans="1:3" s="12" customFormat="1" x14ac:dyDescent="0.45">
      <c r="A100" s="12">
        <f>-(B17-1-(2*4+5)/6)*LN(MDETERM(B87:E90))</f>
        <v>12.657013188743131</v>
      </c>
    </row>
    <row r="102" spans="1:3" x14ac:dyDescent="0.45">
      <c r="A102" s="2" t="s">
        <v>40</v>
      </c>
      <c r="C102" s="2">
        <v>4</v>
      </c>
    </row>
    <row r="103" spans="1:3" s="12" customFormat="1" x14ac:dyDescent="0.45">
      <c r="A103" s="12" t="s">
        <v>43</v>
      </c>
    </row>
    <row r="104" spans="1:3" x14ac:dyDescent="0.45">
      <c r="A104" s="2">
        <f>_xlfn.CHISQ.INV.RT(0.05,0.5*C102*(C102-1))</f>
        <v>12.591587243743978</v>
      </c>
      <c r="B104" s="2" t="str">
        <f ca="1">_xlfn.FORMULATEXT(A104)</f>
        <v>=ХИ2.ОБР.ПХ(0,05;0,5*C102*(C102-1))</v>
      </c>
    </row>
    <row r="106" spans="1:3" x14ac:dyDescent="0.45">
      <c r="A106" s="2">
        <f>A100</f>
        <v>12.657013188743131</v>
      </c>
      <c r="B106" s="2" t="s">
        <v>36</v>
      </c>
      <c r="C106" s="2">
        <f>A104</f>
        <v>12.591587243743978</v>
      </c>
    </row>
    <row r="113" spans="1:5" s="12" customFormat="1" x14ac:dyDescent="0.45">
      <c r="A113" s="12" t="s">
        <v>46</v>
      </c>
    </row>
    <row r="114" spans="1:5" s="12" customFormat="1" x14ac:dyDescent="0.45">
      <c r="A114" s="12" t="s">
        <v>47</v>
      </c>
    </row>
    <row r="116" spans="1:5" s="12" customFormat="1" x14ac:dyDescent="0.45">
      <c r="A116" s="12" t="s">
        <v>48</v>
      </c>
    </row>
    <row r="117" spans="1:5" x14ac:dyDescent="0.45">
      <c r="B117" s="20" t="s">
        <v>2</v>
      </c>
      <c r="C117" s="20" t="s">
        <v>3</v>
      </c>
      <c r="D117" s="20" t="s">
        <v>4</v>
      </c>
      <c r="E117" s="20" t="s">
        <v>5</v>
      </c>
    </row>
    <row r="118" spans="1:5" x14ac:dyDescent="0.45">
      <c r="A118" s="20" t="s">
        <v>2</v>
      </c>
      <c r="B118" s="2">
        <f t="array" ref="B118:E121">MINVERSE(B87:E90)</f>
        <v>1.2518034675862733</v>
      </c>
      <c r="C118" s="2">
        <v>0.54356008653436338</v>
      </c>
      <c r="D118" s="2">
        <v>-0.62080493180058127</v>
      </c>
      <c r="E118" s="2">
        <v>-0.45106744237477547</v>
      </c>
    </row>
    <row r="119" spans="1:5" x14ac:dyDescent="0.45">
      <c r="A119" s="20" t="s">
        <v>3</v>
      </c>
      <c r="B119" s="2">
        <v>0.54356008653436338</v>
      </c>
      <c r="C119" s="2">
        <v>2.3758575971664353</v>
      </c>
      <c r="D119" s="2">
        <v>-1.7485295379248298</v>
      </c>
      <c r="E119" s="2">
        <v>-0.6541116670001007</v>
      </c>
    </row>
    <row r="120" spans="1:5" x14ac:dyDescent="0.45">
      <c r="A120" s="20" t="s">
        <v>4</v>
      </c>
      <c r="B120" s="2">
        <v>-0.62080493180058127</v>
      </c>
      <c r="C120" s="2">
        <v>-1.7485295379248298</v>
      </c>
      <c r="D120" s="2">
        <v>2.33102065066246</v>
      </c>
      <c r="E120" s="2">
        <v>0.50960581081864398</v>
      </c>
    </row>
    <row r="121" spans="1:5" x14ac:dyDescent="0.45">
      <c r="A121" s="20" t="s">
        <v>5</v>
      </c>
      <c r="B121" s="2">
        <v>-0.45106744237477547</v>
      </c>
      <c r="C121" s="2">
        <v>-0.6541116670001007</v>
      </c>
      <c r="D121" s="2">
        <v>0.50960581081864398</v>
      </c>
      <c r="E121" s="2">
        <v>1.2616181794821422</v>
      </c>
    </row>
    <row r="127" spans="1:5" x14ac:dyDescent="0.45">
      <c r="A127" s="2" t="s">
        <v>49</v>
      </c>
    </row>
    <row r="129" spans="1:6" x14ac:dyDescent="0.45">
      <c r="A129" s="2" t="s">
        <v>50</v>
      </c>
      <c r="B129" s="2" t="s">
        <v>51</v>
      </c>
      <c r="C129" s="2" t="s">
        <v>52</v>
      </c>
      <c r="D129" s="2" t="s">
        <v>53</v>
      </c>
    </row>
    <row r="130" spans="1:6" x14ac:dyDescent="0.45">
      <c r="A130" s="2">
        <f>(B118-1)*(16-4-1)/4</f>
        <v>0.6924595358622514</v>
      </c>
      <c r="B130" s="2">
        <f>(C119-1)*(16-4-1)/4</f>
        <v>3.7836083922076971</v>
      </c>
      <c r="C130" s="2">
        <f>(D120-1)*(16-4-1)/4</f>
        <v>3.6603067893217651</v>
      </c>
      <c r="D130" s="2">
        <f>(E121-1)*(16-4-1)/4</f>
        <v>0.7194499935758909</v>
      </c>
    </row>
    <row r="133" spans="1:6" s="12" customFormat="1" x14ac:dyDescent="0.45">
      <c r="A133" s="12" t="s">
        <v>54</v>
      </c>
    </row>
    <row r="135" spans="1:6" x14ac:dyDescent="0.45">
      <c r="A135" s="23" t="s">
        <v>0</v>
      </c>
      <c r="B135" s="1" t="s">
        <v>55</v>
      </c>
      <c r="C135" s="1" t="s">
        <v>2</v>
      </c>
      <c r="D135" s="1" t="s">
        <v>3</v>
      </c>
      <c r="E135" s="1" t="s">
        <v>4</v>
      </c>
      <c r="F135" s="1" t="s">
        <v>5</v>
      </c>
    </row>
    <row r="136" spans="1:6" x14ac:dyDescent="0.45">
      <c r="A136" s="24">
        <v>126</v>
      </c>
      <c r="B136" s="3">
        <v>1</v>
      </c>
      <c r="C136" s="3">
        <v>4</v>
      </c>
      <c r="D136" s="3">
        <v>15</v>
      </c>
      <c r="E136" s="3">
        <v>17</v>
      </c>
      <c r="F136" s="3">
        <v>100</v>
      </c>
    </row>
    <row r="137" spans="1:6" x14ac:dyDescent="0.45">
      <c r="A137" s="24">
        <v>137</v>
      </c>
      <c r="B137" s="3">
        <v>2</v>
      </c>
      <c r="C137" s="3">
        <v>4.8</v>
      </c>
      <c r="D137" s="3">
        <v>14.8</v>
      </c>
      <c r="E137" s="3">
        <v>17.3</v>
      </c>
      <c r="F137" s="3">
        <v>98.4</v>
      </c>
    </row>
    <row r="138" spans="1:6" x14ac:dyDescent="0.45">
      <c r="A138" s="24">
        <v>148</v>
      </c>
      <c r="B138" s="3">
        <v>3</v>
      </c>
      <c r="C138" s="3">
        <v>3.8</v>
      </c>
      <c r="D138" s="3">
        <v>15.2</v>
      </c>
      <c r="E138" s="3">
        <v>16.8</v>
      </c>
      <c r="F138" s="3">
        <v>101.2</v>
      </c>
    </row>
    <row r="139" spans="1:6" x14ac:dyDescent="0.45">
      <c r="A139" s="24">
        <v>191</v>
      </c>
      <c r="B139" s="3">
        <v>4</v>
      </c>
      <c r="C139" s="3">
        <v>8.6999999999999993</v>
      </c>
      <c r="D139" s="3">
        <v>15.5</v>
      </c>
      <c r="E139" s="3">
        <v>16.2</v>
      </c>
      <c r="F139" s="3">
        <v>103.5</v>
      </c>
    </row>
    <row r="140" spans="1:6" x14ac:dyDescent="0.45">
      <c r="A140" s="24">
        <v>274</v>
      </c>
      <c r="B140" s="3">
        <v>5</v>
      </c>
      <c r="C140" s="3">
        <v>8.1999999999999993</v>
      </c>
      <c r="D140" s="3">
        <v>15.5</v>
      </c>
      <c r="E140" s="3">
        <v>16</v>
      </c>
      <c r="F140" s="3">
        <v>104.1</v>
      </c>
    </row>
    <row r="141" spans="1:6" x14ac:dyDescent="0.45">
      <c r="A141" s="24">
        <v>370</v>
      </c>
      <c r="B141" s="3">
        <v>6</v>
      </c>
      <c r="C141" s="3">
        <v>9.6999999999999993</v>
      </c>
      <c r="D141" s="3">
        <v>16</v>
      </c>
      <c r="E141" s="3">
        <v>18</v>
      </c>
      <c r="F141" s="3">
        <v>107</v>
      </c>
    </row>
    <row r="142" spans="1:6" x14ac:dyDescent="0.45">
      <c r="A142" s="24">
        <v>432</v>
      </c>
      <c r="B142" s="3">
        <v>7</v>
      </c>
      <c r="C142" s="3">
        <v>14.7</v>
      </c>
      <c r="D142" s="3">
        <v>18.100000000000001</v>
      </c>
      <c r="E142" s="3">
        <v>20.2</v>
      </c>
      <c r="F142" s="3">
        <v>107.4</v>
      </c>
    </row>
    <row r="143" spans="1:6" x14ac:dyDescent="0.45">
      <c r="A143" s="24">
        <v>445</v>
      </c>
      <c r="B143" s="3">
        <v>8</v>
      </c>
      <c r="C143" s="3">
        <v>18.7</v>
      </c>
      <c r="D143" s="3">
        <v>13</v>
      </c>
      <c r="E143" s="3">
        <v>15.8</v>
      </c>
      <c r="F143" s="3">
        <v>108.5</v>
      </c>
    </row>
    <row r="144" spans="1:6" x14ac:dyDescent="0.45">
      <c r="A144" s="24">
        <v>367</v>
      </c>
      <c r="B144" s="3">
        <v>9</v>
      </c>
      <c r="C144" s="3">
        <v>19.8</v>
      </c>
      <c r="D144" s="3">
        <v>15.8</v>
      </c>
      <c r="E144" s="3">
        <v>18.2</v>
      </c>
      <c r="F144" s="3">
        <v>108.3</v>
      </c>
    </row>
    <row r="145" spans="1:6" x14ac:dyDescent="0.45">
      <c r="A145" s="24">
        <v>367</v>
      </c>
      <c r="B145" s="3">
        <v>10</v>
      </c>
      <c r="C145" s="3">
        <v>10.6</v>
      </c>
      <c r="D145" s="3">
        <v>16.899999999999999</v>
      </c>
      <c r="E145" s="3">
        <v>16.8</v>
      </c>
      <c r="F145" s="3">
        <v>109.2</v>
      </c>
    </row>
    <row r="146" spans="1:6" x14ac:dyDescent="0.45">
      <c r="A146" s="24">
        <v>321</v>
      </c>
      <c r="B146" s="3">
        <v>11</v>
      </c>
      <c r="C146" s="3">
        <v>8.6</v>
      </c>
      <c r="D146" s="3">
        <v>16.3</v>
      </c>
      <c r="E146" s="3">
        <v>17</v>
      </c>
      <c r="F146" s="3">
        <v>110.1</v>
      </c>
    </row>
    <row r="147" spans="1:6" x14ac:dyDescent="0.45">
      <c r="A147" s="24">
        <v>307</v>
      </c>
      <c r="B147" s="3">
        <v>12</v>
      </c>
      <c r="C147" s="3">
        <v>6.5</v>
      </c>
      <c r="D147" s="3">
        <v>16.100000000000001</v>
      </c>
      <c r="E147" s="3">
        <v>18.3</v>
      </c>
      <c r="F147" s="3">
        <v>110.7</v>
      </c>
    </row>
    <row r="148" spans="1:6" x14ac:dyDescent="0.45">
      <c r="A148" s="24">
        <v>331</v>
      </c>
      <c r="B148" s="3">
        <v>13</v>
      </c>
      <c r="C148" s="3">
        <v>12.6</v>
      </c>
      <c r="D148" s="3">
        <v>15.4</v>
      </c>
      <c r="E148" s="3">
        <v>16.399999999999999</v>
      </c>
      <c r="F148" s="3">
        <v>110.3</v>
      </c>
    </row>
    <row r="149" spans="1:6" x14ac:dyDescent="0.45">
      <c r="A149" s="24">
        <v>345</v>
      </c>
      <c r="B149" s="3">
        <v>14</v>
      </c>
      <c r="C149" s="3">
        <v>6.5</v>
      </c>
      <c r="D149" s="3">
        <v>15.7</v>
      </c>
      <c r="E149" s="3">
        <v>16.2</v>
      </c>
      <c r="F149" s="3">
        <v>111.8</v>
      </c>
    </row>
    <row r="150" spans="1:6" x14ac:dyDescent="0.45">
      <c r="A150" s="24">
        <v>364</v>
      </c>
      <c r="B150" s="3">
        <v>15</v>
      </c>
      <c r="C150" s="3">
        <v>5.8</v>
      </c>
      <c r="D150" s="3">
        <v>16</v>
      </c>
      <c r="E150" s="3">
        <v>17.7</v>
      </c>
      <c r="F150" s="3">
        <v>112.3</v>
      </c>
    </row>
    <row r="151" spans="1:6" x14ac:dyDescent="0.45">
      <c r="A151" s="24">
        <v>384</v>
      </c>
      <c r="B151" s="3">
        <v>16</v>
      </c>
      <c r="C151" s="3">
        <v>5.7</v>
      </c>
      <c r="D151" s="3">
        <v>15.1</v>
      </c>
      <c r="E151" s="3">
        <v>16.2</v>
      </c>
      <c r="F151" s="3">
        <v>112.9</v>
      </c>
    </row>
    <row r="153" spans="1:6" x14ac:dyDescent="0.45">
      <c r="A153" s="2">
        <f t="array" ref="A153:E157">LINEST(B136:B151,C136:F151,TRUE,TRUE)</f>
        <v>1.0800781865799127</v>
      </c>
      <c r="B153" s="2">
        <v>2.5223061922338462E-3</v>
      </c>
      <c r="C153" s="2">
        <v>-0.30336472586223323</v>
      </c>
      <c r="D153" s="2">
        <v>-0.16839385463915307</v>
      </c>
      <c r="E153" s="2">
        <v>-101.04867595635639</v>
      </c>
    </row>
    <row r="154" spans="1:6" x14ac:dyDescent="0.45">
      <c r="A154" s="2">
        <v>7.7759653422522362E-2</v>
      </c>
      <c r="B154" s="2">
        <v>0.41861909620449705</v>
      </c>
      <c r="C154" s="2">
        <v>0.44917886359878773</v>
      </c>
      <c r="D154" s="2">
        <v>7.1147871757341233E-2</v>
      </c>
      <c r="E154" s="2">
        <v>9.0973285384881315</v>
      </c>
    </row>
    <row r="155" spans="1:6" x14ac:dyDescent="0.45">
      <c r="A155" s="2">
        <v>0.95263372335798868</v>
      </c>
      <c r="B155" s="2">
        <v>1.2099787397938349</v>
      </c>
      <c r="C155" s="2" t="e">
        <v>#N/A</v>
      </c>
      <c r="D155" s="2" t="e">
        <v>#N/A</v>
      </c>
      <c r="E155" s="2" t="e">
        <v>#N/A</v>
      </c>
    </row>
    <row r="156" spans="1:6" x14ac:dyDescent="0.45">
      <c r="A156" s="2">
        <v>55.308183901263206</v>
      </c>
      <c r="B156" s="2">
        <v>11</v>
      </c>
      <c r="C156" s="2" t="e">
        <v>#N/A</v>
      </c>
      <c r="D156" s="2" t="e">
        <v>#N/A</v>
      </c>
      <c r="E156" s="2" t="e">
        <v>#N/A</v>
      </c>
    </row>
    <row r="157" spans="1:6" x14ac:dyDescent="0.45">
      <c r="A157" s="2">
        <v>323.89546594171617</v>
      </c>
      <c r="B157" s="2">
        <v>16.104534058283843</v>
      </c>
      <c r="C157" s="2" t="e">
        <v>#N/A</v>
      </c>
      <c r="D157" s="2" t="e">
        <v>#N/A</v>
      </c>
      <c r="E157" s="2" t="e">
        <v>#N/A</v>
      </c>
    </row>
    <row r="159" spans="1:6" s="12" customFormat="1" x14ac:dyDescent="0.45">
      <c r="A159" s="12" t="s">
        <v>57</v>
      </c>
    </row>
    <row r="160" spans="1:6" x14ac:dyDescent="0.45">
      <c r="A160" s="2" t="s">
        <v>56</v>
      </c>
      <c r="B160" s="2">
        <f>1/(1-A155)</f>
        <v>21.112066873186613</v>
      </c>
      <c r="C160" s="2" t="s">
        <v>36</v>
      </c>
      <c r="D160" s="25">
        <v>10</v>
      </c>
    </row>
    <row r="161" spans="1:5" x14ac:dyDescent="0.45">
      <c r="D161" s="2" t="s">
        <v>58</v>
      </c>
    </row>
    <row r="165" spans="1:5" s="25" customFormat="1" x14ac:dyDescent="0.45">
      <c r="A165" s="25" t="s">
        <v>59</v>
      </c>
    </row>
    <row r="167" spans="1:5" x14ac:dyDescent="0.45">
      <c r="A167" s="1" t="s">
        <v>60</v>
      </c>
      <c r="B167" s="1" t="s">
        <v>3</v>
      </c>
      <c r="C167" s="1" t="s">
        <v>4</v>
      </c>
      <c r="D167" s="1" t="s">
        <v>5</v>
      </c>
      <c r="E167" s="1" t="s">
        <v>61</v>
      </c>
    </row>
    <row r="168" spans="1:5" x14ac:dyDescent="0.45">
      <c r="A168" s="3">
        <v>1</v>
      </c>
      <c r="B168" s="3">
        <v>15</v>
      </c>
      <c r="C168" s="3">
        <v>17</v>
      </c>
      <c r="D168" s="3">
        <v>100</v>
      </c>
      <c r="E168" s="3">
        <v>4</v>
      </c>
    </row>
    <row r="169" spans="1:5" x14ac:dyDescent="0.45">
      <c r="A169" s="3">
        <v>2</v>
      </c>
      <c r="B169" s="3">
        <v>14.8</v>
      </c>
      <c r="C169" s="3">
        <v>17.3</v>
      </c>
      <c r="D169" s="3">
        <v>98.4</v>
      </c>
      <c r="E169" s="3">
        <v>4.8</v>
      </c>
    </row>
    <row r="170" spans="1:5" x14ac:dyDescent="0.45">
      <c r="A170" s="3">
        <v>3</v>
      </c>
      <c r="B170" s="3">
        <v>15.2</v>
      </c>
      <c r="C170" s="3">
        <v>16.8</v>
      </c>
      <c r="D170" s="3">
        <v>101.2</v>
      </c>
      <c r="E170" s="3">
        <v>3.8</v>
      </c>
    </row>
    <row r="171" spans="1:5" x14ac:dyDescent="0.45">
      <c r="A171" s="3">
        <v>4</v>
      </c>
      <c r="B171" s="3">
        <v>15.5</v>
      </c>
      <c r="C171" s="3">
        <v>16.2</v>
      </c>
      <c r="D171" s="3">
        <v>103.5</v>
      </c>
      <c r="E171" s="3">
        <v>8.6999999999999993</v>
      </c>
    </row>
    <row r="172" spans="1:5" x14ac:dyDescent="0.45">
      <c r="A172" s="3">
        <v>5</v>
      </c>
      <c r="B172" s="3">
        <v>15.5</v>
      </c>
      <c r="C172" s="3">
        <v>16</v>
      </c>
      <c r="D172" s="3">
        <v>104.1</v>
      </c>
      <c r="E172" s="3">
        <v>8.1999999999999993</v>
      </c>
    </row>
    <row r="173" spans="1:5" x14ac:dyDescent="0.45">
      <c r="A173" s="3">
        <v>6</v>
      </c>
      <c r="B173" s="3">
        <v>16</v>
      </c>
      <c r="C173" s="3">
        <v>18</v>
      </c>
      <c r="D173" s="3">
        <v>107</v>
      </c>
      <c r="E173" s="3">
        <v>9.6999999999999993</v>
      </c>
    </row>
    <row r="174" spans="1:5" x14ac:dyDescent="0.45">
      <c r="A174" s="3">
        <v>7</v>
      </c>
      <c r="B174" s="3">
        <v>18.100000000000001</v>
      </c>
      <c r="C174" s="3">
        <v>20.2</v>
      </c>
      <c r="D174" s="3">
        <v>107.4</v>
      </c>
      <c r="E174" s="3">
        <v>14.7</v>
      </c>
    </row>
    <row r="175" spans="1:5" x14ac:dyDescent="0.45">
      <c r="A175" s="3">
        <v>8</v>
      </c>
      <c r="B175" s="3">
        <v>13</v>
      </c>
      <c r="C175" s="3">
        <v>15.8</v>
      </c>
      <c r="D175" s="3">
        <v>108.5</v>
      </c>
      <c r="E175" s="3">
        <v>18.7</v>
      </c>
    </row>
    <row r="176" spans="1:5" x14ac:dyDescent="0.45">
      <c r="A176" s="3">
        <v>9</v>
      </c>
      <c r="B176" s="3">
        <v>15.8</v>
      </c>
      <c r="C176" s="3">
        <v>18.2</v>
      </c>
      <c r="D176" s="3">
        <v>108.3</v>
      </c>
      <c r="E176" s="3">
        <v>19.8</v>
      </c>
    </row>
    <row r="177" spans="1:5" x14ac:dyDescent="0.45">
      <c r="A177" s="3">
        <v>10</v>
      </c>
      <c r="B177" s="3">
        <v>16.899999999999999</v>
      </c>
      <c r="C177" s="3">
        <v>16.8</v>
      </c>
      <c r="D177" s="3">
        <v>109.2</v>
      </c>
      <c r="E177" s="3">
        <v>10.6</v>
      </c>
    </row>
    <row r="178" spans="1:5" x14ac:dyDescent="0.45">
      <c r="A178" s="3">
        <v>11</v>
      </c>
      <c r="B178" s="3">
        <v>16.3</v>
      </c>
      <c r="C178" s="3">
        <v>17</v>
      </c>
      <c r="D178" s="3">
        <v>110.1</v>
      </c>
      <c r="E178" s="3">
        <v>8.6</v>
      </c>
    </row>
    <row r="179" spans="1:5" x14ac:dyDescent="0.45">
      <c r="A179" s="3">
        <v>12</v>
      </c>
      <c r="B179" s="3">
        <v>16.100000000000001</v>
      </c>
      <c r="C179" s="3">
        <v>18.3</v>
      </c>
      <c r="D179" s="3">
        <v>110.7</v>
      </c>
      <c r="E179" s="3">
        <v>6.5</v>
      </c>
    </row>
    <row r="180" spans="1:5" x14ac:dyDescent="0.45">
      <c r="A180" s="3">
        <v>13</v>
      </c>
      <c r="B180" s="3">
        <v>15.4</v>
      </c>
      <c r="C180" s="3">
        <v>16.399999999999999</v>
      </c>
      <c r="D180" s="3">
        <v>110.3</v>
      </c>
      <c r="E180" s="3">
        <v>12.6</v>
      </c>
    </row>
    <row r="181" spans="1:5" x14ac:dyDescent="0.45">
      <c r="A181" s="3">
        <v>14</v>
      </c>
      <c r="B181" s="3">
        <v>15.7</v>
      </c>
      <c r="C181" s="3">
        <v>16.2</v>
      </c>
      <c r="D181" s="3">
        <v>111.8</v>
      </c>
      <c r="E181" s="3">
        <v>6.5</v>
      </c>
    </row>
    <row r="182" spans="1:5" x14ac:dyDescent="0.45">
      <c r="A182" s="3">
        <v>15</v>
      </c>
      <c r="B182" s="3">
        <v>16</v>
      </c>
      <c r="C182" s="3">
        <v>17.7</v>
      </c>
      <c r="D182" s="3">
        <v>112.3</v>
      </c>
      <c r="E182" s="3">
        <v>5.8</v>
      </c>
    </row>
    <row r="183" spans="1:5" x14ac:dyDescent="0.45">
      <c r="A183" s="3">
        <v>16</v>
      </c>
      <c r="B183" s="3">
        <v>15.1</v>
      </c>
      <c r="C183" s="3">
        <v>16.2</v>
      </c>
      <c r="D183" s="3">
        <v>112.9</v>
      </c>
      <c r="E183" s="3">
        <v>5.7</v>
      </c>
    </row>
    <row r="185" spans="1:5" x14ac:dyDescent="0.45">
      <c r="A185" s="2">
        <f t="array" ref="A185:E189">LINEST(E168:E183,A168:D183,TRUE,TRUE)</f>
        <v>2.4241429069582594</v>
      </c>
      <c r="B185" s="2">
        <v>1.4218532939013362</v>
      </c>
      <c r="C185" s="2">
        <v>-1.9263222588350035</v>
      </c>
      <c r="D185" s="2">
        <v>-2.0037654274883443</v>
      </c>
      <c r="E185" s="2">
        <v>-227.82929884849636</v>
      </c>
    </row>
    <row r="186" spans="1:5" x14ac:dyDescent="0.45">
      <c r="A186" s="2">
        <v>0.89423948688753307</v>
      </c>
      <c r="B186" s="2">
        <v>1.3789386456505481</v>
      </c>
      <c r="C186" s="2">
        <v>1.470725691517849</v>
      </c>
      <c r="D186" s="2">
        <v>0.84660836330536338</v>
      </c>
      <c r="E186" s="2">
        <v>85.508208601078351</v>
      </c>
    </row>
    <row r="187" spans="1:5" x14ac:dyDescent="0.45">
      <c r="A187" s="2">
        <v>0.47070108604975291</v>
      </c>
      <c r="B187" s="2">
        <v>4.173861749941433</v>
      </c>
      <c r="C187" s="2" t="e">
        <v>#N/A</v>
      </c>
      <c r="D187" s="2" t="e">
        <v>#N/A</v>
      </c>
      <c r="E187" s="2" t="e">
        <v>#N/A</v>
      </c>
    </row>
    <row r="188" spans="1:5" x14ac:dyDescent="0.45">
      <c r="A188" s="2">
        <v>2.4455519414847955</v>
      </c>
      <c r="B188" s="2">
        <v>11</v>
      </c>
      <c r="C188" s="2" t="e">
        <v>#N/A</v>
      </c>
      <c r="D188" s="2" t="e">
        <v>#N/A</v>
      </c>
      <c r="E188" s="2" t="e">
        <v>#N/A</v>
      </c>
    </row>
    <row r="189" spans="1:5" x14ac:dyDescent="0.45">
      <c r="A189" s="2">
        <v>170.41703401613427</v>
      </c>
      <c r="B189" s="2">
        <v>191.63234098386573</v>
      </c>
      <c r="C189" s="2" t="e">
        <v>#N/A</v>
      </c>
      <c r="D189" s="2" t="e">
        <v>#N/A</v>
      </c>
      <c r="E189" s="2" t="e">
        <v>#N/A</v>
      </c>
    </row>
    <row r="192" spans="1:5" x14ac:dyDescent="0.45">
      <c r="A192" s="2">
        <f>1/(1-A187)</f>
        <v>1.8892916150853802</v>
      </c>
      <c r="B192" s="2" t="s">
        <v>37</v>
      </c>
      <c r="C192" s="2">
        <v>10</v>
      </c>
    </row>
    <row r="194" spans="1:5" x14ac:dyDescent="0.45">
      <c r="A194" s="2" t="s">
        <v>62</v>
      </c>
    </row>
    <row r="197" spans="1:5" s="25" customFormat="1" x14ac:dyDescent="0.45">
      <c r="A197" s="25" t="s">
        <v>63</v>
      </c>
    </row>
    <row r="199" spans="1:5" x14ac:dyDescent="0.45">
      <c r="A199" s="1" t="s">
        <v>60</v>
      </c>
      <c r="B199" s="1" t="s">
        <v>2</v>
      </c>
      <c r="C199" s="1" t="s">
        <v>4</v>
      </c>
      <c r="D199" s="1" t="s">
        <v>5</v>
      </c>
      <c r="E199" s="1" t="s">
        <v>3</v>
      </c>
    </row>
    <row r="200" spans="1:5" x14ac:dyDescent="0.45">
      <c r="A200" s="3">
        <v>1</v>
      </c>
      <c r="B200" s="3">
        <v>4</v>
      </c>
      <c r="C200" s="3">
        <v>17</v>
      </c>
      <c r="D200" s="3">
        <v>100</v>
      </c>
      <c r="E200" s="3">
        <v>15</v>
      </c>
    </row>
    <row r="201" spans="1:5" x14ac:dyDescent="0.45">
      <c r="A201" s="3">
        <v>2</v>
      </c>
      <c r="B201" s="3">
        <v>4.8</v>
      </c>
      <c r="C201" s="3">
        <v>17.3</v>
      </c>
      <c r="D201" s="3">
        <v>98.4</v>
      </c>
      <c r="E201" s="3">
        <v>14.8</v>
      </c>
    </row>
    <row r="202" spans="1:5" x14ac:dyDescent="0.45">
      <c r="A202" s="3">
        <v>3</v>
      </c>
      <c r="B202" s="3">
        <v>3.8</v>
      </c>
      <c r="C202" s="3">
        <v>16.8</v>
      </c>
      <c r="D202" s="3">
        <v>101.2</v>
      </c>
      <c r="E202" s="3">
        <v>15.2</v>
      </c>
    </row>
    <row r="203" spans="1:5" x14ac:dyDescent="0.45">
      <c r="A203" s="3">
        <v>4</v>
      </c>
      <c r="B203" s="3">
        <v>8.6999999999999993</v>
      </c>
      <c r="C203" s="3">
        <v>16.2</v>
      </c>
      <c r="D203" s="3">
        <v>103.5</v>
      </c>
      <c r="E203" s="3">
        <v>15.5</v>
      </c>
    </row>
    <row r="204" spans="1:5" x14ac:dyDescent="0.45">
      <c r="A204" s="3">
        <v>5</v>
      </c>
      <c r="B204" s="3">
        <v>8.1999999999999993</v>
      </c>
      <c r="C204" s="3">
        <v>16</v>
      </c>
      <c r="D204" s="3">
        <v>104.1</v>
      </c>
      <c r="E204" s="3">
        <v>15.5</v>
      </c>
    </row>
    <row r="205" spans="1:5" x14ac:dyDescent="0.45">
      <c r="A205" s="3">
        <v>6</v>
      </c>
      <c r="B205" s="3">
        <v>9.6999999999999993</v>
      </c>
      <c r="C205" s="3">
        <v>18</v>
      </c>
      <c r="D205" s="3">
        <v>107</v>
      </c>
      <c r="E205" s="3">
        <v>16</v>
      </c>
    </row>
    <row r="206" spans="1:5" x14ac:dyDescent="0.45">
      <c r="A206" s="3">
        <v>7</v>
      </c>
      <c r="B206" s="3">
        <v>14.7</v>
      </c>
      <c r="C206" s="3">
        <v>20.2</v>
      </c>
      <c r="D206" s="3">
        <v>107.4</v>
      </c>
      <c r="E206" s="3">
        <v>18.100000000000001</v>
      </c>
    </row>
    <row r="207" spans="1:5" x14ac:dyDescent="0.45">
      <c r="A207" s="3">
        <v>8</v>
      </c>
      <c r="B207" s="3">
        <v>18.7</v>
      </c>
      <c r="C207" s="3">
        <v>15.8</v>
      </c>
      <c r="D207" s="3">
        <v>108.5</v>
      </c>
      <c r="E207" s="3">
        <v>13</v>
      </c>
    </row>
    <row r="208" spans="1:5" x14ac:dyDescent="0.45">
      <c r="A208" s="3">
        <v>9</v>
      </c>
      <c r="B208" s="3">
        <v>19.8</v>
      </c>
      <c r="C208" s="3">
        <v>18.2</v>
      </c>
      <c r="D208" s="3">
        <v>108.3</v>
      </c>
      <c r="E208" s="3">
        <v>15.8</v>
      </c>
    </row>
    <row r="209" spans="1:5" x14ac:dyDescent="0.45">
      <c r="A209" s="3">
        <v>10</v>
      </c>
      <c r="B209" s="3">
        <v>10.6</v>
      </c>
      <c r="C209" s="3">
        <v>16.8</v>
      </c>
      <c r="D209" s="3">
        <v>109.2</v>
      </c>
      <c r="E209" s="3">
        <v>16.899999999999999</v>
      </c>
    </row>
    <row r="210" spans="1:5" x14ac:dyDescent="0.45">
      <c r="A210" s="3">
        <v>11</v>
      </c>
      <c r="B210" s="3">
        <v>8.6</v>
      </c>
      <c r="C210" s="3">
        <v>17</v>
      </c>
      <c r="D210" s="3">
        <v>110.1</v>
      </c>
      <c r="E210" s="3">
        <v>16.3</v>
      </c>
    </row>
    <row r="211" spans="1:5" x14ac:dyDescent="0.45">
      <c r="A211" s="3">
        <v>12</v>
      </c>
      <c r="B211" s="3">
        <v>6.5</v>
      </c>
      <c r="C211" s="3">
        <v>18.3</v>
      </c>
      <c r="D211" s="3">
        <v>110.7</v>
      </c>
      <c r="E211" s="3">
        <v>16.100000000000001</v>
      </c>
    </row>
    <row r="212" spans="1:5" x14ac:dyDescent="0.45">
      <c r="A212" s="3">
        <v>13</v>
      </c>
      <c r="B212" s="3">
        <v>12.6</v>
      </c>
      <c r="C212" s="3">
        <v>16.399999999999999</v>
      </c>
      <c r="D212" s="3">
        <v>110.3</v>
      </c>
      <c r="E212" s="3">
        <v>15.4</v>
      </c>
    </row>
    <row r="213" spans="1:5" x14ac:dyDescent="0.45">
      <c r="A213" s="3">
        <v>14</v>
      </c>
      <c r="B213" s="3">
        <v>6.5</v>
      </c>
      <c r="C213" s="3">
        <v>16.2</v>
      </c>
      <c r="D213" s="3">
        <v>111.8</v>
      </c>
      <c r="E213" s="3">
        <v>15.7</v>
      </c>
    </row>
    <row r="214" spans="1:5" x14ac:dyDescent="0.45">
      <c r="A214" s="3">
        <v>15</v>
      </c>
      <c r="B214" s="3">
        <v>5.8</v>
      </c>
      <c r="C214" s="3">
        <v>17.7</v>
      </c>
      <c r="D214" s="3">
        <v>112.3</v>
      </c>
      <c r="E214" s="3">
        <v>16</v>
      </c>
    </row>
    <row r="215" spans="1:5" x14ac:dyDescent="0.45">
      <c r="A215" s="3">
        <v>16</v>
      </c>
      <c r="B215" s="3">
        <v>5.7</v>
      </c>
      <c r="C215" s="3">
        <v>16.2</v>
      </c>
      <c r="D215" s="3">
        <v>112.9</v>
      </c>
      <c r="E215" s="3">
        <v>15.1</v>
      </c>
    </row>
    <row r="217" spans="1:5" x14ac:dyDescent="0.45">
      <c r="A217" s="2">
        <f t="array" ref="A217:E221">LINEST(E200:E215,A200:D215,TRUE,TRUE)</f>
        <v>0.20455781921637231</v>
      </c>
      <c r="B217" s="2">
        <v>0.66521226952751222</v>
      </c>
      <c r="C217" s="2">
        <v>-7.0037660277152802E-2</v>
      </c>
      <c r="D217" s="2">
        <v>-0.13124670478416342</v>
      </c>
      <c r="E217" s="2">
        <v>-15.914398848322636</v>
      </c>
    </row>
    <row r="218" spans="1:5" x14ac:dyDescent="0.45">
      <c r="A218" s="2">
        <v>0.21140916706442253</v>
      </c>
      <c r="B218" s="2">
        <v>0.18864888226236393</v>
      </c>
      <c r="C218" s="2">
        <v>5.3472977260670539E-2</v>
      </c>
      <c r="D218" s="2">
        <v>0.19433124776942057</v>
      </c>
      <c r="E218" s="2">
        <v>20.35631517134216</v>
      </c>
    </row>
    <row r="219" spans="1:5" x14ac:dyDescent="0.45">
      <c r="A219" s="2">
        <v>0.59585777340864488</v>
      </c>
      <c r="B219" s="2">
        <v>0.79586499462905513</v>
      </c>
      <c r="C219" s="2" t="e">
        <v>#N/A</v>
      </c>
      <c r="D219" s="2" t="e">
        <v>#N/A</v>
      </c>
      <c r="E219" s="2" t="e">
        <v>#N/A</v>
      </c>
    </row>
    <row r="220" spans="1:5" x14ac:dyDescent="0.45">
      <c r="A220" s="2">
        <v>4.0545351835521961</v>
      </c>
      <c r="B220" s="2">
        <v>11</v>
      </c>
      <c r="C220" s="2" t="e">
        <v>#N/A</v>
      </c>
      <c r="D220" s="2" t="e">
        <v>#N/A</v>
      </c>
      <c r="E220" s="2" t="e">
        <v>#N/A</v>
      </c>
    </row>
    <row r="221" spans="1:5" x14ac:dyDescent="0.45">
      <c r="A221" s="2">
        <v>10.272588013565041</v>
      </c>
      <c r="B221" s="2">
        <v>6.9674119864349651</v>
      </c>
      <c r="C221" s="2" t="e">
        <v>#N/A</v>
      </c>
      <c r="D221" s="2" t="e">
        <v>#N/A</v>
      </c>
      <c r="E221" s="2" t="e">
        <v>#N/A</v>
      </c>
    </row>
    <row r="223" spans="1:5" x14ac:dyDescent="0.45">
      <c r="A223" s="2">
        <f>1/(1-A219)</f>
        <v>2.474376430382617</v>
      </c>
      <c r="B223" s="2" t="s">
        <v>37</v>
      </c>
      <c r="C223" s="2">
        <v>10</v>
      </c>
    </row>
    <row r="227" spans="1:5" s="25" customFormat="1" x14ac:dyDescent="0.45">
      <c r="A227" s="25" t="s">
        <v>64</v>
      </c>
    </row>
    <row r="229" spans="1:5" x14ac:dyDescent="0.45">
      <c r="A229" s="1" t="s">
        <v>60</v>
      </c>
      <c r="B229" s="1" t="s">
        <v>2</v>
      </c>
      <c r="C229" s="1" t="s">
        <v>5</v>
      </c>
      <c r="D229" s="1" t="s">
        <v>3</v>
      </c>
      <c r="E229" s="1" t="s">
        <v>4</v>
      </c>
    </row>
    <row r="230" spans="1:5" x14ac:dyDescent="0.45">
      <c r="A230" s="3">
        <v>1</v>
      </c>
      <c r="B230" s="3">
        <v>4</v>
      </c>
      <c r="C230" s="3">
        <v>100</v>
      </c>
      <c r="D230" s="3">
        <v>15</v>
      </c>
      <c r="E230" s="3">
        <v>17</v>
      </c>
    </row>
    <row r="231" spans="1:5" x14ac:dyDescent="0.45">
      <c r="A231" s="3">
        <v>2</v>
      </c>
      <c r="B231" s="3">
        <v>4.8</v>
      </c>
      <c r="C231" s="3">
        <v>98.4</v>
      </c>
      <c r="D231" s="3">
        <v>14.8</v>
      </c>
      <c r="E231" s="3">
        <v>17.3</v>
      </c>
    </row>
    <row r="232" spans="1:5" x14ac:dyDescent="0.45">
      <c r="A232" s="3">
        <v>3</v>
      </c>
      <c r="B232" s="3">
        <v>3.8</v>
      </c>
      <c r="C232" s="3">
        <v>101.2</v>
      </c>
      <c r="D232" s="3">
        <v>15.2</v>
      </c>
      <c r="E232" s="3">
        <v>16.8</v>
      </c>
    </row>
    <row r="233" spans="1:5" x14ac:dyDescent="0.45">
      <c r="A233" s="3">
        <v>4</v>
      </c>
      <c r="B233" s="3">
        <v>8.6999999999999993</v>
      </c>
      <c r="C233" s="3">
        <v>103.5</v>
      </c>
      <c r="D233" s="3">
        <v>15.5</v>
      </c>
      <c r="E233" s="3">
        <v>16.2</v>
      </c>
    </row>
    <row r="234" spans="1:5" x14ac:dyDescent="0.45">
      <c r="A234" s="3">
        <v>5</v>
      </c>
      <c r="B234" s="3">
        <v>8.1999999999999993</v>
      </c>
      <c r="C234" s="3">
        <v>104.1</v>
      </c>
      <c r="D234" s="3">
        <v>15.5</v>
      </c>
      <c r="E234" s="3">
        <v>16</v>
      </c>
    </row>
    <row r="235" spans="1:5" x14ac:dyDescent="0.45">
      <c r="A235" s="3">
        <v>6</v>
      </c>
      <c r="B235" s="3">
        <v>9.6999999999999993</v>
      </c>
      <c r="C235" s="3">
        <v>107</v>
      </c>
      <c r="D235" s="3">
        <v>16</v>
      </c>
      <c r="E235" s="3">
        <v>18</v>
      </c>
    </row>
    <row r="236" spans="1:5" x14ac:dyDescent="0.45">
      <c r="A236" s="3">
        <v>7</v>
      </c>
      <c r="B236" s="3">
        <v>14.7</v>
      </c>
      <c r="C236" s="3">
        <v>107.4</v>
      </c>
      <c r="D236" s="3">
        <v>18.100000000000001</v>
      </c>
      <c r="E236" s="3">
        <v>20.2</v>
      </c>
    </row>
    <row r="237" spans="1:5" x14ac:dyDescent="0.45">
      <c r="A237" s="3">
        <v>8</v>
      </c>
      <c r="B237" s="3">
        <v>18.7</v>
      </c>
      <c r="C237" s="3">
        <v>108.5</v>
      </c>
      <c r="D237" s="3">
        <v>13</v>
      </c>
      <c r="E237" s="3">
        <v>15.8</v>
      </c>
    </row>
    <row r="238" spans="1:5" x14ac:dyDescent="0.45">
      <c r="A238" s="3">
        <v>9</v>
      </c>
      <c r="B238" s="3">
        <v>19.8</v>
      </c>
      <c r="C238" s="3">
        <v>108.3</v>
      </c>
      <c r="D238" s="3">
        <v>15.8</v>
      </c>
      <c r="E238" s="3">
        <v>18.2</v>
      </c>
    </row>
    <row r="239" spans="1:5" x14ac:dyDescent="0.45">
      <c r="A239" s="3">
        <v>10</v>
      </c>
      <c r="B239" s="3">
        <v>10.6</v>
      </c>
      <c r="C239" s="3">
        <v>109.2</v>
      </c>
      <c r="D239" s="3">
        <v>16.899999999999999</v>
      </c>
      <c r="E239" s="3">
        <v>16.8</v>
      </c>
    </row>
    <row r="240" spans="1:5" x14ac:dyDescent="0.45">
      <c r="A240" s="3">
        <v>11</v>
      </c>
      <c r="B240" s="3">
        <v>8.6</v>
      </c>
      <c r="C240" s="3">
        <v>110.1</v>
      </c>
      <c r="D240" s="3">
        <v>16.3</v>
      </c>
      <c r="E240" s="3">
        <v>17</v>
      </c>
    </row>
    <row r="241" spans="1:5" x14ac:dyDescent="0.45">
      <c r="A241" s="3">
        <v>12</v>
      </c>
      <c r="B241" s="3">
        <v>6.5</v>
      </c>
      <c r="C241" s="3">
        <v>110.7</v>
      </c>
      <c r="D241" s="3">
        <v>16.100000000000001</v>
      </c>
      <c r="E241" s="3">
        <v>18.3</v>
      </c>
    </row>
    <row r="242" spans="1:5" x14ac:dyDescent="0.45">
      <c r="A242" s="3">
        <v>13</v>
      </c>
      <c r="B242" s="3">
        <v>12.6</v>
      </c>
      <c r="C242" s="3">
        <v>110.3</v>
      </c>
      <c r="D242" s="3">
        <v>15.4</v>
      </c>
      <c r="E242" s="3">
        <v>16.399999999999999</v>
      </c>
    </row>
    <row r="243" spans="1:5" x14ac:dyDescent="0.45">
      <c r="A243" s="3">
        <v>14</v>
      </c>
      <c r="B243" s="3">
        <v>6.5</v>
      </c>
      <c r="C243" s="3">
        <v>111.8</v>
      </c>
      <c r="D243" s="3">
        <v>15.7</v>
      </c>
      <c r="E243" s="3">
        <v>16.2</v>
      </c>
    </row>
    <row r="244" spans="1:5" x14ac:dyDescent="0.45">
      <c r="A244" s="3">
        <v>15</v>
      </c>
      <c r="B244" s="3">
        <v>5.8</v>
      </c>
      <c r="C244" s="3">
        <v>112.3</v>
      </c>
      <c r="D244" s="3">
        <v>16</v>
      </c>
      <c r="E244" s="3">
        <v>17.7</v>
      </c>
    </row>
    <row r="245" spans="1:5" x14ac:dyDescent="0.45">
      <c r="A245" s="3">
        <v>16</v>
      </c>
      <c r="B245" s="3">
        <v>5.7</v>
      </c>
      <c r="C245" s="3">
        <v>112.9</v>
      </c>
      <c r="D245" s="3">
        <v>15.1</v>
      </c>
      <c r="E245" s="3">
        <v>16.2</v>
      </c>
    </row>
    <row r="247" spans="1:5" x14ac:dyDescent="0.45">
      <c r="A247" s="2">
        <f t="array" ref="A247:E251">LINEST(E230:E245,A230:D245,TRUE,TRUE)</f>
        <v>0.79763597605578573</v>
      </c>
      <c r="B247" s="2">
        <v>-5.6612253235186108E-2</v>
      </c>
      <c r="C247" s="2">
        <v>6.1987191184313728E-2</v>
      </c>
      <c r="D247" s="2">
        <v>1.3084755628007452E-3</v>
      </c>
      <c r="E247" s="2">
        <v>10.131634154099482</v>
      </c>
    </row>
    <row r="248" spans="1:5" x14ac:dyDescent="0.45">
      <c r="A248" s="2">
        <v>0.22620318690461311</v>
      </c>
      <c r="B248" s="2">
        <v>0.24054297587229867</v>
      </c>
      <c r="C248" s="2">
        <v>6.0116281916009283E-2</v>
      </c>
      <c r="D248" s="2">
        <v>0.21716350663204934</v>
      </c>
      <c r="E248" s="2">
        <v>22.696829217770116</v>
      </c>
    </row>
    <row r="249" spans="1:5" x14ac:dyDescent="0.45">
      <c r="A249" s="2">
        <v>0.57100478739225546</v>
      </c>
      <c r="B249" s="2">
        <v>0.87148846774448563</v>
      </c>
      <c r="C249" s="2" t="e">
        <v>#N/A</v>
      </c>
      <c r="D249" s="2" t="e">
        <v>#N/A</v>
      </c>
      <c r="E249" s="2" t="e">
        <v>#N/A</v>
      </c>
    </row>
    <row r="250" spans="1:5" x14ac:dyDescent="0.45">
      <c r="A250" s="2">
        <v>3.6603279458143652</v>
      </c>
      <c r="B250" s="2">
        <v>11</v>
      </c>
      <c r="C250" s="2" t="e">
        <v>#N/A</v>
      </c>
      <c r="D250" s="2" t="e">
        <v>#N/A</v>
      </c>
      <c r="E250" s="2" t="e">
        <v>#N/A</v>
      </c>
    </row>
    <row r="251" spans="1:5" x14ac:dyDescent="0.45">
      <c r="A251" s="2">
        <v>11.119961356472055</v>
      </c>
      <c r="B251" s="2">
        <v>8.3544136435279466</v>
      </c>
      <c r="C251" s="2" t="e">
        <v>#N/A</v>
      </c>
      <c r="D251" s="2" t="e">
        <v>#N/A</v>
      </c>
      <c r="E251" s="2" t="e">
        <v>#N/A</v>
      </c>
    </row>
    <row r="253" spans="1:5" x14ac:dyDescent="0.45">
      <c r="A253" s="2">
        <f>1/(1-A249)</f>
        <v>2.3310283439324966</v>
      </c>
    </row>
    <row r="256" spans="1:5" s="25" customFormat="1" x14ac:dyDescent="0.45">
      <c r="A256" s="25" t="s">
        <v>65</v>
      </c>
    </row>
    <row r="258" spans="1:5" x14ac:dyDescent="0.45">
      <c r="A258" s="1" t="s">
        <v>60</v>
      </c>
      <c r="B258" s="1" t="s">
        <v>2</v>
      </c>
      <c r="C258" s="1" t="s">
        <v>3</v>
      </c>
      <c r="D258" s="1" t="s">
        <v>4</v>
      </c>
      <c r="E258" s="1" t="s">
        <v>5</v>
      </c>
    </row>
    <row r="259" spans="1:5" x14ac:dyDescent="0.45">
      <c r="A259" s="3">
        <v>1</v>
      </c>
      <c r="B259" s="3">
        <v>4</v>
      </c>
      <c r="C259" s="3">
        <v>15</v>
      </c>
      <c r="D259" s="3">
        <v>17</v>
      </c>
      <c r="E259" s="3">
        <v>100</v>
      </c>
    </row>
    <row r="260" spans="1:5" x14ac:dyDescent="0.45">
      <c r="A260" s="3">
        <v>2</v>
      </c>
      <c r="B260" s="3">
        <v>4.8</v>
      </c>
      <c r="C260" s="3">
        <v>14.8</v>
      </c>
      <c r="D260" s="3">
        <v>17.3</v>
      </c>
      <c r="E260" s="3">
        <v>98.4</v>
      </c>
    </row>
    <row r="261" spans="1:5" x14ac:dyDescent="0.45">
      <c r="A261" s="3">
        <v>3</v>
      </c>
      <c r="B261" s="3">
        <v>3.8</v>
      </c>
      <c r="C261" s="3">
        <v>15.2</v>
      </c>
      <c r="D261" s="3">
        <v>16.8</v>
      </c>
      <c r="E261" s="3">
        <v>101.2</v>
      </c>
    </row>
    <row r="262" spans="1:5" x14ac:dyDescent="0.45">
      <c r="A262" s="3">
        <v>4</v>
      </c>
      <c r="B262" s="3">
        <v>8.6999999999999993</v>
      </c>
      <c r="C262" s="3">
        <v>15.5</v>
      </c>
      <c r="D262" s="3">
        <v>16.2</v>
      </c>
      <c r="E262" s="3">
        <v>103.5</v>
      </c>
    </row>
    <row r="263" spans="1:5" x14ac:dyDescent="0.45">
      <c r="A263" s="3">
        <v>5</v>
      </c>
      <c r="B263" s="3">
        <v>8.1999999999999993</v>
      </c>
      <c r="C263" s="3">
        <v>15.5</v>
      </c>
      <c r="D263" s="3">
        <v>16</v>
      </c>
      <c r="E263" s="3">
        <v>104.1</v>
      </c>
    </row>
    <row r="264" spans="1:5" x14ac:dyDescent="0.45">
      <c r="A264" s="3">
        <v>6</v>
      </c>
      <c r="B264" s="3">
        <v>9.6999999999999993</v>
      </c>
      <c r="C264" s="3">
        <v>16</v>
      </c>
      <c r="D264" s="3">
        <v>18</v>
      </c>
      <c r="E264" s="3">
        <v>107</v>
      </c>
    </row>
    <row r="265" spans="1:5" x14ac:dyDescent="0.45">
      <c r="A265" s="3">
        <v>7</v>
      </c>
      <c r="B265" s="3">
        <v>14.7</v>
      </c>
      <c r="C265" s="3">
        <v>18.100000000000001</v>
      </c>
      <c r="D265" s="3">
        <v>20.2</v>
      </c>
      <c r="E265" s="3">
        <v>107.4</v>
      </c>
    </row>
    <row r="266" spans="1:5" x14ac:dyDescent="0.45">
      <c r="A266" s="3">
        <v>8</v>
      </c>
      <c r="B266" s="3">
        <v>18.7</v>
      </c>
      <c r="C266" s="3">
        <v>13</v>
      </c>
      <c r="D266" s="3">
        <v>15.8</v>
      </c>
      <c r="E266" s="3">
        <v>108.5</v>
      </c>
    </row>
    <row r="267" spans="1:5" x14ac:dyDescent="0.45">
      <c r="A267" s="3">
        <v>9</v>
      </c>
      <c r="B267" s="3">
        <v>19.8</v>
      </c>
      <c r="C267" s="3">
        <v>15.8</v>
      </c>
      <c r="D267" s="3">
        <v>18.2</v>
      </c>
      <c r="E267" s="3">
        <v>108.3</v>
      </c>
    </row>
    <row r="268" spans="1:5" x14ac:dyDescent="0.45">
      <c r="A268" s="3">
        <v>10</v>
      </c>
      <c r="B268" s="3">
        <v>10.6</v>
      </c>
      <c r="C268" s="3">
        <v>16.899999999999999</v>
      </c>
      <c r="D268" s="3">
        <v>16.8</v>
      </c>
      <c r="E268" s="3">
        <v>109.2</v>
      </c>
    </row>
    <row r="269" spans="1:5" x14ac:dyDescent="0.45">
      <c r="A269" s="3">
        <v>11</v>
      </c>
      <c r="B269" s="3">
        <v>8.6</v>
      </c>
      <c r="C269" s="3">
        <v>16.3</v>
      </c>
      <c r="D269" s="3">
        <v>17</v>
      </c>
      <c r="E269" s="3">
        <v>110.1</v>
      </c>
    </row>
    <row r="270" spans="1:5" x14ac:dyDescent="0.45">
      <c r="A270" s="3">
        <v>12</v>
      </c>
      <c r="B270" s="3">
        <v>6.5</v>
      </c>
      <c r="C270" s="3">
        <v>16.100000000000001</v>
      </c>
      <c r="D270" s="3">
        <v>18.3</v>
      </c>
      <c r="E270" s="3">
        <v>110.7</v>
      </c>
    </row>
    <row r="271" spans="1:5" x14ac:dyDescent="0.45">
      <c r="A271" s="3">
        <v>13</v>
      </c>
      <c r="B271" s="3">
        <v>12.6</v>
      </c>
      <c r="C271" s="3">
        <v>15.4</v>
      </c>
      <c r="D271" s="3">
        <v>16.399999999999999</v>
      </c>
      <c r="E271" s="3">
        <v>110.3</v>
      </c>
    </row>
    <row r="272" spans="1:5" x14ac:dyDescent="0.45">
      <c r="A272" s="3">
        <v>14</v>
      </c>
      <c r="B272" s="3">
        <v>6.5</v>
      </c>
      <c r="C272" s="3">
        <v>15.7</v>
      </c>
      <c r="D272" s="3">
        <v>16.2</v>
      </c>
      <c r="E272" s="3">
        <v>111.8</v>
      </c>
    </row>
    <row r="273" spans="1:5" x14ac:dyDescent="0.45">
      <c r="A273" s="3">
        <v>15</v>
      </c>
      <c r="B273" s="3">
        <v>5.8</v>
      </c>
      <c r="C273" s="3">
        <v>16</v>
      </c>
      <c r="D273" s="3">
        <v>17.7</v>
      </c>
      <c r="E273" s="3">
        <v>112.3</v>
      </c>
    </row>
    <row r="274" spans="1:5" x14ac:dyDescent="0.45">
      <c r="A274" s="3">
        <v>16</v>
      </c>
      <c r="B274" s="3">
        <v>5.7</v>
      </c>
      <c r="C274" s="3">
        <v>15.1</v>
      </c>
      <c r="D274" s="3">
        <v>16.2</v>
      </c>
      <c r="E274" s="3">
        <v>112.9</v>
      </c>
    </row>
    <row r="276" spans="1:5" x14ac:dyDescent="0.45">
      <c r="A276" s="2">
        <f t="array" ref="A276:E280">LINEST(E259:E274,A259:D274,TRUE,TRUE)</f>
        <v>-8.8501573659709162E-2</v>
      </c>
      <c r="B276" s="2">
        <v>0.38344327056924915</v>
      </c>
      <c r="C276" s="2">
        <v>0.16521365539729019</v>
      </c>
      <c r="D276" s="2">
        <v>0.87591821453427143</v>
      </c>
      <c r="E276" s="2">
        <v>93.765746165959257</v>
      </c>
    </row>
    <row r="277" spans="1:5" x14ac:dyDescent="0.45">
      <c r="A277" s="2">
        <v>0.3760392968117463</v>
      </c>
      <c r="B277" s="2">
        <v>0.39628611000079977</v>
      </c>
      <c r="C277" s="2">
        <v>6.0945488818011546E-2</v>
      </c>
      <c r="D277" s="2">
        <v>6.3061265040760234E-2</v>
      </c>
      <c r="E277" s="2">
        <v>4.5429952765647457</v>
      </c>
    </row>
    <row r="278" spans="1:5" x14ac:dyDescent="0.45">
      <c r="A278" s="2">
        <v>0.95724550887840754</v>
      </c>
      <c r="B278" s="2">
        <v>1.0896371979121171</v>
      </c>
      <c r="C278" s="2" t="e">
        <v>#N/A</v>
      </c>
      <c r="D278" s="2" t="e">
        <v>#N/A</v>
      </c>
      <c r="E278" s="2" t="e">
        <v>#N/A</v>
      </c>
    </row>
    <row r="279" spans="1:5" x14ac:dyDescent="0.45">
      <c r="A279" s="2">
        <v>61.57072813541599</v>
      </c>
      <c r="B279" s="2">
        <v>11</v>
      </c>
      <c r="C279" s="2" t="e">
        <v>#N/A</v>
      </c>
      <c r="D279" s="2" t="e">
        <v>#N/A</v>
      </c>
      <c r="E279" s="2" t="e">
        <v>#N/A</v>
      </c>
    </row>
    <row r="280" spans="1:5" x14ac:dyDescent="0.45">
      <c r="A280" s="2">
        <v>292.41397354618834</v>
      </c>
      <c r="B280" s="2">
        <v>13.060401453811474</v>
      </c>
      <c r="C280" s="2" t="e">
        <v>#N/A</v>
      </c>
      <c r="D280" s="2" t="e">
        <v>#N/A</v>
      </c>
      <c r="E280" s="2" t="e">
        <v>#N/A</v>
      </c>
    </row>
    <row r="282" spans="1:5" x14ac:dyDescent="0.45">
      <c r="A282" s="2">
        <f>1/(1-A278)</f>
        <v>23.389355685605768</v>
      </c>
    </row>
    <row r="284" spans="1:5" x14ac:dyDescent="0.45">
      <c r="A284" s="2" t="s">
        <v>66</v>
      </c>
    </row>
    <row r="320" spans="1:1" x14ac:dyDescent="0.45">
      <c r="A320" s="2" t="s"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882F-F8DB-4FF1-980D-852E5D1555A0}">
  <dimension ref="A1"/>
  <sheetViews>
    <sheetView workbookViewId="0">
      <selection activeCell="D36" sqref="D3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83AF-6849-4903-927B-552B26C48097}">
  <dimension ref="B2:G18"/>
  <sheetViews>
    <sheetView workbookViewId="0">
      <selection activeCell="K24" sqref="K24"/>
    </sheetView>
  </sheetViews>
  <sheetFormatPr defaultRowHeight="14.5" x14ac:dyDescent="0.35"/>
  <sheetData>
    <row r="2" spans="2:7" ht="18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8.5" x14ac:dyDescent="0.35">
      <c r="B3" s="3">
        <v>126</v>
      </c>
      <c r="C3" s="3">
        <v>1</v>
      </c>
      <c r="D3" s="3">
        <v>4</v>
      </c>
      <c r="E3" s="3">
        <v>15</v>
      </c>
      <c r="F3" s="3">
        <v>17</v>
      </c>
      <c r="G3" s="3">
        <v>100</v>
      </c>
    </row>
    <row r="4" spans="2:7" ht="18.5" x14ac:dyDescent="0.35">
      <c r="B4" s="3">
        <v>137</v>
      </c>
      <c r="C4" s="3">
        <v>2</v>
      </c>
      <c r="D4" s="3">
        <v>4.8</v>
      </c>
      <c r="E4" s="3">
        <v>14.8</v>
      </c>
      <c r="F4" s="3">
        <v>17.3</v>
      </c>
      <c r="G4" s="3">
        <v>98.4</v>
      </c>
    </row>
    <row r="5" spans="2:7" ht="18.5" x14ac:dyDescent="0.35">
      <c r="B5" s="3">
        <v>148</v>
      </c>
      <c r="C5" s="3">
        <v>3</v>
      </c>
      <c r="D5" s="3">
        <v>3.8</v>
      </c>
      <c r="E5" s="3">
        <v>15.2</v>
      </c>
      <c r="F5" s="3">
        <v>16.8</v>
      </c>
      <c r="G5" s="3">
        <v>101.2</v>
      </c>
    </row>
    <row r="6" spans="2:7" ht="18.5" x14ac:dyDescent="0.35">
      <c r="B6" s="3">
        <v>191</v>
      </c>
      <c r="C6" s="3">
        <v>4</v>
      </c>
      <c r="D6" s="3">
        <v>8.6999999999999993</v>
      </c>
      <c r="E6" s="3">
        <v>15.5</v>
      </c>
      <c r="F6" s="3">
        <v>16.2</v>
      </c>
      <c r="G6" s="3">
        <v>103.5</v>
      </c>
    </row>
    <row r="7" spans="2:7" ht="18.5" x14ac:dyDescent="0.35">
      <c r="B7" s="3">
        <v>274</v>
      </c>
      <c r="C7" s="3">
        <v>5</v>
      </c>
      <c r="D7" s="3">
        <v>8.1999999999999993</v>
      </c>
      <c r="E7" s="3">
        <v>15.5</v>
      </c>
      <c r="F7" s="3">
        <v>16</v>
      </c>
      <c r="G7" s="3">
        <v>104.1</v>
      </c>
    </row>
    <row r="8" spans="2:7" ht="18.5" x14ac:dyDescent="0.35">
      <c r="B8" s="3">
        <v>370</v>
      </c>
      <c r="C8" s="3">
        <v>6</v>
      </c>
      <c r="D8" s="3">
        <v>9.6999999999999993</v>
      </c>
      <c r="E8" s="3">
        <v>16</v>
      </c>
      <c r="F8" s="3">
        <v>18</v>
      </c>
      <c r="G8" s="3">
        <v>107</v>
      </c>
    </row>
    <row r="9" spans="2:7" ht="18.5" x14ac:dyDescent="0.35">
      <c r="B9" s="3">
        <v>432</v>
      </c>
      <c r="C9" s="3">
        <v>7</v>
      </c>
      <c r="D9" s="3">
        <v>14.7</v>
      </c>
      <c r="E9" s="3">
        <v>18.100000000000001</v>
      </c>
      <c r="F9" s="3">
        <v>20.2</v>
      </c>
      <c r="G9" s="3">
        <v>107.4</v>
      </c>
    </row>
    <row r="10" spans="2:7" ht="18.5" x14ac:dyDescent="0.35">
      <c r="B10" s="3">
        <v>445</v>
      </c>
      <c r="C10" s="3">
        <v>8</v>
      </c>
      <c r="D10" s="3">
        <v>18.7</v>
      </c>
      <c r="E10" s="3">
        <v>13</v>
      </c>
      <c r="F10" s="3">
        <v>15.8</v>
      </c>
      <c r="G10" s="3">
        <v>108.5</v>
      </c>
    </row>
    <row r="11" spans="2:7" ht="18.5" x14ac:dyDescent="0.35">
      <c r="B11" s="3">
        <v>367</v>
      </c>
      <c r="C11" s="3">
        <v>9</v>
      </c>
      <c r="D11" s="3">
        <v>19.8</v>
      </c>
      <c r="E11" s="3">
        <v>15.8</v>
      </c>
      <c r="F11" s="3">
        <v>18.2</v>
      </c>
      <c r="G11" s="3">
        <v>108.3</v>
      </c>
    </row>
    <row r="12" spans="2:7" ht="18.5" x14ac:dyDescent="0.35">
      <c r="B12" s="3">
        <v>367</v>
      </c>
      <c r="C12" s="3">
        <v>10</v>
      </c>
      <c r="D12" s="3">
        <v>10.6</v>
      </c>
      <c r="E12" s="3">
        <v>16.899999999999999</v>
      </c>
      <c r="F12" s="3">
        <v>16.8</v>
      </c>
      <c r="G12" s="3">
        <v>109.2</v>
      </c>
    </row>
    <row r="13" spans="2:7" ht="18.5" x14ac:dyDescent="0.35">
      <c r="B13" s="3">
        <v>321</v>
      </c>
      <c r="C13" s="3">
        <v>11</v>
      </c>
      <c r="D13" s="3">
        <v>8.6</v>
      </c>
      <c r="E13" s="3">
        <v>16.3</v>
      </c>
      <c r="F13" s="3">
        <v>17</v>
      </c>
      <c r="G13" s="3">
        <v>110.1</v>
      </c>
    </row>
    <row r="14" spans="2:7" ht="18.5" x14ac:dyDescent="0.35">
      <c r="B14" s="3">
        <v>307</v>
      </c>
      <c r="C14" s="3">
        <v>12</v>
      </c>
      <c r="D14" s="3">
        <v>6.5</v>
      </c>
      <c r="E14" s="3">
        <v>16.100000000000001</v>
      </c>
      <c r="F14" s="3">
        <v>18.3</v>
      </c>
      <c r="G14" s="3">
        <v>110.7</v>
      </c>
    </row>
    <row r="15" spans="2:7" ht="18.5" x14ac:dyDescent="0.35">
      <c r="B15" s="3">
        <v>331</v>
      </c>
      <c r="C15" s="3">
        <v>13</v>
      </c>
      <c r="D15" s="3">
        <v>12.6</v>
      </c>
      <c r="E15" s="3">
        <v>15.4</v>
      </c>
      <c r="F15" s="3">
        <v>16.399999999999999</v>
      </c>
      <c r="G15" s="3">
        <v>110.3</v>
      </c>
    </row>
    <row r="16" spans="2:7" ht="18.5" x14ac:dyDescent="0.35">
      <c r="B16" s="3">
        <v>345</v>
      </c>
      <c r="C16" s="3">
        <v>14</v>
      </c>
      <c r="D16" s="3">
        <v>6.5</v>
      </c>
      <c r="E16" s="3">
        <v>15.7</v>
      </c>
      <c r="F16" s="3">
        <v>16.2</v>
      </c>
      <c r="G16" s="3">
        <v>111.8</v>
      </c>
    </row>
    <row r="17" spans="2:7" ht="18.5" x14ac:dyDescent="0.35">
      <c r="B17" s="3">
        <v>364</v>
      </c>
      <c r="C17" s="3">
        <v>15</v>
      </c>
      <c r="D17" s="3">
        <v>5.8</v>
      </c>
      <c r="E17" s="3">
        <v>16</v>
      </c>
      <c r="F17" s="3">
        <v>17.7</v>
      </c>
      <c r="G17" s="3">
        <v>112.3</v>
      </c>
    </row>
    <row r="18" spans="2:7" ht="18.5" x14ac:dyDescent="0.35">
      <c r="B18" s="3">
        <v>384</v>
      </c>
      <c r="C18" s="3">
        <v>16</v>
      </c>
      <c r="D18" s="3">
        <v>5.7</v>
      </c>
      <c r="E18" s="3">
        <v>15.1</v>
      </c>
      <c r="F18" s="3">
        <v>16.2</v>
      </c>
      <c r="G18" s="3">
        <v>112.9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Условие задания</vt:lpstr>
      <vt:lpstr>Gretl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Екатерина</cp:lastModifiedBy>
  <dcterms:created xsi:type="dcterms:W3CDTF">2022-10-01T21:27:29Z</dcterms:created>
  <dcterms:modified xsi:type="dcterms:W3CDTF">2023-10-16T11:53:18Z</dcterms:modified>
</cp:coreProperties>
</file>