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13_ncr:1_{64ECFFDC-96DA-4797-9491-78BD9F079197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Задача 1" sheetId="1" r:id="rId1"/>
    <sheet name="Test" sheetId="2" r:id="rId2"/>
    <sheet name="GR" sheetId="5" state="hidden" r:id="rId3"/>
    <sheet name="VIF" sheetId="4" r:id="rId4"/>
    <sheet name="GR1" sheetId="6" r:id="rId5"/>
    <sheet name="GR ответ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4" l="1"/>
  <c r="F24" i="4"/>
  <c r="A24" i="4"/>
  <c r="K18" i="4" a="1"/>
  <c r="L18" i="4" s="1"/>
  <c r="F18" i="4" a="1"/>
  <c r="H18" i="4" s="1"/>
  <c r="A18" i="4" a="1"/>
  <c r="A18" i="4" s="1"/>
  <c r="A52" i="2"/>
  <c r="B49" i="2"/>
  <c r="B47" i="2"/>
  <c r="C47" i="2"/>
  <c r="C49" i="2" s="1"/>
  <c r="A47" i="2"/>
  <c r="A49" i="2" s="1"/>
  <c r="A41" i="2" a="1"/>
  <c r="A41" i="2" s="1"/>
  <c r="C36" i="2"/>
  <c r="A33" i="2"/>
  <c r="M20" i="4" l="1"/>
  <c r="K18" i="4"/>
  <c r="L20" i="4"/>
  <c r="M22" i="4"/>
  <c r="L22" i="4"/>
  <c r="M18" i="4"/>
  <c r="K20" i="4"/>
  <c r="M19" i="4"/>
  <c r="K22" i="4"/>
  <c r="L19" i="4"/>
  <c r="M21" i="4"/>
  <c r="K19" i="4"/>
  <c r="L21" i="4"/>
  <c r="K21" i="4"/>
  <c r="H22" i="4"/>
  <c r="F20" i="4"/>
  <c r="G22" i="4"/>
  <c r="H19" i="4"/>
  <c r="G19" i="4"/>
  <c r="F21" i="4"/>
  <c r="G18" i="4"/>
  <c r="H20" i="4"/>
  <c r="F18" i="4"/>
  <c r="G20" i="4"/>
  <c r="F22" i="4"/>
  <c r="H21" i="4"/>
  <c r="F19" i="4"/>
  <c r="G21" i="4"/>
  <c r="C18" i="4"/>
  <c r="B20" i="4"/>
  <c r="C22" i="4"/>
  <c r="B22" i="4"/>
  <c r="A22" i="4"/>
  <c r="C21" i="4"/>
  <c r="B21" i="4"/>
  <c r="A21" i="4"/>
  <c r="B18" i="4"/>
  <c r="A20" i="4"/>
  <c r="C19" i="4"/>
  <c r="B19" i="4"/>
  <c r="A19" i="4"/>
  <c r="C20" i="4"/>
  <c r="C42" i="2"/>
  <c r="B43" i="2"/>
  <c r="A43" i="2"/>
  <c r="A42" i="2"/>
  <c r="C41" i="2"/>
  <c r="B41" i="2"/>
  <c r="B42" i="2"/>
  <c r="C43" i="2"/>
  <c r="A31" i="2"/>
  <c r="A36" i="2" s="1"/>
</calcChain>
</file>

<file path=xl/sharedStrings.xml><?xml version="1.0" encoding="utf-8"?>
<sst xmlns="http://schemas.openxmlformats.org/spreadsheetml/2006/main" count="96" uniqueCount="44">
  <si>
    <t>№</t>
  </si>
  <si>
    <t>Регион</t>
  </si>
  <si>
    <t xml:space="preserve">Белгородская область </t>
  </si>
  <si>
    <t xml:space="preserve">Брянская область </t>
  </si>
  <si>
    <t xml:space="preserve">Владимирская область </t>
  </si>
  <si>
    <t xml:space="preserve">Воронежская область </t>
  </si>
  <si>
    <t xml:space="preserve">Ивановская область </t>
  </si>
  <si>
    <t xml:space="preserve">Калужская область </t>
  </si>
  <si>
    <t xml:space="preserve">Костромская область </t>
  </si>
  <si>
    <t xml:space="preserve">Курская область </t>
  </si>
  <si>
    <t xml:space="preserve">Липецкая область </t>
  </si>
  <si>
    <t xml:space="preserve">Московская область </t>
  </si>
  <si>
    <t xml:space="preserve">Орловская область </t>
  </si>
  <si>
    <t xml:space="preserve">Рязанская область </t>
  </si>
  <si>
    <t xml:space="preserve">Смоленская область </t>
  </si>
  <si>
    <t xml:space="preserve">Тамбовская область </t>
  </si>
  <si>
    <t xml:space="preserve">Тверская область </t>
  </si>
  <si>
    <t>По первым 14 наблюдениям таблицы постройте модель множественной линейной регрессии по следующей спецификации: 1.	Выпишите полученное уравнение регрессии в стандартной форме. Оцените качество модели (значимость модели в целом, значимость параметров модели, коэффициент детерминации, стандартная ошибка, средняя относительная ошибка аппроксимации). .
2.	Проведите тест на наличие мультиколлинеарности (постройте матрицу парной корреляции, используйте метод дополнительных регрессий, а также сделайте тест Фаррара-Глоубера).</t>
  </si>
  <si>
    <t>X1</t>
  </si>
  <si>
    <t>X2</t>
  </si>
  <si>
    <t>X3</t>
  </si>
  <si>
    <t>Y</t>
  </si>
  <si>
    <t>Площадь территории (тыс кв км)</t>
  </si>
  <si>
    <t>Численность населения (тыс человек)</t>
  </si>
  <si>
    <t>Число жителей на 1 кв км</t>
  </si>
  <si>
    <t>Число муниципальных образований</t>
  </si>
  <si>
    <t>Делаем корреляционную матрицу</t>
  </si>
  <si>
    <t>Корреляция между Х3 и Х1 больше 0,86, это указывает на мультиколлинеарность, уберем переменную Х1</t>
  </si>
  <si>
    <t>FGкрит</t>
  </si>
  <si>
    <t>FGнабл</t>
  </si>
  <si>
    <t>Сравниваем</t>
  </si>
  <si>
    <t>&lt;</t>
  </si>
  <si>
    <t>По тесту FG мультиколлинеарность не наблюдается после удаления Х1</t>
  </si>
  <si>
    <t>Обратная матрица корреляции</t>
  </si>
  <si>
    <t>F1</t>
  </si>
  <si>
    <t>F2</t>
  </si>
  <si>
    <t>F3</t>
  </si>
  <si>
    <t>=n-k-1</t>
  </si>
  <si>
    <t>=k</t>
  </si>
  <si>
    <t>=F набл</t>
  </si>
  <si>
    <t>Критическое значение</t>
  </si>
  <si>
    <t>Сравниваем наблюдаемое и критичское значение</t>
  </si>
  <si>
    <t>&gt;</t>
  </si>
  <si>
    <t xml:space="preserve">мультиколлинеарности нет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</si>
</sst>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4"/>
      <color theme="1"/>
      <name val="Calibri Light"/>
      <family val="2"/>
      <charset val="204"/>
      <scheme val="major"/>
    </font>
    <font>
      <sz val="14"/>
      <color rgb="FF000000"/>
      <name val="Calibri Light"/>
      <family val="2"/>
      <charset val="204"/>
      <scheme val="major"/>
    </font>
    <font>
      <i/>
      <sz val="14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strike/>
      <sz val="14"/>
      <color theme="1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5" fillId="0" borderId="0" xfId="0" applyFont="1" applyFill="1" applyBorder="1"/>
    <xf numFmtId="0" fontId="2" fillId="2" borderId="0" xfId="0" applyFont="1" applyFill="1" applyBorder="1"/>
    <xf numFmtId="0" fontId="2" fillId="0" borderId="0" xfId="0" quotePrefix="1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4" fillId="2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76237</xdr:colOff>
      <xdr:row>17</xdr:row>
      <xdr:rowOff>106680</xdr:rowOff>
    </xdr:from>
    <xdr:to>
      <xdr:col>2</xdr:col>
      <xdr:colOff>1016589</xdr:colOff>
      <xdr:row>18</xdr:row>
      <xdr:rowOff>114301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12852C1-A215-F330-702B-468F9D625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628" y="5113057"/>
          <a:ext cx="2790135" cy="246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540122</xdr:colOff>
      <xdr:row>31</xdr:row>
      <xdr:rowOff>32045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57E4749-D44D-46FB-B9F4-D4CCCEE6E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45722" cy="57406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521009</xdr:colOff>
      <xdr:row>58</xdr:row>
      <xdr:rowOff>114533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336799B-51E9-488E-ADDF-3D7735F6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61100"/>
          <a:ext cx="6007409" cy="4534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9" zoomScale="69" zoomScaleNormal="55" workbookViewId="0">
      <selection activeCell="K20" sqref="K20"/>
    </sheetView>
  </sheetViews>
  <sheetFormatPr defaultRowHeight="18.5" x14ac:dyDescent="0.45"/>
  <cols>
    <col min="1" max="1" width="8.7265625" style="6"/>
    <col min="2" max="2" width="26.453125" style="6" bestFit="1" customWidth="1"/>
    <col min="3" max="3" width="20.54296875" style="6" customWidth="1"/>
    <col min="4" max="4" width="19.54296875" style="6" customWidth="1"/>
    <col min="5" max="5" width="18.81640625" style="6" customWidth="1"/>
    <col min="6" max="6" width="13.36328125" style="6" bestFit="1" customWidth="1"/>
    <col min="7" max="16384" width="8.7265625" style="6"/>
  </cols>
  <sheetData>
    <row r="1" spans="1:6" ht="92.5" x14ac:dyDescent="0.45">
      <c r="A1" s="7" t="s">
        <v>0</v>
      </c>
      <c r="B1" s="7" t="s">
        <v>1</v>
      </c>
      <c r="C1" s="8" t="s">
        <v>22</v>
      </c>
      <c r="D1" s="8" t="s">
        <v>23</v>
      </c>
      <c r="E1" s="8" t="s">
        <v>24</v>
      </c>
      <c r="F1" s="8" t="s">
        <v>25</v>
      </c>
    </row>
    <row r="2" spans="1:6" x14ac:dyDescent="0.45">
      <c r="A2" s="7"/>
      <c r="B2" s="7"/>
      <c r="C2" s="8" t="s">
        <v>21</v>
      </c>
      <c r="D2" s="8" t="s">
        <v>18</v>
      </c>
      <c r="E2" s="8" t="s">
        <v>19</v>
      </c>
      <c r="F2" s="8" t="s">
        <v>20</v>
      </c>
    </row>
    <row r="3" spans="1:6" x14ac:dyDescent="0.45">
      <c r="A3" s="7">
        <v>1</v>
      </c>
      <c r="B3" s="7" t="s">
        <v>2</v>
      </c>
      <c r="C3" s="7">
        <v>300</v>
      </c>
      <c r="D3" s="9">
        <v>1541.3</v>
      </c>
      <c r="E3" s="7">
        <v>56.8</v>
      </c>
      <c r="F3" s="7">
        <v>212</v>
      </c>
    </row>
    <row r="4" spans="1:6" x14ac:dyDescent="0.45">
      <c r="A4" s="7">
        <v>2</v>
      </c>
      <c r="B4" s="7" t="s">
        <v>3</v>
      </c>
      <c r="C4" s="7">
        <v>310</v>
      </c>
      <c r="D4" s="9">
        <v>1182.7</v>
      </c>
      <c r="E4" s="7">
        <v>33.9</v>
      </c>
      <c r="F4" s="7">
        <v>236</v>
      </c>
    </row>
    <row r="5" spans="1:6" x14ac:dyDescent="0.45">
      <c r="A5" s="7">
        <v>3</v>
      </c>
      <c r="B5" s="7" t="s">
        <v>4</v>
      </c>
      <c r="C5" s="7">
        <v>412</v>
      </c>
      <c r="D5" s="9">
        <v>1342.1</v>
      </c>
      <c r="E5" s="7">
        <v>46.1</v>
      </c>
      <c r="F5" s="7">
        <v>227</v>
      </c>
    </row>
    <row r="6" spans="1:6" x14ac:dyDescent="0.45">
      <c r="A6" s="7">
        <v>4</v>
      </c>
      <c r="B6" s="7" t="s">
        <v>5</v>
      </c>
      <c r="C6" s="7">
        <v>536</v>
      </c>
      <c r="D6" s="9">
        <v>2305.6</v>
      </c>
      <c r="E6" s="7">
        <v>44.2</v>
      </c>
      <c r="F6" s="7">
        <v>478</v>
      </c>
    </row>
    <row r="7" spans="1:6" x14ac:dyDescent="0.45">
      <c r="A7" s="7">
        <v>5</v>
      </c>
      <c r="B7" s="7" t="s">
        <v>6</v>
      </c>
      <c r="C7" s="7">
        <v>673</v>
      </c>
      <c r="D7" s="7">
        <v>2987</v>
      </c>
      <c r="E7" s="7">
        <v>46</v>
      </c>
      <c r="F7" s="7">
        <v>543</v>
      </c>
    </row>
    <row r="8" spans="1:6" x14ac:dyDescent="0.45">
      <c r="A8" s="7">
        <v>6</v>
      </c>
      <c r="B8" s="7" t="s">
        <v>7</v>
      </c>
      <c r="C8" s="7">
        <v>878</v>
      </c>
      <c r="D8" s="9">
        <v>3001</v>
      </c>
      <c r="E8" s="7">
        <v>33.6</v>
      </c>
      <c r="F8" s="7">
        <v>604</v>
      </c>
    </row>
    <row r="9" spans="1:6" x14ac:dyDescent="0.45">
      <c r="A9" s="7">
        <v>7</v>
      </c>
      <c r="B9" s="7" t="s">
        <v>8</v>
      </c>
      <c r="C9" s="7">
        <v>967</v>
      </c>
      <c r="D9" s="7">
        <v>3628.4</v>
      </c>
      <c r="E9" s="7">
        <v>10.4</v>
      </c>
      <c r="F9" s="7">
        <v>657</v>
      </c>
    </row>
    <row r="10" spans="1:6" x14ac:dyDescent="0.45">
      <c r="A10" s="7">
        <v>8</v>
      </c>
      <c r="B10" s="7" t="s">
        <v>9</v>
      </c>
      <c r="C10" s="7">
        <v>1001</v>
      </c>
      <c r="D10" s="9">
        <v>4096.5</v>
      </c>
      <c r="E10" s="7">
        <v>36.6</v>
      </c>
      <c r="F10" s="7">
        <v>747</v>
      </c>
    </row>
    <row r="11" spans="1:6" x14ac:dyDescent="0.45">
      <c r="A11" s="7">
        <v>9</v>
      </c>
      <c r="B11" s="7" t="s">
        <v>10</v>
      </c>
      <c r="C11" s="7">
        <v>1200</v>
      </c>
      <c r="D11" s="9">
        <v>5128.2</v>
      </c>
      <c r="E11" s="7">
        <v>46.9</v>
      </c>
      <c r="F11" s="7">
        <v>750</v>
      </c>
    </row>
    <row r="12" spans="1:6" x14ac:dyDescent="0.45">
      <c r="A12" s="7">
        <v>10</v>
      </c>
      <c r="B12" s="7" t="s">
        <v>11</v>
      </c>
      <c r="C12" s="7">
        <v>1240</v>
      </c>
      <c r="D12" s="9">
        <v>7708.5</v>
      </c>
      <c r="E12" s="7">
        <v>173.9</v>
      </c>
      <c r="F12" s="7">
        <v>763</v>
      </c>
    </row>
    <row r="13" spans="1:6" x14ac:dyDescent="0.45">
      <c r="A13" s="7">
        <v>11</v>
      </c>
      <c r="B13" s="7" t="s">
        <v>12</v>
      </c>
      <c r="C13" s="7">
        <v>1300</v>
      </c>
      <c r="D13" s="7">
        <v>8724.7000000000007</v>
      </c>
      <c r="E13" s="7">
        <v>29.4</v>
      </c>
      <c r="F13" s="7">
        <v>789</v>
      </c>
    </row>
    <row r="14" spans="1:6" x14ac:dyDescent="0.45">
      <c r="A14" s="7">
        <v>12</v>
      </c>
      <c r="B14" s="7" t="s">
        <v>13</v>
      </c>
      <c r="C14" s="7">
        <v>1434</v>
      </c>
      <c r="D14" s="9">
        <v>9098.2999999999993</v>
      </c>
      <c r="E14" s="7">
        <v>27.7</v>
      </c>
      <c r="F14" s="7">
        <v>810</v>
      </c>
    </row>
    <row r="15" spans="1:6" x14ac:dyDescent="0.45">
      <c r="A15" s="7">
        <v>13</v>
      </c>
      <c r="B15" s="7" t="s">
        <v>14</v>
      </c>
      <c r="C15" s="7">
        <v>1598</v>
      </c>
      <c r="D15" s="7">
        <v>10921.1</v>
      </c>
      <c r="E15" s="7">
        <v>18.5</v>
      </c>
      <c r="F15" s="7">
        <v>822</v>
      </c>
    </row>
    <row r="16" spans="1:6" x14ac:dyDescent="0.45">
      <c r="A16" s="7">
        <v>14</v>
      </c>
      <c r="B16" s="7" t="s">
        <v>15</v>
      </c>
      <c r="C16" s="7">
        <v>1675</v>
      </c>
      <c r="D16" s="7">
        <v>11994.4</v>
      </c>
      <c r="E16" s="7">
        <v>28.9</v>
      </c>
      <c r="F16" s="7">
        <v>860</v>
      </c>
    </row>
    <row r="17" spans="1:6" x14ac:dyDescent="0.45">
      <c r="A17" s="7">
        <v>15</v>
      </c>
      <c r="B17" s="7" t="s">
        <v>16</v>
      </c>
      <c r="C17" s="7">
        <v>1789</v>
      </c>
      <c r="D17" s="9">
        <v>12145.6</v>
      </c>
      <c r="E17" s="7">
        <v>14.8</v>
      </c>
      <c r="F17" s="7">
        <v>910</v>
      </c>
    </row>
    <row r="20" spans="1:6" ht="15.65" customHeight="1" x14ac:dyDescent="0.45">
      <c r="A20" s="10" t="s">
        <v>17</v>
      </c>
      <c r="B20" s="10"/>
      <c r="C20" s="10"/>
      <c r="D20" s="10"/>
      <c r="E20" s="10"/>
      <c r="F20" s="10"/>
    </row>
    <row r="21" spans="1:6" ht="15.65" customHeight="1" x14ac:dyDescent="0.45">
      <c r="A21" s="10"/>
      <c r="B21" s="10"/>
      <c r="C21" s="10"/>
      <c r="D21" s="10"/>
      <c r="E21" s="10"/>
      <c r="F21" s="10"/>
    </row>
    <row r="22" spans="1:6" ht="15.65" customHeight="1" x14ac:dyDescent="0.45">
      <c r="A22" s="10"/>
      <c r="B22" s="10"/>
      <c r="C22" s="10"/>
      <c r="D22" s="10"/>
      <c r="E22" s="10"/>
      <c r="F22" s="10"/>
    </row>
    <row r="23" spans="1:6" ht="65.400000000000006" customHeight="1" x14ac:dyDescent="0.45">
      <c r="A23" s="10"/>
      <c r="B23" s="10"/>
      <c r="C23" s="10"/>
      <c r="D23" s="10"/>
      <c r="E23" s="10"/>
      <c r="F23" s="10"/>
    </row>
    <row r="24" spans="1:6" x14ac:dyDescent="0.45">
      <c r="A24" s="10"/>
      <c r="B24" s="10"/>
      <c r="C24" s="10"/>
      <c r="D24" s="10"/>
      <c r="E24" s="10"/>
      <c r="F24" s="10"/>
    </row>
    <row r="25" spans="1:6" x14ac:dyDescent="0.45">
      <c r="A25" s="10"/>
      <c r="B25" s="10"/>
      <c r="C25" s="10"/>
      <c r="D25" s="10"/>
      <c r="E25" s="10"/>
      <c r="F25" s="10"/>
    </row>
    <row r="26" spans="1:6" x14ac:dyDescent="0.45">
      <c r="A26" s="10"/>
      <c r="B26" s="10"/>
      <c r="C26" s="10"/>
      <c r="D26" s="10"/>
      <c r="E26" s="10"/>
      <c r="F26" s="10"/>
    </row>
    <row r="27" spans="1:6" x14ac:dyDescent="0.45">
      <c r="A27" s="10"/>
      <c r="B27" s="10"/>
      <c r="C27" s="10"/>
      <c r="D27" s="10"/>
      <c r="E27" s="10"/>
      <c r="F27" s="10"/>
    </row>
  </sheetData>
  <mergeCells count="1">
    <mergeCell ref="A20:F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389F-33DF-4ABB-ACDC-8BF157E0BB64}">
  <dimension ref="A1:M56"/>
  <sheetViews>
    <sheetView zoomScale="66" workbookViewId="0">
      <selection activeCell="J11" sqref="J11"/>
    </sheetView>
  </sheetViews>
  <sheetFormatPr defaultRowHeight="18.5" x14ac:dyDescent="0.45"/>
  <cols>
    <col min="1" max="1" width="17.26953125" style="15" customWidth="1"/>
    <col min="2" max="2" width="26.453125" style="15" bestFit="1" customWidth="1"/>
    <col min="3" max="4" width="17.453125" style="15" bestFit="1" customWidth="1"/>
    <col min="5" max="5" width="7.36328125" style="15" bestFit="1" customWidth="1"/>
    <col min="6" max="6" width="5.36328125" style="15" bestFit="1" customWidth="1"/>
    <col min="7" max="16384" width="8.7265625" style="15"/>
  </cols>
  <sheetData>
    <row r="1" spans="1:6" x14ac:dyDescent="0.45">
      <c r="A1" s="13"/>
      <c r="B1" s="13"/>
      <c r="C1" s="14" t="s">
        <v>21</v>
      </c>
      <c r="D1" s="14" t="s">
        <v>18</v>
      </c>
      <c r="E1" s="14" t="s">
        <v>19</v>
      </c>
      <c r="F1" s="14" t="s">
        <v>20</v>
      </c>
    </row>
    <row r="2" spans="1:6" x14ac:dyDescent="0.45">
      <c r="A2" s="13">
        <v>1</v>
      </c>
      <c r="B2" s="13" t="s">
        <v>2</v>
      </c>
      <c r="C2" s="13">
        <v>300</v>
      </c>
      <c r="D2" s="22">
        <v>1541.3</v>
      </c>
      <c r="E2" s="22">
        <v>56.8</v>
      </c>
      <c r="F2" s="13">
        <v>212</v>
      </c>
    </row>
    <row r="3" spans="1:6" x14ac:dyDescent="0.45">
      <c r="A3" s="13">
        <v>2</v>
      </c>
      <c r="B3" s="13" t="s">
        <v>3</v>
      </c>
      <c r="C3" s="13">
        <v>310</v>
      </c>
      <c r="D3" s="22">
        <v>1182.7</v>
      </c>
      <c r="E3" s="22">
        <v>33.9</v>
      </c>
      <c r="F3" s="13">
        <v>236</v>
      </c>
    </row>
    <row r="4" spans="1:6" x14ac:dyDescent="0.45">
      <c r="A4" s="13">
        <v>3</v>
      </c>
      <c r="B4" s="13" t="s">
        <v>4</v>
      </c>
      <c r="C4" s="13">
        <v>412</v>
      </c>
      <c r="D4" s="22">
        <v>1342.1</v>
      </c>
      <c r="E4" s="22">
        <v>46.1</v>
      </c>
      <c r="F4" s="13">
        <v>227</v>
      </c>
    </row>
    <row r="5" spans="1:6" x14ac:dyDescent="0.45">
      <c r="A5" s="13">
        <v>4</v>
      </c>
      <c r="B5" s="13" t="s">
        <v>5</v>
      </c>
      <c r="C5" s="13">
        <v>536</v>
      </c>
      <c r="D5" s="22">
        <v>2305.6</v>
      </c>
      <c r="E5" s="22">
        <v>44.2</v>
      </c>
      <c r="F5" s="13">
        <v>478</v>
      </c>
    </row>
    <row r="6" spans="1:6" x14ac:dyDescent="0.45">
      <c r="A6" s="13">
        <v>5</v>
      </c>
      <c r="B6" s="13" t="s">
        <v>6</v>
      </c>
      <c r="C6" s="13">
        <v>673</v>
      </c>
      <c r="D6" s="22">
        <v>2987</v>
      </c>
      <c r="E6" s="22">
        <v>46</v>
      </c>
      <c r="F6" s="13">
        <v>543</v>
      </c>
    </row>
    <row r="7" spans="1:6" x14ac:dyDescent="0.45">
      <c r="A7" s="13">
        <v>6</v>
      </c>
      <c r="B7" s="13" t="s">
        <v>7</v>
      </c>
      <c r="C7" s="13">
        <v>878</v>
      </c>
      <c r="D7" s="22">
        <v>3001</v>
      </c>
      <c r="E7" s="22">
        <v>33.6</v>
      </c>
      <c r="F7" s="13">
        <v>604</v>
      </c>
    </row>
    <row r="8" spans="1:6" x14ac:dyDescent="0.45">
      <c r="A8" s="13">
        <v>7</v>
      </c>
      <c r="B8" s="13" t="s">
        <v>8</v>
      </c>
      <c r="C8" s="13">
        <v>967</v>
      </c>
      <c r="D8" s="22">
        <v>3628.4</v>
      </c>
      <c r="E8" s="22">
        <v>10.4</v>
      </c>
      <c r="F8" s="13">
        <v>657</v>
      </c>
    </row>
    <row r="9" spans="1:6" x14ac:dyDescent="0.45">
      <c r="A9" s="13">
        <v>8</v>
      </c>
      <c r="B9" s="13" t="s">
        <v>9</v>
      </c>
      <c r="C9" s="13">
        <v>1001</v>
      </c>
      <c r="D9" s="22">
        <v>4096.5</v>
      </c>
      <c r="E9" s="22">
        <v>36.6</v>
      </c>
      <c r="F9" s="13">
        <v>747</v>
      </c>
    </row>
    <row r="10" spans="1:6" x14ac:dyDescent="0.45">
      <c r="A10" s="13">
        <v>9</v>
      </c>
      <c r="B10" s="13" t="s">
        <v>10</v>
      </c>
      <c r="C10" s="13">
        <v>1200</v>
      </c>
      <c r="D10" s="22">
        <v>5128.2</v>
      </c>
      <c r="E10" s="22">
        <v>46.9</v>
      </c>
      <c r="F10" s="13">
        <v>750</v>
      </c>
    </row>
    <row r="11" spans="1:6" x14ac:dyDescent="0.45">
      <c r="A11" s="13">
        <v>10</v>
      </c>
      <c r="B11" s="13" t="s">
        <v>11</v>
      </c>
      <c r="C11" s="13">
        <v>1240</v>
      </c>
      <c r="D11" s="22">
        <v>7708.5</v>
      </c>
      <c r="E11" s="22">
        <v>173.9</v>
      </c>
      <c r="F11" s="13">
        <v>763</v>
      </c>
    </row>
    <row r="12" spans="1:6" x14ac:dyDescent="0.45">
      <c r="A12" s="13">
        <v>11</v>
      </c>
      <c r="B12" s="13" t="s">
        <v>12</v>
      </c>
      <c r="C12" s="13">
        <v>1300</v>
      </c>
      <c r="D12" s="22">
        <v>8724.7000000000007</v>
      </c>
      <c r="E12" s="22">
        <v>29.4</v>
      </c>
      <c r="F12" s="13">
        <v>789</v>
      </c>
    </row>
    <row r="13" spans="1:6" x14ac:dyDescent="0.45">
      <c r="A13" s="13">
        <v>12</v>
      </c>
      <c r="B13" s="13" t="s">
        <v>13</v>
      </c>
      <c r="C13" s="13">
        <v>1434</v>
      </c>
      <c r="D13" s="22">
        <v>9098.2999999999993</v>
      </c>
      <c r="E13" s="22">
        <v>27.7</v>
      </c>
      <c r="F13" s="13">
        <v>810</v>
      </c>
    </row>
    <row r="14" spans="1:6" x14ac:dyDescent="0.45">
      <c r="A14" s="13">
        <v>13</v>
      </c>
      <c r="B14" s="13" t="s">
        <v>14</v>
      </c>
      <c r="C14" s="13">
        <v>1598</v>
      </c>
      <c r="D14" s="22">
        <v>10921.1</v>
      </c>
      <c r="E14" s="22">
        <v>18.5</v>
      </c>
      <c r="F14" s="13">
        <v>822</v>
      </c>
    </row>
    <row r="15" spans="1:6" x14ac:dyDescent="0.45">
      <c r="A15" s="13">
        <v>14</v>
      </c>
      <c r="B15" s="13" t="s">
        <v>15</v>
      </c>
      <c r="C15" s="13">
        <v>1675</v>
      </c>
      <c r="D15" s="22">
        <v>11994.4</v>
      </c>
      <c r="E15" s="22">
        <v>28.9</v>
      </c>
      <c r="F15" s="13">
        <v>860</v>
      </c>
    </row>
    <row r="16" spans="1:6" x14ac:dyDescent="0.45">
      <c r="A16" s="13">
        <v>15</v>
      </c>
      <c r="B16" s="13" t="s">
        <v>16</v>
      </c>
      <c r="C16" s="13">
        <v>1789</v>
      </c>
      <c r="D16" s="22">
        <v>12145.6</v>
      </c>
      <c r="E16" s="22">
        <v>14.8</v>
      </c>
      <c r="F16" s="13">
        <v>910</v>
      </c>
    </row>
    <row r="19" spans="1:13" s="17" customFormat="1" x14ac:dyDescent="0.45">
      <c r="A19" s="17" t="s">
        <v>26</v>
      </c>
      <c r="I19" s="21"/>
      <c r="J19" s="21"/>
      <c r="K19" s="21"/>
      <c r="L19" s="21"/>
      <c r="M19" s="21"/>
    </row>
    <row r="20" spans="1:13" x14ac:dyDescent="0.45">
      <c r="I20" s="12"/>
      <c r="J20" s="12"/>
      <c r="K20" s="12"/>
      <c r="L20" s="12"/>
      <c r="M20" s="12"/>
    </row>
    <row r="21" spans="1:13" x14ac:dyDescent="0.45">
      <c r="A21" s="23"/>
      <c r="B21" s="23" t="s">
        <v>21</v>
      </c>
      <c r="C21" s="23" t="s">
        <v>18</v>
      </c>
      <c r="D21" s="23" t="s">
        <v>19</v>
      </c>
      <c r="E21" s="23" t="s">
        <v>20</v>
      </c>
      <c r="I21" s="12"/>
      <c r="J21" s="12"/>
      <c r="K21" s="12"/>
      <c r="L21" s="12"/>
      <c r="M21" s="12"/>
    </row>
    <row r="22" spans="1:13" x14ac:dyDescent="0.45">
      <c r="A22" s="23" t="s">
        <v>21</v>
      </c>
      <c r="B22" s="24">
        <v>1</v>
      </c>
      <c r="C22" s="24">
        <v>0.95960658497645435</v>
      </c>
      <c r="D22" s="24">
        <v>-0.11053485474762947</v>
      </c>
      <c r="E22" s="24">
        <v>0.95057317320540191</v>
      </c>
      <c r="I22" s="12"/>
      <c r="J22" s="12"/>
      <c r="K22" s="12"/>
      <c r="L22" s="12"/>
      <c r="M22" s="12"/>
    </row>
    <row r="23" spans="1:13" x14ac:dyDescent="0.45">
      <c r="A23" s="23" t="s">
        <v>18</v>
      </c>
      <c r="B23" s="24">
        <v>0.95960658497645435</v>
      </c>
      <c r="C23" s="24">
        <v>1</v>
      </c>
      <c r="D23" s="24">
        <v>-7.9082763789922628E-2</v>
      </c>
      <c r="E23" s="24">
        <v>0.85528765610701496</v>
      </c>
      <c r="I23" s="12"/>
      <c r="J23" s="12"/>
      <c r="K23" s="12"/>
      <c r="L23" s="12"/>
      <c r="M23" s="12"/>
    </row>
    <row r="24" spans="1:13" x14ac:dyDescent="0.45">
      <c r="A24" s="23" t="s">
        <v>19</v>
      </c>
      <c r="B24" s="24">
        <v>-0.11053485474762947</v>
      </c>
      <c r="C24" s="24">
        <v>-7.9082763789922628E-2</v>
      </c>
      <c r="D24" s="25">
        <v>1</v>
      </c>
      <c r="E24" s="25">
        <v>-6.3451565216691902E-2</v>
      </c>
    </row>
    <row r="25" spans="1:13" x14ac:dyDescent="0.45">
      <c r="A25" s="23" t="s">
        <v>20</v>
      </c>
      <c r="B25" s="24">
        <v>0.95057317320540191</v>
      </c>
      <c r="C25" s="24">
        <v>0.85528765610701496</v>
      </c>
      <c r="D25" s="25">
        <v>-6.3451565216691902E-2</v>
      </c>
      <c r="E25" s="25">
        <v>1</v>
      </c>
    </row>
    <row r="28" spans="1:13" s="17" customFormat="1" x14ac:dyDescent="0.45">
      <c r="A28" s="17" t="s">
        <v>27</v>
      </c>
    </row>
    <row r="30" spans="1:13" s="17" customFormat="1" x14ac:dyDescent="0.45">
      <c r="A30" s="17" t="s">
        <v>29</v>
      </c>
    </row>
    <row r="31" spans="1:13" x14ac:dyDescent="0.45">
      <c r="A31" s="25">
        <f>-(A16-1-(2*2+5)/6)*LN(MDETERM(D24:E25))</f>
        <v>5.0427846164724476E-2</v>
      </c>
    </row>
    <row r="32" spans="1:13" s="17" customFormat="1" x14ac:dyDescent="0.45">
      <c r="A32" s="17" t="s">
        <v>28</v>
      </c>
    </row>
    <row r="33" spans="1:11" x14ac:dyDescent="0.45">
      <c r="A33" s="25">
        <f>_xlfn.CHISQ.INV.RT(0.05,0.5*2*(2-1))</f>
        <v>3.8414588206941236</v>
      </c>
    </row>
    <row r="35" spans="1:11" s="17" customFormat="1" x14ac:dyDescent="0.45">
      <c r="A35" s="17" t="s">
        <v>30</v>
      </c>
    </row>
    <row r="36" spans="1:11" x14ac:dyDescent="0.45">
      <c r="A36" s="25">
        <f>A31</f>
        <v>5.0427846164724476E-2</v>
      </c>
      <c r="B36" s="23" t="s">
        <v>31</v>
      </c>
      <c r="C36" s="25">
        <f>A33</f>
        <v>3.8414588206941236</v>
      </c>
    </row>
    <row r="38" spans="1:11" s="17" customFormat="1" x14ac:dyDescent="0.45">
      <c r="A38" s="17" t="s">
        <v>32</v>
      </c>
    </row>
    <row r="39" spans="1:11" x14ac:dyDescent="0.45">
      <c r="K39" s="16"/>
    </row>
    <row r="40" spans="1:11" s="17" customFormat="1" x14ac:dyDescent="0.45">
      <c r="A40" s="17" t="s">
        <v>33</v>
      </c>
    </row>
    <row r="41" spans="1:11" x14ac:dyDescent="0.45">
      <c r="A41" s="26">
        <f t="array" ref="A41:C43">MINVERSE(C23:E25)</f>
        <v>3.7332261888658671</v>
      </c>
      <c r="B41" s="27">
        <v>9.3008583660427954E-2</v>
      </c>
      <c r="C41" s="27">
        <v>-3.1870807365805702</v>
      </c>
    </row>
    <row r="42" spans="1:11" x14ac:dyDescent="0.45">
      <c r="A42" s="27">
        <v>9.3008583660427954E-2</v>
      </c>
      <c r="B42" s="26">
        <v>1.0063595667441385</v>
      </c>
      <c r="C42" s="27">
        <v>-1.5694003836053124E-2</v>
      </c>
    </row>
    <row r="43" spans="1:11" x14ac:dyDescent="0.45">
      <c r="A43" s="27">
        <v>-3.1870807365805702</v>
      </c>
      <c r="B43" s="27">
        <v>-1.5694003836053124E-2</v>
      </c>
      <c r="C43" s="26">
        <v>3.7248750039059</v>
      </c>
    </row>
    <row r="45" spans="1:11" s="17" customFormat="1" x14ac:dyDescent="0.45">
      <c r="A45" s="17" t="s">
        <v>34</v>
      </c>
      <c r="B45" s="17" t="s">
        <v>35</v>
      </c>
      <c r="C45" s="17" t="s">
        <v>36</v>
      </c>
    </row>
    <row r="46" spans="1:11" x14ac:dyDescent="0.45">
      <c r="A46" s="25">
        <v>3.7332261888658671</v>
      </c>
      <c r="B46" s="25">
        <v>1.0063595667441385</v>
      </c>
      <c r="C46" s="25">
        <v>3.7248750039059</v>
      </c>
    </row>
    <row r="47" spans="1:11" x14ac:dyDescent="0.45">
      <c r="A47" s="23">
        <f>$A$16-3-1</f>
        <v>11</v>
      </c>
      <c r="B47" s="23">
        <f t="shared" ref="B47:C47" si="0">$A$16-3-1</f>
        <v>11</v>
      </c>
      <c r="C47" s="23">
        <f t="shared" si="0"/>
        <v>11</v>
      </c>
      <c r="D47" s="18" t="s">
        <v>37</v>
      </c>
    </row>
    <row r="48" spans="1:11" x14ac:dyDescent="0.45">
      <c r="A48" s="23">
        <v>3</v>
      </c>
      <c r="B48" s="23">
        <v>3</v>
      </c>
      <c r="C48" s="23">
        <v>3</v>
      </c>
      <c r="D48" s="18" t="s">
        <v>38</v>
      </c>
    </row>
    <row r="49" spans="1:4" x14ac:dyDescent="0.45">
      <c r="A49" s="25">
        <f>(A46-1)*(A47/A48)</f>
        <v>10.021829359174845</v>
      </c>
      <c r="B49" s="25">
        <f t="shared" ref="B49:C49" si="1">(B46-1)*(B47/B48)</f>
        <v>2.3318411395174543E-2</v>
      </c>
      <c r="C49" s="25">
        <f t="shared" si="1"/>
        <v>9.9912083476549665</v>
      </c>
      <c r="D49" s="18" t="s">
        <v>39</v>
      </c>
    </row>
    <row r="51" spans="1:4" s="17" customFormat="1" x14ac:dyDescent="0.45">
      <c r="A51" s="17" t="s">
        <v>40</v>
      </c>
    </row>
    <row r="52" spans="1:4" x14ac:dyDescent="0.45">
      <c r="A52" s="25">
        <f>_xlfn.F.INV.RT(0.05,3,11)</f>
        <v>3.5874337024204954</v>
      </c>
    </row>
    <row r="54" spans="1:4" s="17" customFormat="1" ht="19.5" customHeight="1" x14ac:dyDescent="0.45">
      <c r="A54" s="17" t="s">
        <v>41</v>
      </c>
    </row>
    <row r="55" spans="1:4" x14ac:dyDescent="0.45">
      <c r="A55" s="19" t="s">
        <v>34</v>
      </c>
      <c r="B55" s="20" t="s">
        <v>35</v>
      </c>
      <c r="C55" s="19" t="s">
        <v>36</v>
      </c>
    </row>
    <row r="56" spans="1:4" x14ac:dyDescent="0.45">
      <c r="A56" s="15" t="s">
        <v>42</v>
      </c>
      <c r="B56" s="15" t="s">
        <v>31</v>
      </c>
      <c r="C56" s="1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C901-8459-45E5-AAC6-FAD5357B0FF0}">
  <dimension ref="B1:E16"/>
  <sheetViews>
    <sheetView workbookViewId="0">
      <selection activeCell="E2" sqref="E2"/>
    </sheetView>
  </sheetViews>
  <sheetFormatPr defaultRowHeight="14.5" x14ac:dyDescent="0.35"/>
  <sheetData>
    <row r="1" spans="2:5" x14ac:dyDescent="0.35">
      <c r="B1" s="4" t="s">
        <v>21</v>
      </c>
      <c r="C1" s="4" t="s">
        <v>18</v>
      </c>
      <c r="D1" s="4" t="s">
        <v>19</v>
      </c>
      <c r="E1" s="4" t="s">
        <v>20</v>
      </c>
    </row>
    <row r="2" spans="2:5" x14ac:dyDescent="0.35">
      <c r="B2" s="3">
        <v>300</v>
      </c>
      <c r="C2" s="5">
        <v>1541.3</v>
      </c>
      <c r="D2" s="3">
        <v>56.8</v>
      </c>
      <c r="E2" s="3">
        <v>212</v>
      </c>
    </row>
    <row r="3" spans="2:5" ht="15" thickBot="1" x14ac:dyDescent="0.4">
      <c r="B3" s="1">
        <v>310</v>
      </c>
      <c r="C3" s="2">
        <v>1182.7</v>
      </c>
      <c r="D3" s="1">
        <v>33.9</v>
      </c>
      <c r="E3" s="1">
        <v>236</v>
      </c>
    </row>
    <row r="4" spans="2:5" ht="15" thickBot="1" x14ac:dyDescent="0.4">
      <c r="B4" s="1">
        <v>412</v>
      </c>
      <c r="C4" s="2">
        <v>1342.1</v>
      </c>
      <c r="D4" s="1">
        <v>46.1</v>
      </c>
      <c r="E4" s="1">
        <v>227</v>
      </c>
    </row>
    <row r="5" spans="2:5" ht="15" thickBot="1" x14ac:dyDescent="0.4">
      <c r="B5" s="1">
        <v>536</v>
      </c>
      <c r="C5" s="2">
        <v>2305.6</v>
      </c>
      <c r="D5" s="1">
        <v>44.2</v>
      </c>
      <c r="E5" s="1">
        <v>478</v>
      </c>
    </row>
    <row r="6" spans="2:5" ht="15" thickBot="1" x14ac:dyDescent="0.4">
      <c r="B6" s="1">
        <v>673</v>
      </c>
      <c r="C6" s="1">
        <v>2987</v>
      </c>
      <c r="D6" s="1">
        <v>46</v>
      </c>
      <c r="E6" s="1">
        <v>543</v>
      </c>
    </row>
    <row r="7" spans="2:5" ht="15" thickBot="1" x14ac:dyDescent="0.4">
      <c r="B7" s="1">
        <v>878</v>
      </c>
      <c r="C7" s="2">
        <v>3001</v>
      </c>
      <c r="D7" s="1">
        <v>33.6</v>
      </c>
      <c r="E7" s="1">
        <v>604</v>
      </c>
    </row>
    <row r="8" spans="2:5" ht="15" thickBot="1" x14ac:dyDescent="0.4">
      <c r="B8" s="1">
        <v>967</v>
      </c>
      <c r="C8" s="1">
        <v>3628.4</v>
      </c>
      <c r="D8" s="1">
        <v>10.4</v>
      </c>
      <c r="E8" s="1">
        <v>657</v>
      </c>
    </row>
    <row r="9" spans="2:5" ht="15" thickBot="1" x14ac:dyDescent="0.4">
      <c r="B9" s="1">
        <v>1001</v>
      </c>
      <c r="C9" s="2">
        <v>4096.5</v>
      </c>
      <c r="D9" s="1">
        <v>36.6</v>
      </c>
      <c r="E9" s="1">
        <v>747</v>
      </c>
    </row>
    <row r="10" spans="2:5" ht="15" thickBot="1" x14ac:dyDescent="0.4">
      <c r="B10" s="1">
        <v>1200</v>
      </c>
      <c r="C10" s="2">
        <v>5128.2</v>
      </c>
      <c r="D10" s="1">
        <v>46.9</v>
      </c>
      <c r="E10" s="1">
        <v>750</v>
      </c>
    </row>
    <row r="11" spans="2:5" ht="15" thickBot="1" x14ac:dyDescent="0.4">
      <c r="B11" s="1">
        <v>1240</v>
      </c>
      <c r="C11" s="2">
        <v>7708.5</v>
      </c>
      <c r="D11" s="1">
        <v>173.9</v>
      </c>
      <c r="E11" s="1">
        <v>763</v>
      </c>
    </row>
    <row r="12" spans="2:5" ht="15" thickBot="1" x14ac:dyDescent="0.4">
      <c r="B12" s="1">
        <v>1300</v>
      </c>
      <c r="C12" s="1">
        <v>8724.7000000000007</v>
      </c>
      <c r="D12" s="1">
        <v>29.4</v>
      </c>
      <c r="E12" s="1">
        <v>789</v>
      </c>
    </row>
    <row r="13" spans="2:5" ht="15" thickBot="1" x14ac:dyDescent="0.4">
      <c r="B13" s="1">
        <v>1434</v>
      </c>
      <c r="C13" s="2">
        <v>9098.2999999999993</v>
      </c>
      <c r="D13" s="1">
        <v>27.7</v>
      </c>
      <c r="E13" s="1">
        <v>810</v>
      </c>
    </row>
    <row r="14" spans="2:5" ht="15" thickBot="1" x14ac:dyDescent="0.4">
      <c r="B14" s="1">
        <v>1598</v>
      </c>
      <c r="C14" s="1">
        <v>10921.1</v>
      </c>
      <c r="D14" s="1">
        <v>18.5</v>
      </c>
      <c r="E14" s="1">
        <v>822</v>
      </c>
    </row>
    <row r="15" spans="2:5" ht="15" thickBot="1" x14ac:dyDescent="0.4">
      <c r="B15" s="1">
        <v>1675</v>
      </c>
      <c r="C15" s="1">
        <v>11994.4</v>
      </c>
      <c r="D15" s="1">
        <v>28.9</v>
      </c>
      <c r="E15" s="1">
        <v>860</v>
      </c>
    </row>
    <row r="16" spans="2:5" ht="15" thickBot="1" x14ac:dyDescent="0.4">
      <c r="B16" s="1">
        <v>1789</v>
      </c>
      <c r="C16" s="2">
        <v>12145.6</v>
      </c>
      <c r="D16" s="1">
        <v>14.8</v>
      </c>
      <c r="E16" s="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5776-0242-42FD-9007-809B1C5D6BAE}">
  <dimension ref="A1:M26"/>
  <sheetViews>
    <sheetView topLeftCell="A12" workbookViewId="0">
      <selection activeCell="A26" sqref="A26"/>
    </sheetView>
  </sheetViews>
  <sheetFormatPr defaultColWidth="8.90625" defaultRowHeight="18.5" x14ac:dyDescent="0.45"/>
  <cols>
    <col min="1" max="1" width="15.7265625" style="23" bestFit="1" customWidth="1"/>
    <col min="2" max="2" width="14.453125" style="23" bestFit="1" customWidth="1"/>
    <col min="3" max="3" width="10.08984375" style="23" bestFit="1" customWidth="1"/>
    <col min="4" max="4" width="9" style="23" bestFit="1" customWidth="1"/>
    <col min="5" max="5" width="12" style="23" bestFit="1" customWidth="1"/>
    <col min="6" max="6" width="11.1796875" style="23" bestFit="1" customWidth="1"/>
    <col min="7" max="7" width="10.54296875" style="23" bestFit="1" customWidth="1"/>
    <col min="8" max="8" width="9.08984375" style="23" bestFit="1" customWidth="1"/>
    <col min="9" max="10" width="8.90625" style="23"/>
    <col min="11" max="12" width="11.81640625" style="23" bestFit="1" customWidth="1"/>
    <col min="13" max="13" width="9.08984375" style="23" bestFit="1" customWidth="1"/>
    <col min="14" max="16384" width="8.90625" style="23"/>
  </cols>
  <sheetData>
    <row r="1" spans="1:13" x14ac:dyDescent="0.45">
      <c r="A1" s="28" t="s">
        <v>18</v>
      </c>
      <c r="B1" s="14" t="s">
        <v>19</v>
      </c>
      <c r="C1" s="14" t="s">
        <v>20</v>
      </c>
      <c r="F1" s="28" t="s">
        <v>19</v>
      </c>
      <c r="G1" s="14" t="s">
        <v>20</v>
      </c>
      <c r="H1" s="14" t="s">
        <v>18</v>
      </c>
      <c r="K1" s="28" t="s">
        <v>20</v>
      </c>
      <c r="L1" s="14" t="s">
        <v>18</v>
      </c>
      <c r="M1" s="14" t="s">
        <v>19</v>
      </c>
    </row>
    <row r="2" spans="1:13" x14ac:dyDescent="0.45">
      <c r="A2" s="29">
        <v>1541.3</v>
      </c>
      <c r="B2" s="22">
        <v>56.8</v>
      </c>
      <c r="C2" s="13">
        <v>212</v>
      </c>
      <c r="F2" s="29">
        <v>56.8</v>
      </c>
      <c r="G2" s="13">
        <v>212</v>
      </c>
      <c r="H2" s="22">
        <v>1541.3</v>
      </c>
      <c r="K2" s="30">
        <v>212</v>
      </c>
      <c r="L2" s="22">
        <v>1541.3</v>
      </c>
      <c r="M2" s="22">
        <v>56.8</v>
      </c>
    </row>
    <row r="3" spans="1:13" x14ac:dyDescent="0.45">
      <c r="A3" s="29">
        <v>1182.7</v>
      </c>
      <c r="B3" s="22">
        <v>33.9</v>
      </c>
      <c r="C3" s="13">
        <v>236</v>
      </c>
      <c r="F3" s="29">
        <v>33.9</v>
      </c>
      <c r="G3" s="13">
        <v>236</v>
      </c>
      <c r="H3" s="22">
        <v>1182.7</v>
      </c>
      <c r="K3" s="30">
        <v>236</v>
      </c>
      <c r="L3" s="22">
        <v>1182.7</v>
      </c>
      <c r="M3" s="22">
        <v>33.9</v>
      </c>
    </row>
    <row r="4" spans="1:13" x14ac:dyDescent="0.45">
      <c r="A4" s="29">
        <v>1342.1</v>
      </c>
      <c r="B4" s="22">
        <v>46.1</v>
      </c>
      <c r="C4" s="13">
        <v>227</v>
      </c>
      <c r="F4" s="29">
        <v>46.1</v>
      </c>
      <c r="G4" s="13">
        <v>227</v>
      </c>
      <c r="H4" s="22">
        <v>1342.1</v>
      </c>
      <c r="K4" s="30">
        <v>227</v>
      </c>
      <c r="L4" s="22">
        <v>1342.1</v>
      </c>
      <c r="M4" s="22">
        <v>46.1</v>
      </c>
    </row>
    <row r="5" spans="1:13" x14ac:dyDescent="0.45">
      <c r="A5" s="29">
        <v>2305.6</v>
      </c>
      <c r="B5" s="22">
        <v>44.2</v>
      </c>
      <c r="C5" s="13">
        <v>478</v>
      </c>
      <c r="F5" s="29">
        <v>44.2</v>
      </c>
      <c r="G5" s="13">
        <v>478</v>
      </c>
      <c r="H5" s="22">
        <v>2305.6</v>
      </c>
      <c r="K5" s="30">
        <v>478</v>
      </c>
      <c r="L5" s="22">
        <v>2305.6</v>
      </c>
      <c r="M5" s="22">
        <v>44.2</v>
      </c>
    </row>
    <row r="6" spans="1:13" x14ac:dyDescent="0.45">
      <c r="A6" s="29">
        <v>2987</v>
      </c>
      <c r="B6" s="22">
        <v>46</v>
      </c>
      <c r="C6" s="13">
        <v>543</v>
      </c>
      <c r="F6" s="29">
        <v>46</v>
      </c>
      <c r="G6" s="13">
        <v>543</v>
      </c>
      <c r="H6" s="22">
        <v>2987</v>
      </c>
      <c r="K6" s="30">
        <v>543</v>
      </c>
      <c r="L6" s="22">
        <v>2987</v>
      </c>
      <c r="M6" s="22">
        <v>46</v>
      </c>
    </row>
    <row r="7" spans="1:13" x14ac:dyDescent="0.45">
      <c r="A7" s="29">
        <v>3001</v>
      </c>
      <c r="B7" s="22">
        <v>33.6</v>
      </c>
      <c r="C7" s="13">
        <v>604</v>
      </c>
      <c r="F7" s="29">
        <v>33.6</v>
      </c>
      <c r="G7" s="13">
        <v>604</v>
      </c>
      <c r="H7" s="22">
        <v>3001</v>
      </c>
      <c r="K7" s="30">
        <v>604</v>
      </c>
      <c r="L7" s="22">
        <v>3001</v>
      </c>
      <c r="M7" s="22">
        <v>33.6</v>
      </c>
    </row>
    <row r="8" spans="1:13" x14ac:dyDescent="0.45">
      <c r="A8" s="29">
        <v>3628.4</v>
      </c>
      <c r="B8" s="22">
        <v>10.4</v>
      </c>
      <c r="C8" s="13">
        <v>657</v>
      </c>
      <c r="F8" s="29">
        <v>10.4</v>
      </c>
      <c r="G8" s="13">
        <v>657</v>
      </c>
      <c r="H8" s="22">
        <v>3628.4</v>
      </c>
      <c r="K8" s="30">
        <v>657</v>
      </c>
      <c r="L8" s="22">
        <v>3628.4</v>
      </c>
      <c r="M8" s="22">
        <v>10.4</v>
      </c>
    </row>
    <row r="9" spans="1:13" x14ac:dyDescent="0.45">
      <c r="A9" s="29">
        <v>4096.5</v>
      </c>
      <c r="B9" s="22">
        <v>36.6</v>
      </c>
      <c r="C9" s="13">
        <v>747</v>
      </c>
      <c r="F9" s="29">
        <v>36.6</v>
      </c>
      <c r="G9" s="13">
        <v>747</v>
      </c>
      <c r="H9" s="22">
        <v>4096.5</v>
      </c>
      <c r="K9" s="30">
        <v>747</v>
      </c>
      <c r="L9" s="22">
        <v>4096.5</v>
      </c>
      <c r="M9" s="22">
        <v>36.6</v>
      </c>
    </row>
    <row r="10" spans="1:13" x14ac:dyDescent="0.45">
      <c r="A10" s="29">
        <v>5128.2</v>
      </c>
      <c r="B10" s="22">
        <v>46.9</v>
      </c>
      <c r="C10" s="13">
        <v>750</v>
      </c>
      <c r="F10" s="29">
        <v>46.9</v>
      </c>
      <c r="G10" s="13">
        <v>750</v>
      </c>
      <c r="H10" s="22">
        <v>5128.2</v>
      </c>
      <c r="K10" s="30">
        <v>750</v>
      </c>
      <c r="L10" s="22">
        <v>5128.2</v>
      </c>
      <c r="M10" s="22">
        <v>46.9</v>
      </c>
    </row>
    <row r="11" spans="1:13" x14ac:dyDescent="0.45">
      <c r="A11" s="29">
        <v>7708.5</v>
      </c>
      <c r="B11" s="22">
        <v>173.9</v>
      </c>
      <c r="C11" s="13">
        <v>763</v>
      </c>
      <c r="F11" s="29">
        <v>173.9</v>
      </c>
      <c r="G11" s="13">
        <v>763</v>
      </c>
      <c r="H11" s="22">
        <v>7708.5</v>
      </c>
      <c r="K11" s="30">
        <v>763</v>
      </c>
      <c r="L11" s="22">
        <v>7708.5</v>
      </c>
      <c r="M11" s="22">
        <v>173.9</v>
      </c>
    </row>
    <row r="12" spans="1:13" x14ac:dyDescent="0.45">
      <c r="A12" s="29">
        <v>8724.7000000000007</v>
      </c>
      <c r="B12" s="22">
        <v>29.4</v>
      </c>
      <c r="C12" s="13">
        <v>789</v>
      </c>
      <c r="F12" s="29">
        <v>29.4</v>
      </c>
      <c r="G12" s="13">
        <v>789</v>
      </c>
      <c r="H12" s="22">
        <v>8724.7000000000007</v>
      </c>
      <c r="K12" s="30">
        <v>789</v>
      </c>
      <c r="L12" s="22">
        <v>8724.7000000000007</v>
      </c>
      <c r="M12" s="22">
        <v>29.4</v>
      </c>
    </row>
    <row r="13" spans="1:13" x14ac:dyDescent="0.45">
      <c r="A13" s="29">
        <v>9098.2999999999993</v>
      </c>
      <c r="B13" s="22">
        <v>27.7</v>
      </c>
      <c r="C13" s="13">
        <v>810</v>
      </c>
      <c r="F13" s="29">
        <v>27.7</v>
      </c>
      <c r="G13" s="13">
        <v>810</v>
      </c>
      <c r="H13" s="22">
        <v>9098.2999999999993</v>
      </c>
      <c r="K13" s="30">
        <v>810</v>
      </c>
      <c r="L13" s="22">
        <v>9098.2999999999993</v>
      </c>
      <c r="M13" s="22">
        <v>27.7</v>
      </c>
    </row>
    <row r="14" spans="1:13" x14ac:dyDescent="0.45">
      <c r="A14" s="29">
        <v>10921.1</v>
      </c>
      <c r="B14" s="22">
        <v>18.5</v>
      </c>
      <c r="C14" s="13">
        <v>822</v>
      </c>
      <c r="F14" s="29">
        <v>18.5</v>
      </c>
      <c r="G14" s="13">
        <v>822</v>
      </c>
      <c r="H14" s="22">
        <v>10921.1</v>
      </c>
      <c r="K14" s="30">
        <v>822</v>
      </c>
      <c r="L14" s="22">
        <v>10921.1</v>
      </c>
      <c r="M14" s="22">
        <v>18.5</v>
      </c>
    </row>
    <row r="15" spans="1:13" x14ac:dyDescent="0.45">
      <c r="A15" s="29">
        <v>11994.4</v>
      </c>
      <c r="B15" s="22">
        <v>28.9</v>
      </c>
      <c r="C15" s="13">
        <v>860</v>
      </c>
      <c r="F15" s="29">
        <v>28.9</v>
      </c>
      <c r="G15" s="13">
        <v>860</v>
      </c>
      <c r="H15" s="22">
        <v>11994.4</v>
      </c>
      <c r="K15" s="30">
        <v>860</v>
      </c>
      <c r="L15" s="22">
        <v>11994.4</v>
      </c>
      <c r="M15" s="22">
        <v>28.9</v>
      </c>
    </row>
    <row r="16" spans="1:13" x14ac:dyDescent="0.45">
      <c r="A16" s="29">
        <v>12145.6</v>
      </c>
      <c r="B16" s="22">
        <v>14.8</v>
      </c>
      <c r="C16" s="13">
        <v>910</v>
      </c>
      <c r="F16" s="29">
        <v>14.8</v>
      </c>
      <c r="G16" s="13">
        <v>910</v>
      </c>
      <c r="H16" s="22">
        <v>12145.6</v>
      </c>
      <c r="K16" s="30">
        <v>910</v>
      </c>
      <c r="L16" s="22">
        <v>12145.6</v>
      </c>
      <c r="M16" s="22">
        <v>14.8</v>
      </c>
    </row>
    <row r="18" spans="1:13" x14ac:dyDescent="0.45">
      <c r="A18" s="31">
        <f t="array" ref="A18:C22">LINEST(A2:A16,B2:C16,TRUE,TRUE)</f>
        <v>14.295891843630098</v>
      </c>
      <c r="B18" s="31">
        <v>-2.5902578324018761</v>
      </c>
      <c r="C18" s="31">
        <v>-3134.1760311216849</v>
      </c>
      <c r="D18" s="32"/>
      <c r="E18" s="32"/>
      <c r="F18" s="25">
        <f t="array" ref="F18:H22">LINEST(F2:F16,G2:H16,TRUE,TRUE)</f>
        <v>-8.8892594701710508E-4</v>
      </c>
      <c r="G18" s="25">
        <v>2.5117638102730377E-3</v>
      </c>
      <c r="H18" s="25">
        <v>46.689598168475506</v>
      </c>
      <c r="K18" s="25">
        <f t="array" ref="K18:M22">LINEST(K2:K16,L2:M16,TRUE,TRUE)</f>
        <v>2.6159161971717505E-2</v>
      </c>
      <c r="L18" s="25">
        <v>5.1095054821430619E-2</v>
      </c>
      <c r="M18" s="25">
        <v>333.78833958774243</v>
      </c>
    </row>
    <row r="19" spans="1:13" x14ac:dyDescent="0.45">
      <c r="A19" s="31">
        <v>2.5069503839521721</v>
      </c>
      <c r="B19" s="31">
        <v>15.56494229403437</v>
      </c>
      <c r="C19" s="31">
        <v>1841.2721099868852</v>
      </c>
      <c r="D19" s="32"/>
      <c r="E19" s="32"/>
      <c r="F19" s="25">
        <v>5.3415844924446249E-3</v>
      </c>
      <c r="G19" s="25">
        <v>8.944840372213414E-2</v>
      </c>
      <c r="H19" s="25">
        <v>35.535089891463535</v>
      </c>
      <c r="K19" s="25">
        <v>0.93157456585240428</v>
      </c>
      <c r="L19" s="25">
        <v>8.960110268301855E-3</v>
      </c>
      <c r="M19" s="25">
        <v>75.884147796399134</v>
      </c>
    </row>
    <row r="20" spans="1:13" x14ac:dyDescent="0.45">
      <c r="A20" s="31">
        <v>0.7321351695800159</v>
      </c>
      <c r="B20" s="31">
        <v>2232.0980375077261</v>
      </c>
      <c r="C20" s="32" t="e">
        <v>#N/A</v>
      </c>
      <c r="D20" s="32"/>
      <c r="E20" s="32"/>
      <c r="F20" s="25">
        <v>6.3193782364624673E-3</v>
      </c>
      <c r="G20" s="25">
        <v>41.349909119063447</v>
      </c>
      <c r="H20" s="23" t="e">
        <v>#N/A</v>
      </c>
      <c r="K20" s="25">
        <v>0.73153461553705823</v>
      </c>
      <c r="L20" s="25">
        <v>133.44339220564686</v>
      </c>
      <c r="M20" s="23" t="e">
        <v>#N/A</v>
      </c>
    </row>
    <row r="21" spans="1:13" x14ac:dyDescent="0.45">
      <c r="A21" s="31">
        <v>16.399357133195227</v>
      </c>
      <c r="B21" s="31">
        <v>12</v>
      </c>
      <c r="C21" s="32" t="e">
        <v>#N/A</v>
      </c>
      <c r="D21" s="32"/>
      <c r="E21" s="32"/>
      <c r="F21" s="25">
        <v>3.815740046483225E-2</v>
      </c>
      <c r="G21" s="25">
        <v>12</v>
      </c>
      <c r="H21" s="23" t="e">
        <v>#N/A</v>
      </c>
      <c r="K21" s="25">
        <v>16.34925002343542</v>
      </c>
      <c r="L21" s="25">
        <v>12</v>
      </c>
      <c r="M21" s="23" t="e">
        <v>#N/A</v>
      </c>
    </row>
    <row r="22" spans="1:13" x14ac:dyDescent="0.45">
      <c r="A22" s="31">
        <v>163411776.22744989</v>
      </c>
      <c r="B22" s="31">
        <v>59787139.788550101</v>
      </c>
      <c r="C22" s="32" t="e">
        <v>#N/A</v>
      </c>
      <c r="D22" s="32"/>
      <c r="E22" s="32"/>
      <c r="F22" s="25">
        <v>130.4841901423315</v>
      </c>
      <c r="G22" s="25">
        <v>20517.779809857675</v>
      </c>
      <c r="H22" s="23" t="e">
        <v>#N/A</v>
      </c>
      <c r="K22" s="25">
        <v>582266.7329197987</v>
      </c>
      <c r="L22" s="25">
        <v>213685.66708020115</v>
      </c>
      <c r="M22" s="23" t="e">
        <v>#N/A</v>
      </c>
    </row>
    <row r="23" spans="1:13" x14ac:dyDescent="0.45">
      <c r="A23" s="32"/>
      <c r="B23" s="32"/>
      <c r="C23" s="32"/>
      <c r="D23" s="32"/>
      <c r="E23" s="32"/>
    </row>
    <row r="24" spans="1:13" x14ac:dyDescent="0.45">
      <c r="A24" s="31">
        <f>1/(1-A20)</f>
        <v>3.7332261888658707</v>
      </c>
      <c r="B24" s="32" t="s">
        <v>31</v>
      </c>
      <c r="C24" s="32">
        <v>10</v>
      </c>
      <c r="D24" s="32"/>
      <c r="E24" s="32"/>
      <c r="F24" s="25">
        <f>1/(1-F20)</f>
        <v>1.0063595667441387</v>
      </c>
      <c r="G24" s="23" t="s">
        <v>31</v>
      </c>
      <c r="H24" s="23">
        <v>10</v>
      </c>
      <c r="K24" s="25">
        <f>1/(1-K20)</f>
        <v>3.7248750039059031</v>
      </c>
      <c r="L24" s="23" t="s">
        <v>31</v>
      </c>
      <c r="M24" s="23">
        <v>10</v>
      </c>
    </row>
    <row r="26" spans="1:13" x14ac:dyDescent="0.45">
      <c r="A26" s="3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6A8B-9371-4C63-9210-F829F4A6C6CD}">
  <dimension ref="B1:E16"/>
  <sheetViews>
    <sheetView topLeftCell="A11" workbookViewId="0">
      <selection activeCell="H5" sqref="H5"/>
    </sheetView>
  </sheetViews>
  <sheetFormatPr defaultRowHeight="14.5" x14ac:dyDescent="0.35"/>
  <sheetData>
    <row r="1" spans="2:5" ht="18.5" x14ac:dyDescent="0.45">
      <c r="B1" s="11" t="s">
        <v>21</v>
      </c>
      <c r="C1" s="11" t="s">
        <v>18</v>
      </c>
      <c r="D1" s="11" t="s">
        <v>19</v>
      </c>
      <c r="E1" s="11" t="s">
        <v>20</v>
      </c>
    </row>
    <row r="2" spans="2:5" ht="18.5" x14ac:dyDescent="0.35">
      <c r="B2" s="34">
        <v>300</v>
      </c>
      <c r="C2" s="34">
        <v>1541.3</v>
      </c>
      <c r="D2" s="34">
        <v>56.8</v>
      </c>
      <c r="E2" s="34">
        <v>212</v>
      </c>
    </row>
    <row r="3" spans="2:5" ht="18.5" x14ac:dyDescent="0.35">
      <c r="B3" s="34">
        <v>310</v>
      </c>
      <c r="C3" s="34">
        <v>1182.7</v>
      </c>
      <c r="D3" s="34">
        <v>33.9</v>
      </c>
      <c r="E3" s="34">
        <v>236</v>
      </c>
    </row>
    <row r="4" spans="2:5" ht="18.5" x14ac:dyDescent="0.35">
      <c r="B4" s="34">
        <v>412</v>
      </c>
      <c r="C4" s="34">
        <v>1342.1</v>
      </c>
      <c r="D4" s="34">
        <v>46.1</v>
      </c>
      <c r="E4" s="34">
        <v>227</v>
      </c>
    </row>
    <row r="5" spans="2:5" ht="18.5" x14ac:dyDescent="0.35">
      <c r="B5" s="34">
        <v>536</v>
      </c>
      <c r="C5" s="34">
        <v>2305.6</v>
      </c>
      <c r="D5" s="34">
        <v>44.2</v>
      </c>
      <c r="E5" s="34">
        <v>478</v>
      </c>
    </row>
    <row r="6" spans="2:5" ht="18.5" x14ac:dyDescent="0.35">
      <c r="B6" s="34">
        <v>673</v>
      </c>
      <c r="C6" s="34">
        <v>2987</v>
      </c>
      <c r="D6" s="34">
        <v>46</v>
      </c>
      <c r="E6" s="34">
        <v>543</v>
      </c>
    </row>
    <row r="7" spans="2:5" ht="18.5" x14ac:dyDescent="0.35">
      <c r="B7" s="34">
        <v>878</v>
      </c>
      <c r="C7" s="34">
        <v>3001</v>
      </c>
      <c r="D7" s="34">
        <v>33.6</v>
      </c>
      <c r="E7" s="34">
        <v>604</v>
      </c>
    </row>
    <row r="8" spans="2:5" ht="18.5" x14ac:dyDescent="0.35">
      <c r="B8" s="34">
        <v>967</v>
      </c>
      <c r="C8" s="34">
        <v>3628.4</v>
      </c>
      <c r="D8" s="34">
        <v>10.4</v>
      </c>
      <c r="E8" s="34">
        <v>657</v>
      </c>
    </row>
    <row r="9" spans="2:5" ht="18.5" x14ac:dyDescent="0.35">
      <c r="B9" s="34">
        <v>1001</v>
      </c>
      <c r="C9" s="34">
        <v>4096.5</v>
      </c>
      <c r="D9" s="34">
        <v>36.6</v>
      </c>
      <c r="E9" s="34">
        <v>747</v>
      </c>
    </row>
    <row r="10" spans="2:5" ht="18.5" x14ac:dyDescent="0.35">
      <c r="B10" s="34">
        <v>1200</v>
      </c>
      <c r="C10" s="34">
        <v>5128.2</v>
      </c>
      <c r="D10" s="34">
        <v>46.9</v>
      </c>
      <c r="E10" s="34">
        <v>750</v>
      </c>
    </row>
    <row r="11" spans="2:5" ht="18.5" x14ac:dyDescent="0.35">
      <c r="B11" s="34">
        <v>1240</v>
      </c>
      <c r="C11" s="34">
        <v>7708.5</v>
      </c>
      <c r="D11" s="34">
        <v>173.9</v>
      </c>
      <c r="E11" s="34">
        <v>763</v>
      </c>
    </row>
    <row r="12" spans="2:5" ht="18.5" x14ac:dyDescent="0.35">
      <c r="B12" s="34">
        <v>1300</v>
      </c>
      <c r="C12" s="34">
        <v>8724.7000000000007</v>
      </c>
      <c r="D12" s="34">
        <v>29.4</v>
      </c>
      <c r="E12" s="34">
        <v>789</v>
      </c>
    </row>
    <row r="13" spans="2:5" ht="18.5" x14ac:dyDescent="0.35">
      <c r="B13" s="34">
        <v>1434</v>
      </c>
      <c r="C13" s="34">
        <v>9098.2999999999993</v>
      </c>
      <c r="D13" s="34">
        <v>27.7</v>
      </c>
      <c r="E13" s="34">
        <v>810</v>
      </c>
    </row>
    <row r="14" spans="2:5" ht="18.5" x14ac:dyDescent="0.35">
      <c r="B14" s="34">
        <v>1598</v>
      </c>
      <c r="C14" s="34">
        <v>10921.1</v>
      </c>
      <c r="D14" s="34">
        <v>18.5</v>
      </c>
      <c r="E14" s="34">
        <v>822</v>
      </c>
    </row>
    <row r="15" spans="2:5" ht="18.5" x14ac:dyDescent="0.35">
      <c r="B15" s="34">
        <v>1675</v>
      </c>
      <c r="C15" s="34">
        <v>11994.4</v>
      </c>
      <c r="D15" s="34">
        <v>28.9</v>
      </c>
      <c r="E15" s="34">
        <v>860</v>
      </c>
    </row>
    <row r="16" spans="2:5" ht="18.5" x14ac:dyDescent="0.35">
      <c r="B16" s="34">
        <v>1789</v>
      </c>
      <c r="C16" s="34">
        <v>12145.6</v>
      </c>
      <c r="D16" s="34">
        <v>14.8</v>
      </c>
      <c r="E16" s="34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A3B-A5F3-401C-AB07-B0B8BC77E7CA}">
  <dimension ref="A1"/>
  <sheetViews>
    <sheetView tabSelected="1" topLeftCell="A29" workbookViewId="0">
      <selection activeCell="A35" sqref="A3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 1</vt:lpstr>
      <vt:lpstr>Test</vt:lpstr>
      <vt:lpstr>GR</vt:lpstr>
      <vt:lpstr>VIF</vt:lpstr>
      <vt:lpstr>GR1</vt:lpstr>
      <vt:lpstr>GR ответ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Екатерина</cp:lastModifiedBy>
  <dcterms:created xsi:type="dcterms:W3CDTF">2015-06-05T18:19:34Z</dcterms:created>
  <dcterms:modified xsi:type="dcterms:W3CDTF">2023-10-19T11:58:29Z</dcterms:modified>
</cp:coreProperties>
</file>