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0651pt\Documents\DATA SCIENCE BOOTCAMP\Kickstarter\"/>
    </mc:Choice>
  </mc:AlternateContent>
  <xr:revisionPtr revIDLastSave="0" documentId="13_ncr:1_{E8D8D239-78C6-428C-8F08-27792CFBFA6F}" xr6:coauthVersionLast="47" xr6:coauthVersionMax="47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Sheet2" sheetId="2" r:id="rId1"/>
    <sheet name="Histogram" sheetId="4" r:id="rId2"/>
    <sheet name="Category Statistics" sheetId="5" r:id="rId3"/>
    <sheet name="Outcomes Based on Launch Date" sheetId="7" r:id="rId4"/>
    <sheet name="Theater Outcomes by Launch Date" sheetId="11" r:id="rId5"/>
    <sheet name="Outcomes Based on Goals" sheetId="12" r:id="rId6"/>
    <sheet name="Kickstarter" sheetId="1" r:id="rId7"/>
    <sheet name="Successful US Kickstarters" sheetId="8" r:id="rId8"/>
    <sheet name="Edinburgh Research" sheetId="3" r:id="rId9"/>
    <sheet name="Failed US Kickstarters" sheetId="9" r:id="rId10"/>
    <sheet name="Descriptive Statistics" sheetId="10" r:id="rId11"/>
    <sheet name="Subcategory Statistics" sheetId="6" r:id="rId12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8" r:id="rId13"/>
    <pivotCache cacheId="3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6" i="11" l="1"/>
  <c r="F27" i="11"/>
  <c r="F28" i="11"/>
  <c r="F29" i="11"/>
  <c r="F30" i="11"/>
  <c r="F31" i="11"/>
  <c r="F32" i="11"/>
  <c r="F33" i="11"/>
  <c r="F34" i="11"/>
  <c r="F35" i="11"/>
  <c r="F36" i="11"/>
  <c r="F25" i="1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10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10" i="10"/>
  <c r="B10" i="10"/>
  <c r="C9" i="10"/>
  <c r="B9" i="10"/>
  <c r="C3" i="10"/>
  <c r="B3" i="10"/>
  <c r="C2" i="10"/>
  <c r="B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9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2" l="1"/>
  <c r="H13" i="12" s="1"/>
  <c r="E11" i="12"/>
  <c r="F11" i="12" s="1"/>
  <c r="E10" i="12"/>
  <c r="G10" i="12" s="1"/>
  <c r="E9" i="12"/>
  <c r="H9" i="12" s="1"/>
  <c r="E7" i="12"/>
  <c r="F7" i="12" s="1"/>
  <c r="E6" i="12"/>
  <c r="G6" i="12" s="1"/>
  <c r="E5" i="12"/>
  <c r="H5" i="12" s="1"/>
  <c r="E3" i="12"/>
  <c r="G3" i="12" s="1"/>
  <c r="G7" i="12"/>
  <c r="E12" i="12"/>
  <c r="G12" i="12" s="1"/>
  <c r="E8" i="12"/>
  <c r="H8" i="12" s="1"/>
  <c r="E4" i="12"/>
  <c r="G4" i="12" s="1"/>
  <c r="F13" i="12"/>
  <c r="E2" i="12"/>
  <c r="G13" i="12" l="1"/>
  <c r="H11" i="12"/>
  <c r="G11" i="12"/>
  <c r="G9" i="12"/>
  <c r="F9" i="12"/>
  <c r="H7" i="12"/>
  <c r="F6" i="12"/>
  <c r="F5" i="12"/>
  <c r="G5" i="12"/>
  <c r="F3" i="12"/>
  <c r="H3" i="12"/>
  <c r="F10" i="12"/>
  <c r="H10" i="12"/>
  <c r="H6" i="12"/>
  <c r="H12" i="12"/>
  <c r="F12" i="12"/>
  <c r="F4" i="12"/>
  <c r="H4" i="12"/>
  <c r="F8" i="12"/>
  <c r="G8" i="12"/>
  <c r="H2" i="12"/>
  <c r="G2" i="12"/>
  <c r="F2" i="12"/>
</calcChain>
</file>

<file path=xl/sharedStrings.xml><?xml version="1.0" encoding="utf-8"?>
<sst xmlns="http://schemas.openxmlformats.org/spreadsheetml/2006/main" count="38425" uniqueCount="8417">
  <si>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</si>
  <si>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</si>
  <si>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</si>
  <si>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</si>
  <si>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</si>
  <si>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</si>
  <si>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</si>
  <si>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</si>
  <si>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</si>
  <si>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</si>
  <si>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</si>
  <si>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</si>
  <si>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</si>
  <si>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</si>
  <si>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</si>
  <si>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</si>
  <si>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</si>
  <si>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</si>
  <si>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</si>
  <si>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</si>
  <si>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</si>
  <si>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</si>
  <si>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</si>
  <si>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</si>
  <si>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</si>
  <si>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</si>
  <si>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</si>
  <si>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</si>
  <si>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</si>
  <si>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</si>
  <si>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</si>
  <si>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</si>
  <si>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</si>
  <si>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</si>
  <si>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</si>
  <si>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</si>
  <si>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</si>
  <si>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</si>
  <si>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</si>
  <si>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</si>
  <si>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</si>
  <si>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</si>
  <si>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</si>
  <si>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</si>
  <si>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</si>
  <si>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</si>
  <si>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</si>
  <si>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</si>
  <si>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</si>
  <si>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</si>
  <si>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</si>
  <si>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</si>
  <si>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</si>
  <si>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</si>
  <si>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</si>
  <si>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</si>
  <si>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</si>
  <si>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</si>
  <si>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</si>
  <si>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</si>
  <si>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</si>
  <si>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</si>
  <si>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</si>
  <si>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</si>
  <si>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</si>
  <si>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</si>
  <si>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</si>
  <si>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</si>
  <si>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</si>
  <si>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</si>
  <si>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</si>
  <si>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</si>
  <si>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</si>
  <si>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</si>
  <si>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</si>
  <si>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</si>
  <si>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</si>
  <si>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</si>
  <si>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</si>
  <si>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</si>
  <si>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</si>
  <si>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</si>
  <si>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</si>
  <si>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</si>
  <si>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</si>
  <si>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</si>
  <si>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</si>
  <si>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</si>
  <si>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</si>
  <si>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</si>
  <si>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</si>
  <si>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</si>
  <si>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</si>
  <si>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</si>
  <si>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</si>
  <si>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</si>
  <si>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</si>
  <si>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</si>
  <si>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</si>
  <si>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</si>
  <si>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</si>
  <si>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</si>
  <si>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</si>
  <si>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</si>
  <si>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</si>
  <si>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</si>
  <si>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</si>
  <si>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</si>
  <si>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</si>
  <si>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</si>
  <si>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</si>
  <si>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</si>
  <si>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</si>
  <si>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</si>
  <si>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</si>
  <si>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</si>
  <si>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</si>
  <si>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</si>
  <si>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</si>
  <si>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</si>
  <si>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</si>
  <si>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</si>
  <si>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</si>
  <si>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</si>
  <si>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</si>
  <si>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</si>
  <si>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</si>
  <si>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</si>
  <si>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</si>
  <si>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</si>
  <si>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</si>
  <si>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</si>
  <si>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</si>
  <si>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</si>
  <si>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</si>
  <si>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</si>
  <si>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</si>
  <si>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</si>
  <si>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</si>
  <si>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</si>
  <si>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</si>
  <si>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</si>
  <si>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</si>
  <si>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</si>
  <si>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</si>
  <si>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</si>
  <si>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</si>
  <si>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</si>
  <si>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</si>
  <si>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</si>
  <si>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</si>
  <si>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</si>
  <si>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</si>
  <si>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</si>
  <si>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</si>
  <si>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</si>
  <si>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</si>
  <si>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</si>
  <si>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</si>
  <si>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</si>
  <si>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</si>
  <si>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</si>
  <si>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</si>
  <si>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</si>
  <si>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</si>
  <si>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</si>
  <si>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</si>
  <si>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</si>
  <si>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</si>
  <si>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</si>
  <si>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</si>
  <si>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</si>
  <si>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</si>
  <si>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</si>
  <si>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</si>
  <si>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</si>
  <si>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</si>
  <si>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</si>
  <si>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</si>
  <si>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</si>
  <si>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</si>
  <si>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</si>
  <si>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</si>
  <si>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</si>
  <si>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</si>
  <si>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</si>
  <si>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</si>
  <si>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</si>
  <si>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</si>
  <si>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</si>
  <si>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</si>
  <si>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</si>
  <si>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</si>
  <si>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</si>
  <si>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</si>
  <si>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</si>
  <si>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</si>
  <si>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</si>
  <si>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</si>
  <si>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</si>
  <si>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</si>
  <si>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</si>
  <si>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</si>
  <si>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</si>
  <si>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</si>
  <si>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</si>
  <si>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</si>
  <si>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</si>
  <si>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</si>
  <si>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</si>
  <si>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</si>
  <si>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</si>
  <si>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</si>
  <si>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</si>
  <si>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</si>
  <si>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</si>
  <si>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</si>
  <si>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</si>
  <si>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</si>
  <si>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</si>
  <si>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</si>
  <si>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</si>
  <si>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</si>
  <si>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</si>
  <si>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</si>
  <si>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</si>
  <si>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</si>
  <si>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</si>
  <si>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</si>
  <si>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</si>
  <si>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</si>
  <si>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</si>
  <si>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</si>
  <si>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</si>
  <si>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</si>
  <si>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</si>
  <si>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</si>
  <si>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</si>
  <si>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</si>
  <si>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</si>
  <si>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</si>
  <si>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</si>
  <si>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</si>
  <si>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</si>
  <si>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</si>
  <si>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</si>
  <si>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</si>
  <si>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</si>
  <si>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</si>
  <si>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</si>
  <si>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</si>
  <si>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</si>
  <si>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</si>
  <si>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</si>
  <si>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</si>
  <si>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</si>
  <si>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</si>
  <si>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</si>
  <si>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</si>
  <si>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</si>
  <si>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</si>
  <si>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</si>
  <si>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</si>
  <si>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</si>
  <si>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</si>
  <si>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</si>
  <si>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</si>
  <si>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</si>
  <si>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</si>
  <si>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</si>
  <si>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</si>
  <si>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</si>
  <si>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</si>
  <si>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</si>
  <si>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</si>
  <si>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</si>
  <si>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</si>
  <si>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</si>
  <si>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</si>
  <si>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</si>
  <si>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</si>
  <si>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</si>
  <si>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</si>
  <si>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</si>
  <si>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</si>
  <si>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</si>
  <si>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</si>
  <si>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</si>
  <si>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</si>
  <si>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</si>
  <si>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</si>
  <si>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</si>
  <si>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</si>
  <si>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</si>
  <si>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</si>
  <si>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</si>
  <si>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</si>
  <si>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</si>
  <si>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</si>
  <si>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</si>
  <si>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</si>
  <si>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</si>
  <si>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</si>
  <si>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</si>
  <si>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</si>
  <si>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</si>
  <si>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</si>
  <si>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</si>
  <si>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</si>
  <si>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</si>
  <si>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</si>
  <si>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</si>
  <si>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</si>
  <si>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</si>
  <si>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</si>
  <si>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</si>
  <si>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</si>
  <si>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</si>
  <si>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</si>
  <si>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</si>
  <si>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</si>
  <si>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</si>
  <si>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</si>
  <si>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</si>
  <si>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</si>
  <si>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</si>
  <si>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</si>
  <si>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</si>
  <si>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</si>
  <si>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</si>
  <si>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</si>
  <si>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</si>
  <si>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</si>
  <si>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</si>
  <si>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</si>
  <si>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</si>
  <si>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</si>
  <si>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</si>
  <si>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</si>
  <si>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</si>
  <si>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</si>
  <si>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</si>
  <si>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</si>
  <si>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</si>
  <si>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</si>
  <si>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</si>
  <si>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</si>
  <si>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</si>
  <si>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</si>
  <si>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</si>
  <si>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</si>
  <si>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</si>
  <si>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</si>
  <si>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</si>
  <si>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</si>
  <si>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</si>
  <si>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</si>
  <si>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</si>
  <si>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</si>
  <si>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</si>
  <si>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</si>
  <si>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</si>
  <si>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</si>
  <si>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</si>
  <si>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</si>
  <si>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</si>
  <si>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</si>
  <si>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</si>
  <si>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</si>
  <si>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</si>
  <si>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</si>
  <si>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</si>
  <si>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</si>
  <si>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</si>
  <si>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</si>
  <si>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</si>
  <si>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</si>
  <si>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</si>
  <si>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</si>
  <si>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</si>
  <si>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</si>
  <si>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</si>
  <si>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</si>
  <si>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</si>
  <si>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</si>
  <si>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</si>
  <si>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</si>
  <si>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</si>
  <si>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</si>
  <si>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</si>
  <si>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</si>
  <si>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</si>
  <si>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</si>
  <si>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</si>
  <si>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</si>
  <si>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</si>
  <si>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</si>
  <si>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</si>
  <si>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</si>
  <si>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</si>
  <si>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</si>
  <si>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</si>
  <si>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</si>
  <si>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</si>
  <si>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</si>
  <si>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</si>
  <si>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</si>
  <si>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</si>
  <si>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</si>
  <si>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</si>
  <si>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</si>
  <si>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</si>
  <si>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</si>
  <si>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</si>
  <si>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</si>
  <si>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</si>
  <si>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</si>
  <si>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</si>
  <si>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</si>
  <si>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</si>
  <si>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</si>
  <si>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</si>
  <si>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</si>
  <si>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</si>
  <si>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</si>
  <si>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</si>
  <si>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</si>
  <si>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</si>
  <si>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</si>
  <si>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</si>
  <si>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</si>
  <si>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</si>
  <si>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</si>
  <si>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</si>
  <si>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</si>
  <si>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</si>
  <si>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</si>
  <si>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</si>
  <si>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</si>
  <si>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</si>
  <si>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</si>
  <si>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</si>
  <si>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</si>
  <si>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</si>
  <si>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</si>
  <si>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</si>
  <si>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</si>
  <si>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</si>
  <si>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</si>
  <si>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</si>
  <si>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</si>
  <si>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</si>
  <si>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</si>
  <si>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</si>
  <si>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</si>
  <si>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</si>
  <si>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</si>
  <si>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</si>
  <si>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</si>
  <si>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</si>
  <si>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</si>
  <si>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</si>
  <si>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</si>
  <si>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</si>
  <si>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</si>
  <si>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</si>
  <si>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</si>
  <si>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</si>
  <si>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</si>
  <si>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</si>
  <si>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</si>
  <si>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</si>
  <si>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</si>
  <si>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</si>
  <si>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</si>
  <si>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</si>
  <si>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</si>
  <si>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</si>
  <si>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</si>
  <si>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</si>
  <si>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</si>
  <si>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</si>
  <si>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</si>
  <si>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</si>
  <si>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</si>
  <si>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</si>
  <si>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</si>
  <si>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</si>
  <si>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</si>
  <si>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</si>
  <si>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</si>
  <si>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</si>
  <si>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</si>
  <si>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</si>
  <si>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</si>
  <si>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</si>
  <si>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</si>
  <si>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</si>
  <si>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</si>
  <si>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</si>
  <si>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</si>
  <si>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</si>
  <si>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</si>
  <si>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</si>
  <si>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</si>
  <si>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</si>
  <si>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</si>
  <si>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</si>
  <si>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</si>
  <si>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</si>
  <si>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</si>
  <si>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</si>
  <si>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</si>
  <si>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</si>
  <si>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</si>
  <si>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</si>
  <si>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</si>
  <si>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</si>
  <si>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</si>
  <si>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</si>
  <si>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</si>
  <si>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</si>
  <si>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</si>
  <si>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</si>
  <si>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</si>
  <si>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</si>
  <si>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</si>
  <si>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</si>
  <si>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</si>
  <si>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</si>
  <si>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</si>
  <si>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</si>
  <si>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</si>
  <si>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</si>
  <si>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</si>
  <si>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</si>
  <si>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</si>
  <si>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</si>
  <si>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</si>
  <si>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</si>
  <si>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</si>
  <si>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</si>
  <si>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</si>
  <si>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</si>
  <si>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</si>
  <si>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</si>
  <si>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</si>
  <si>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</si>
  <si>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</si>
  <si>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</si>
  <si>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</si>
  <si>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</si>
  <si>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</si>
  <si>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</si>
  <si>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</si>
  <si>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</si>
  <si>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</si>
  <si>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</si>
  <si>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</si>
  <si>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</si>
  <si>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</si>
  <si>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</si>
  <si>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</si>
  <si>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</si>
  <si>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</si>
  <si>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</si>
  <si>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</si>
  <si>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</si>
  <si>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</si>
  <si>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</si>
  <si>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</si>
  <si>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</si>
  <si>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</si>
  <si>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</si>
  <si>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</si>
  <si>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</si>
  <si>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</si>
  <si>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</si>
  <si>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</si>
  <si>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</si>
  <si>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</si>
  <si>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</si>
  <si>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</si>
  <si>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</si>
  <si>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</si>
  <si>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</si>
  <si>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</si>
  <si>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</si>
  <si>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</si>
  <si>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</si>
  <si>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</si>
  <si>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</si>
  <si>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</si>
  <si>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</si>
  <si>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</si>
  <si>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</si>
  <si>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</si>
  <si>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</si>
  <si>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</si>
  <si>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</si>
  <si>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</si>
  <si>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</si>
  <si>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</si>
  <si>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</si>
  <si>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</si>
  <si>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</si>
  <si>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</si>
  <si>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</si>
  <si>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</si>
  <si>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</si>
  <si>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</si>
  <si>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</si>
  <si>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</si>
  <si>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</si>
  <si>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</si>
  <si>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</si>
  <si>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</si>
  <si>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</si>
  <si>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</si>
  <si>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</si>
  <si>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</si>
  <si>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</si>
  <si>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</si>
  <si>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</si>
  <si>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</si>
  <si>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</si>
  <si>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</si>
  <si>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</si>
  <si>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</si>
  <si>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</si>
  <si>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</si>
  <si>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</si>
  <si>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</si>
  <si>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</si>
  <si>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</si>
  <si>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</si>
  <si>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</si>
  <si>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</si>
  <si>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</si>
  <si>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</si>
  <si>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</si>
  <si>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</si>
  <si>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</si>
  <si>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</si>
  <si>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</si>
  <si>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</si>
  <si>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</si>
  <si>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</si>
  <si>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</si>
  <si>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</si>
  <si>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</si>
  <si>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</si>
  <si>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</si>
  <si>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</si>
  <si>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</si>
  <si>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</si>
  <si>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</si>
  <si>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</si>
  <si>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</si>
  <si>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</si>
  <si>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</si>
  <si>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</si>
  <si>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</si>
  <si>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</si>
  <si>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</si>
  <si>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</si>
  <si>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</si>
  <si>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</si>
  <si>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</si>
  <si>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</si>
  <si>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</si>
  <si>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</si>
  <si>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</si>
  <si>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</si>
  <si>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</si>
  <si>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</si>
  <si>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</si>
  <si>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</si>
  <si>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</si>
  <si>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</si>
  <si>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</si>
  <si>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</si>
  <si>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</si>
  <si>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</si>
  <si>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</si>
  <si>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</si>
  <si>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</si>
  <si>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</si>
  <si>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</si>
  <si>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</si>
  <si>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</si>
  <si>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</si>
  <si>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</si>
  <si>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</si>
  <si>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</si>
  <si>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</si>
  <si>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</si>
  <si>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</si>
  <si>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</si>
  <si>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</si>
  <si>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</si>
  <si>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</si>
  <si>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</si>
  <si>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</si>
  <si>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</si>
  <si>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</si>
  <si>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</si>
  <si>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</si>
  <si>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</si>
  <si>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</si>
  <si>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</si>
  <si>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</si>
  <si>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</si>
  <si>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</si>
  <si>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</si>
  <si>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</si>
  <si>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</si>
  <si>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</si>
  <si>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</si>
  <si>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</si>
  <si>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</si>
  <si>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</si>
  <si>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</si>
  <si>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</si>
  <si>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</si>
  <si>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</si>
  <si>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</si>
  <si>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</si>
  <si>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</si>
  <si>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</si>
  <si>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</si>
  <si>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</si>
  <si>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</si>
  <si>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</si>
  <si>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</si>
  <si>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</si>
  <si>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</si>
  <si>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</si>
  <si>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</si>
  <si>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</si>
  <si>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</si>
  <si>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</si>
  <si>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</si>
  <si>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</si>
  <si>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</si>
  <si>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</si>
  <si>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</si>
  <si>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</si>
  <si>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</si>
  <si>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</si>
  <si>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</si>
  <si>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</si>
  <si>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</si>
  <si>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</si>
  <si>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</si>
  <si>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</si>
  <si>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</si>
  <si>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</si>
  <si>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</si>
  <si>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</si>
  <si>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</si>
  <si>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</si>
  <si>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</si>
  <si>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</si>
  <si>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</si>
  <si>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</si>
  <si>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</si>
  <si>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</si>
  <si>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</si>
  <si>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</si>
  <si>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</si>
  <si>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</si>
  <si>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</si>
  <si>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</si>
  <si>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</si>
  <si>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</si>
  <si>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</si>
  <si>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</si>
  <si>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</si>
  <si>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</si>
  <si>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</si>
  <si>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</si>
  <si>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</si>
  <si>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</si>
  <si>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</si>
  <si>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</si>
  <si>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</si>
  <si>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</si>
  <si>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</si>
  <si>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</si>
  <si>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</si>
  <si>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</si>
  <si>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</si>
  <si>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</si>
  <si>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</si>
  <si>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</si>
  <si>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</si>
  <si>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</si>
  <si>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</si>
  <si>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</si>
  <si>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</si>
  <si>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</si>
  <si>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</si>
  <si>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</si>
  <si>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</si>
  <si>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</si>
  <si>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</si>
  <si>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</si>
  <si>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</si>
  <si>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</si>
  <si>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</si>
  <si>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</si>
  <si>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</si>
  <si>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</si>
  <si>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</si>
  <si>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</si>
  <si>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</si>
  <si>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</si>
  <si>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</si>
  <si>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</si>
  <si>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</si>
  <si>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</si>
  <si>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</si>
  <si>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</si>
  <si>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</si>
  <si>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</si>
  <si>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</si>
  <si>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</si>
  <si>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</si>
  <si>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</si>
  <si>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</si>
  <si>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</si>
  <si>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</si>
  <si>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</si>
  <si>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</si>
  <si>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</si>
  <si>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</si>
  <si>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</si>
  <si>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</si>
  <si>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</si>
  <si>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</si>
  <si>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</si>
  <si>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</si>
  <si>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</si>
  <si>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</si>
  <si>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</si>
  <si>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</si>
  <si>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</si>
  <si>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</si>
  <si>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</si>
  <si>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</si>
  <si>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</si>
  <si>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</si>
  <si>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</si>
  <si>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</si>
  <si>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</si>
  <si>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</si>
  <si>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</si>
  <si>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</si>
  <si>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</si>
  <si>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</si>
  <si>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</si>
  <si>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</si>
  <si>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</si>
  <si>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</si>
  <si>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</si>
  <si>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</si>
  <si>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</si>
  <si>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</si>
  <si>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</si>
  <si>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</si>
  <si>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</si>
  <si>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</si>
  <si>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</si>
  <si>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</si>
  <si>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</si>
  <si>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</si>
  <si>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</si>
  <si>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</si>
  <si>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</si>
  <si>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</si>
  <si>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</si>
  <si>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</si>
  <si>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</si>
  <si>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</si>
  <si>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</si>
  <si>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</si>
  <si>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</si>
  <si>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</si>
  <si>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</si>
  <si>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</si>
  <si>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</si>
  <si>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</si>
  <si>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</si>
  <si>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</si>
  <si>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</si>
  <si>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</si>
  <si>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</si>
  <si>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</si>
  <si>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</si>
  <si>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</si>
  <si>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</si>
  <si>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</si>
  <si>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</si>
  <si>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</si>
  <si>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</si>
  <si>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</si>
  <si>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</si>
  <si>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</si>
  <si>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</si>
  <si>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</si>
  <si>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</si>
  <si>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</si>
  <si>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</si>
  <si>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</si>
  <si>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</si>
  <si>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</si>
  <si>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</si>
  <si>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</si>
  <si>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</si>
  <si>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</si>
  <si>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</si>
  <si>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</si>
  <si>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</si>
  <si>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</si>
  <si>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</si>
  <si>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</si>
  <si>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</si>
  <si>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</si>
  <si>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</si>
  <si>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</si>
  <si>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</si>
  <si>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</si>
  <si>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</si>
  <si>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</si>
  <si>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</si>
  <si>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</si>
  <si>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</si>
  <si>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</si>
  <si>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</si>
  <si>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</si>
  <si>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</si>
  <si>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</si>
  <si>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</si>
  <si>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</si>
  <si>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</si>
  <si>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</si>
  <si>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</si>
  <si>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</si>
  <si>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</si>
  <si>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</si>
  <si>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</si>
  <si>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</si>
  <si>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</si>
  <si>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</si>
  <si>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</si>
  <si>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</si>
  <si>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</si>
  <si>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</si>
  <si>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</si>
  <si>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</si>
  <si>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</si>
  <si>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</si>
  <si>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</si>
  <si>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</si>
  <si>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</si>
  <si>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</si>
  <si>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</si>
  <si>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</si>
  <si>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</si>
  <si>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</si>
  <si>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</si>
  <si>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</si>
  <si>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</si>
  <si>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</si>
  <si>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</si>
  <si>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</si>
  <si>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</si>
  <si>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</si>
  <si>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</si>
  <si>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</si>
  <si>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</si>
  <si>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</si>
  <si>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</si>
  <si>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</si>
  <si>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</si>
  <si>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</si>
  <si>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</si>
  <si>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</si>
  <si>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</si>
  <si>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</si>
  <si>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</si>
  <si>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</si>
  <si>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</si>
  <si>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</si>
  <si>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</si>
  <si>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</si>
  <si>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</si>
  <si>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</si>
  <si>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</si>
  <si>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</si>
  <si>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</si>
  <si>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</si>
  <si>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</si>
  <si>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</si>
  <si>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</si>
  <si>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</si>
  <si>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</si>
  <si>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</si>
  <si>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</si>
  <si>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</si>
  <si>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</si>
  <si>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</si>
  <si>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</si>
  <si>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</si>
  <si>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</si>
  <si>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</si>
  <si>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</si>
  <si>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</si>
  <si>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</si>
  <si>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</si>
  <si>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</si>
  <si>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</si>
  <si>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</si>
  <si>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</si>
  <si>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</si>
  <si>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</si>
  <si>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</si>
  <si>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</si>
  <si>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</si>
  <si>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</si>
  <si>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</si>
  <si>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</si>
  <si>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</si>
  <si>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</si>
  <si>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</si>
  <si>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</si>
  <si>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</si>
  <si>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</si>
  <si>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</si>
  <si>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</si>
  <si>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</si>
  <si>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</si>
  <si>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</si>
  <si>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</si>
  <si>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</si>
  <si>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</si>
  <si>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</si>
  <si>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</si>
  <si>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</si>
  <si>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</si>
  <si>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</si>
  <si>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</si>
  <si>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</si>
  <si>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</si>
  <si>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</si>
  <si>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</si>
  <si>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</si>
  <si>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</si>
  <si>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</si>
  <si>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</si>
  <si>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</si>
  <si>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</si>
  <si>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</si>
  <si>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</si>
  <si>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</si>
  <si>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</si>
  <si>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</si>
  <si>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</si>
  <si>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</si>
  <si>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</si>
  <si>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</si>
  <si>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</si>
  <si>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</si>
  <si>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</si>
  <si>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</si>
  <si>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</si>
  <si>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</si>
  <si>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</si>
  <si>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</si>
  <si>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</si>
  <si>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</si>
  <si>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</si>
  <si>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</si>
  <si>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</si>
  <si>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</si>
  <si>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</si>
  <si>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</si>
  <si>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</si>
  <si>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</si>
  <si>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</si>
  <si>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</si>
  <si>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</si>
  <si>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</si>
  <si>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</si>
  <si>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</si>
  <si>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</si>
  <si>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</si>
  <si>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</si>
  <si>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</si>
  <si>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</si>
  <si>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</si>
  <si>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</si>
  <si>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</si>
  <si>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</si>
  <si>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</si>
  <si>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</si>
  <si>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</si>
  <si>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</si>
  <si>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</si>
  <si>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</si>
  <si>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</si>
  <si>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</si>
  <si>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</si>
  <si>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</si>
  <si>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</si>
  <si>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</si>
  <si>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</si>
  <si>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</si>
  <si>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</si>
  <si>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</si>
  <si>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</si>
  <si>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</si>
  <si>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</si>
  <si>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</si>
  <si>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</si>
  <si>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</si>
  <si>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</si>
  <si>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</si>
  <si>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</si>
  <si>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</si>
  <si>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</si>
  <si>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</si>
  <si>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</si>
  <si>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</si>
  <si>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</si>
  <si>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</si>
  <si>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</si>
  <si>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</si>
  <si>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</si>
  <si>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</si>
  <si>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</si>
  <si>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</si>
  <si>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</si>
  <si>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</si>
  <si>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</si>
  <si>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</si>
  <si>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</si>
  <si>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</si>
  <si>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</si>
  <si>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</si>
  <si>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</si>
  <si>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</si>
  <si>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</si>
  <si>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</si>
  <si>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</si>
  <si>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</si>
  <si>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</si>
  <si>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</si>
  <si>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</si>
  <si>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</si>
  <si>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</si>
  <si>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</si>
  <si>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</si>
  <si>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</si>
  <si>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</si>
  <si>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</si>
  <si>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</si>
  <si>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</si>
  <si>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</si>
  <si>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</si>
  <si>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</si>
  <si>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</si>
  <si>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</si>
  <si>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</si>
  <si>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</si>
  <si>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</si>
  <si>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</si>
  <si>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</si>
  <si>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</si>
  <si>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</si>
  <si>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</si>
  <si>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</si>
  <si>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</si>
  <si>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</si>
  <si>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</si>
  <si>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</si>
  <si>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</si>
  <si>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</si>
  <si>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</si>
  <si>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</si>
  <si>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</si>
  <si>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</si>
  <si>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</si>
  <si>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</si>
  <si>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</si>
  <si>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</si>
  <si>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</si>
  <si>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</si>
  <si>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</si>
  <si>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</si>
  <si>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</si>
  <si>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</si>
  <si>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</si>
  <si>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</si>
  <si>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</si>
  <si>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</si>
  <si>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</si>
  <si>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</si>
  <si>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</si>
  <si>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</si>
  <si>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</si>
  <si>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</si>
  <si>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</si>
  <si>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</si>
  <si>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</si>
  <si>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</si>
  <si>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</si>
  <si>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</si>
  <si>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</si>
  <si>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</si>
  <si>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</si>
  <si>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</si>
  <si>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</si>
  <si>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</si>
  <si>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</si>
  <si>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</si>
  <si>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</si>
  <si>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</si>
  <si>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</si>
  <si>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</si>
  <si>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</si>
  <si>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</si>
  <si>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</si>
  <si>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</si>
  <si>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</si>
  <si>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</si>
  <si>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</si>
  <si>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</si>
  <si>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</si>
  <si>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</si>
  <si>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</si>
  <si>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</si>
  <si>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</si>
  <si>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</si>
  <si>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</si>
  <si>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</si>
  <si>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</si>
  <si>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</si>
  <si>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</si>
  <si>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</si>
  <si>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</si>
  <si>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</si>
  <si>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</si>
  <si>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</si>
  <si>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</si>
  <si>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</si>
  <si>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</si>
  <si>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</si>
  <si>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</si>
  <si>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</si>
  <si>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</si>
  <si>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</si>
  <si>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</si>
  <si>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</si>
  <si>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</si>
  <si>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</si>
  <si>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</si>
  <si>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</si>
  <si>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</si>
  <si>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</si>
  <si>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</si>
  <si>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</si>
  <si>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</si>
  <si>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</si>
  <si>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</si>
  <si>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</si>
  <si>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</si>
  <si>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</si>
  <si>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</si>
  <si>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</si>
  <si>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</si>
  <si>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</si>
  <si>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</si>
  <si>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</si>
  <si>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</si>
  <si>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</si>
  <si>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</si>
  <si>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</si>
  <si>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</si>
  <si>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</si>
  <si>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</si>
  <si>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</si>
  <si>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</si>
  <si>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</si>
  <si>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</si>
  <si>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</si>
  <si>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</si>
  <si>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</si>
  <si>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</si>
  <si>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</si>
  <si>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</si>
  <si>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</si>
  <si>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</si>
  <si>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</si>
  <si>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</si>
  <si>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</si>
  <si>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</si>
  <si>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</si>
  <si>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</si>
  <si>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</si>
  <si>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</si>
  <si>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</si>
  <si>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</si>
  <si>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</si>
  <si>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</si>
  <si>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</si>
  <si>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</si>
  <si>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</si>
  <si>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</si>
  <si>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</si>
  <si>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</si>
  <si>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</si>
  <si>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</si>
  <si>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</si>
  <si>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</si>
  <si>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</si>
  <si>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</si>
  <si>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</si>
  <si>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</si>
  <si>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</si>
  <si>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</si>
  <si>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</si>
  <si>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</si>
  <si>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</si>
  <si>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</si>
  <si>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</si>
  <si>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</si>
  <si>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</si>
  <si>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</si>
  <si>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</si>
  <si>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</si>
  <si>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</si>
  <si>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</si>
  <si>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</si>
  <si>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</si>
  <si>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</si>
  <si>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</si>
  <si>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</si>
  <si>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</si>
  <si>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</si>
  <si>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</si>
  <si>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</si>
  <si>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</si>
  <si>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</si>
  <si>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</si>
  <si>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</si>
  <si>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</si>
  <si>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</si>
  <si>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</si>
  <si>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</si>
  <si>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</si>
  <si>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</si>
  <si>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</si>
  <si>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</si>
  <si>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</si>
  <si>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</si>
  <si>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</si>
  <si>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</si>
  <si>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</si>
  <si>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</si>
  <si>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</si>
  <si>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</si>
  <si>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</si>
  <si>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</si>
  <si>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</si>
  <si>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</si>
  <si>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</si>
  <si>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</si>
  <si>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</si>
  <si>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</si>
  <si>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</si>
  <si>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</si>
  <si>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</si>
  <si>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</si>
  <si>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</si>
  <si>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</si>
  <si>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</si>
  <si>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</si>
  <si>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</si>
  <si>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</si>
  <si>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</si>
  <si>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</si>
  <si>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</si>
  <si>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</si>
  <si>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</si>
  <si>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</si>
  <si>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</si>
  <si>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</si>
  <si>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</si>
  <si>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</si>
  <si>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</si>
  <si>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</si>
  <si>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</si>
  <si>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</si>
  <si>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</si>
  <si>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</si>
  <si>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</si>
  <si>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</si>
  <si>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</si>
  <si>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</si>
  <si>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</si>
  <si>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</si>
  <si>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</si>
  <si>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</si>
  <si>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</si>
  <si>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</si>
  <si>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</si>
  <si>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</si>
  <si>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</si>
  <si>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</si>
  <si>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</si>
  <si>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</si>
  <si>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</si>
  <si>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</si>
  <si>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</si>
  <si>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</si>
  <si>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</si>
  <si>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</si>
  <si>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</si>
  <si>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</si>
  <si>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</si>
  <si>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</si>
  <si>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</si>
  <si>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</si>
  <si>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</si>
  <si>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</si>
  <si>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</si>
  <si>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</si>
  <si>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</si>
  <si>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</si>
  <si>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</si>
  <si>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</si>
  <si>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</si>
  <si>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</si>
  <si>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</si>
  <si>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</si>
  <si>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</si>
  <si>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</si>
  <si>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</si>
  <si>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</si>
  <si>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</si>
  <si>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</si>
  <si>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</si>
  <si>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</si>
  <si>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</si>
  <si>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</si>
  <si>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</si>
  <si>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</si>
  <si>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</si>
  <si>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</si>
  <si>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</si>
  <si>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</si>
  <si>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</si>
  <si>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</si>
  <si>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</si>
  <si>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</si>
  <si>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</si>
  <si>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</si>
  <si>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</si>
  <si>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</si>
  <si>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</si>
  <si>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</si>
  <si>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</si>
  <si>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</si>
  <si>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</si>
  <si>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</si>
  <si>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</si>
  <si>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</si>
  <si>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</si>
  <si>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</si>
  <si>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</si>
  <si>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</si>
  <si>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</si>
  <si>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</si>
  <si>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</si>
  <si>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</si>
  <si>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</si>
  <si>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</si>
  <si>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</si>
  <si>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</si>
  <si>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</si>
  <si>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</si>
  <si>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</si>
  <si>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</si>
  <si>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</si>
  <si>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</si>
  <si>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</si>
  <si>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</si>
  <si>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</si>
  <si>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</si>
  <si>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</si>
  <si>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</si>
  <si>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</si>
  <si>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</si>
  <si>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</si>
  <si>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</si>
  <si>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</si>
  <si>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</si>
  <si>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</si>
  <si>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</si>
  <si>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</si>
  <si>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</si>
  <si>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</si>
  <si>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</si>
  <si>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</si>
  <si>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</si>
  <si>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</si>
  <si>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</si>
  <si>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</si>
  <si>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</si>
  <si>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</si>
  <si>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</si>
  <si>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</si>
  <si>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</si>
  <si>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</si>
  <si>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</si>
  <si>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</si>
  <si>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</si>
  <si>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</si>
  <si>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</si>
  <si>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</si>
  <si>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</si>
  <si>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</si>
  <si>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</si>
  <si>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</si>
  <si>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</si>
  <si>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</si>
  <si>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</si>
  <si>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</si>
  <si>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</si>
  <si>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</si>
  <si>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</si>
  <si>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</si>
  <si>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</si>
  <si>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</si>
  <si>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</si>
  <si>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</si>
  <si>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</si>
  <si>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</si>
  <si>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</si>
  <si>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</si>
  <si>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</si>
  <si>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</si>
  <si>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</si>
  <si>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</si>
  <si>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</si>
  <si>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</si>
  <si>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</si>
  <si>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</si>
  <si>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</si>
  <si>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</si>
  <si>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</si>
  <si>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</si>
  <si>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</si>
  <si>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</si>
  <si>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</si>
  <si>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</si>
  <si>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</si>
  <si>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</si>
  <si>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</si>
  <si>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</si>
  <si>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</si>
  <si>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</si>
  <si>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</si>
  <si>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</si>
  <si>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</si>
  <si>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</si>
  <si>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</si>
  <si>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</si>
  <si>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</si>
  <si>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</si>
  <si>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</si>
  <si>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</si>
  <si>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</si>
  <si>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</si>
  <si>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</si>
  <si>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</si>
  <si>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</si>
  <si>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</si>
  <si>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</si>
  <si>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</si>
  <si>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</si>
  <si>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</si>
  <si>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</si>
  <si>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</si>
  <si>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</si>
  <si>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</si>
  <si>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</si>
  <si>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</si>
  <si>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</si>
  <si>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</si>
  <si>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</si>
  <si>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</si>
  <si>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</si>
  <si>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</si>
  <si>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</si>
  <si>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</si>
  <si>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</si>
  <si>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</si>
  <si>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</si>
  <si>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</si>
  <si>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</si>
  <si>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</si>
  <si>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</si>
  <si>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</si>
  <si>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</si>
  <si>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</si>
  <si>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</si>
  <si>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</si>
  <si>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</si>
  <si>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</si>
  <si>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</si>
  <si>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</si>
  <si>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</si>
  <si>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</si>
  <si>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</si>
  <si>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</si>
  <si>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</si>
  <si>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</si>
  <si>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</si>
  <si>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</si>
  <si>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</si>
  <si>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</si>
  <si>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</si>
  <si>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</si>
  <si>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</si>
  <si>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</si>
  <si>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</si>
  <si>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</si>
  <si>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</si>
  <si>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</si>
  <si>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</si>
  <si>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</si>
  <si>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</si>
  <si>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</si>
  <si>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</si>
  <si>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</si>
  <si>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</si>
  <si>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</si>
  <si>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</si>
  <si>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</si>
  <si>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</si>
  <si>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</si>
  <si>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</si>
  <si>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</si>
  <si>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</si>
  <si>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</si>
  <si>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</si>
  <si>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</si>
  <si>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</si>
  <si>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</si>
  <si>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</si>
  <si>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</si>
  <si>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</si>
  <si>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</si>
  <si>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</si>
  <si>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</si>
  <si>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</si>
  <si>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</si>
  <si>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</si>
  <si>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</si>
  <si>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</si>
  <si>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</si>
  <si>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</si>
  <si>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</si>
  <si>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</si>
  <si>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</si>
  <si>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</si>
  <si>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</si>
  <si>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</si>
  <si>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</si>
  <si>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</si>
  <si>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</si>
  <si>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</si>
  <si>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</si>
  <si>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</si>
  <si>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</si>
  <si>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</si>
  <si>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</si>
  <si>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</si>
  <si>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</si>
  <si>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</si>
  <si>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</si>
  <si>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</si>
  <si>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</si>
  <si>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</si>
  <si>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</si>
  <si>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</si>
  <si>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</si>
  <si>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</si>
  <si>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</si>
  <si>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</si>
  <si>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</si>
  <si>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</si>
  <si>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</si>
  <si>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</si>
  <si>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</si>
  <si>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</si>
  <si>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</si>
  <si>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</si>
  <si>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</si>
  <si>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</si>
  <si>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</si>
  <si>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</si>
  <si>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</si>
  <si>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</si>
  <si>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</si>
  <si>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</si>
  <si>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</si>
  <si>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</si>
  <si>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</si>
  <si>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</si>
  <si>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</si>
  <si>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</si>
  <si>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</si>
  <si>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</si>
  <si>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</si>
  <si>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</si>
  <si>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</si>
  <si>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</si>
  <si>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</si>
  <si>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</si>
  <si>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</si>
  <si>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</si>
  <si>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</si>
  <si>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</si>
  <si>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</si>
  <si>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</si>
  <si>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</si>
  <si>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</si>
  <si>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</si>
  <si>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</si>
  <si>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</si>
  <si>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</si>
  <si>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</si>
  <si>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</si>
  <si>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</si>
  <si>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</si>
  <si>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</si>
  <si>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</si>
  <si>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</si>
  <si>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</si>
  <si>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</si>
  <si>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</si>
  <si>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</si>
  <si>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</si>
  <si>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</si>
  <si>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</si>
  <si>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</si>
  <si>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</si>
  <si>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</si>
  <si>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</si>
  <si>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</si>
  <si>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</si>
  <si>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</si>
  <si>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</si>
  <si>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</si>
  <si>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</si>
  <si>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</si>
  <si>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</si>
  <si>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</si>
  <si>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</si>
  <si>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</si>
  <si>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</si>
  <si>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</si>
  <si>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</si>
  <si>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</si>
  <si>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</si>
  <si>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</si>
  <si>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</si>
  <si>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</si>
  <si>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</si>
  <si>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</si>
  <si>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</si>
  <si>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</si>
  <si>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</si>
  <si>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</si>
  <si>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</si>
  <si>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</si>
  <si>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</si>
  <si>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</si>
  <si>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</si>
  <si>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</si>
  <si>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</si>
  <si>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</si>
  <si>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</si>
  <si>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</si>
  <si>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</si>
  <si>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</si>
  <si>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</si>
  <si>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</si>
  <si>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</si>
  <si>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</si>
  <si>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</si>
  <si>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</si>
  <si>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</si>
  <si>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</si>
  <si>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</si>
  <si>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</si>
  <si>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</si>
  <si>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</si>
  <si>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</si>
  <si>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</si>
  <si>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</si>
  <si>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</si>
  <si>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</si>
  <si>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</si>
  <si>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</si>
  <si>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</si>
  <si>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</si>
  <si>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</si>
  <si>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</si>
  <si>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</si>
  <si>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</si>
  <si>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</si>
  <si>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</si>
  <si>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</si>
  <si>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</si>
  <si>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</si>
  <si>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</si>
  <si>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</si>
  <si>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</si>
  <si>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</si>
  <si>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</si>
  <si>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</si>
  <si>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</si>
  <si>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</si>
  <si>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</si>
  <si>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</si>
  <si>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</si>
  <si>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</si>
  <si>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</si>
  <si>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</si>
  <si>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</si>
  <si>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</si>
  <si>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</si>
  <si>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</si>
  <si>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</si>
  <si>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</si>
  <si>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</si>
  <si>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</si>
  <si>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</si>
  <si>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</si>
  <si>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</si>
  <si>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</si>
  <si>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</si>
  <si>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</si>
  <si>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</si>
  <si>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</si>
  <si>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</si>
  <si>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</si>
  <si>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</si>
  <si>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</si>
  <si>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</si>
  <si>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</si>
  <si>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</si>
  <si>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</si>
  <si>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</si>
  <si>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</si>
  <si>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</si>
  <si>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</si>
  <si>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</si>
  <si>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</si>
  <si>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</si>
  <si>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</si>
  <si>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</si>
  <si>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</si>
  <si>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</si>
  <si>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</si>
  <si>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</si>
  <si>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</si>
  <si>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</si>
  <si>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</si>
  <si>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</si>
  <si>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</si>
  <si>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</si>
  <si>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</si>
  <si>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</si>
  <si>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</si>
  <si>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</si>
  <si>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</si>
  <si>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</si>
  <si>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</si>
  <si>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</si>
  <si>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</si>
  <si>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</si>
  <si>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</si>
  <si>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</si>
  <si>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</si>
  <si>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</si>
  <si>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</si>
  <si>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</si>
  <si>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</si>
  <si>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</si>
  <si>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</si>
  <si>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</si>
  <si>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</si>
  <si>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</si>
  <si>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</si>
  <si>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</si>
  <si>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</si>
  <si>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</si>
  <si>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</si>
  <si>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</si>
  <si>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</si>
  <si>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</si>
  <si>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</si>
  <si>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</si>
  <si>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</si>
  <si>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</si>
  <si>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</si>
  <si>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</si>
  <si>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</si>
  <si>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</si>
  <si>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</si>
  <si>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</si>
  <si>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</si>
  <si>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</si>
  <si>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</si>
  <si>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</si>
  <si>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</si>
  <si>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</si>
  <si>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</si>
  <si>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</si>
  <si>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</si>
  <si>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</si>
  <si>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</si>
  <si>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</si>
  <si>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</si>
  <si>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</si>
  <si>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</si>
  <si>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</si>
  <si>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</si>
  <si>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</si>
  <si>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</si>
  <si>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</si>
  <si>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</si>
  <si>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</si>
  <si>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</si>
  <si>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</si>
  <si>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</si>
  <si>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</si>
  <si>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</si>
  <si>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</si>
  <si>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</si>
  <si>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</si>
  <si>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</si>
  <si>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</si>
  <si>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</si>
  <si>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</si>
  <si>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</si>
  <si>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</si>
  <si>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</si>
  <si>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</si>
  <si>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</si>
  <si>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</si>
  <si>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</si>
  <si>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</si>
  <si>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</si>
  <si>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</si>
  <si>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</si>
  <si>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</si>
  <si>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</si>
  <si>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</si>
  <si>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</si>
  <si>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</si>
  <si>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</si>
  <si>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</si>
  <si>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</si>
  <si>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</si>
  <si>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</si>
  <si>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</si>
  <si>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</si>
  <si>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</si>
  <si>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</si>
  <si>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</si>
  <si>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</si>
  <si>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</si>
  <si>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</si>
  <si>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</si>
  <si>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</si>
  <si>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</si>
  <si>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</si>
  <si>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</si>
  <si>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</si>
  <si>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</si>
  <si>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</si>
  <si>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</si>
  <si>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</si>
  <si>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</si>
  <si>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</si>
  <si>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</si>
  <si>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</si>
  <si>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</si>
  <si>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</si>
  <si>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</si>
  <si>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</si>
  <si>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</si>
  <si>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</si>
  <si>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</si>
  <si>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</si>
  <si>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</si>
  <si>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</si>
  <si>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</si>
  <si>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</si>
  <si>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</si>
  <si>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</si>
  <si>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</si>
  <si>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</si>
  <si>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</si>
  <si>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</si>
  <si>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</si>
  <si>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</si>
  <si>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</si>
  <si>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</si>
  <si>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</si>
  <si>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</si>
  <si>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</si>
  <si>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</si>
  <si>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</si>
  <si>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</si>
  <si>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</si>
  <si>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</si>
  <si>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</si>
  <si>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</si>
  <si>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</si>
  <si>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</si>
  <si>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</si>
  <si>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</si>
  <si>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</si>
  <si>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</si>
  <si>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</si>
  <si>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</si>
  <si>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</si>
  <si>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</si>
  <si>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</si>
  <si>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</si>
  <si>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</si>
  <si>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</si>
  <si>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</si>
  <si>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</si>
  <si>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</si>
  <si>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</si>
  <si>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</si>
  <si>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</si>
  <si>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</si>
  <si>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</si>
  <si>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</si>
  <si>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</si>
  <si>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</si>
  <si>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</si>
  <si>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</si>
  <si>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</si>
  <si>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</si>
  <si>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</si>
  <si>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</si>
  <si>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</si>
  <si>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</si>
  <si>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</si>
  <si>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</si>
  <si>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</si>
  <si>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</si>
  <si>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</si>
  <si>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</si>
  <si>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</si>
  <si>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</si>
  <si>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</si>
  <si>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</si>
  <si>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</si>
  <si>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</si>
  <si>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</si>
  <si>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</si>
  <si>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</si>
  <si>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</si>
  <si>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</si>
  <si>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</si>
  <si>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</si>
  <si>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</si>
  <si>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</si>
  <si>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</si>
  <si>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</si>
  <si>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</si>
  <si>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</si>
  <si>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</si>
  <si>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</si>
  <si>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</si>
  <si>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</si>
  <si>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</si>
  <si>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</si>
  <si>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</si>
  <si>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</si>
  <si>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</si>
  <si>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</si>
  <si>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</si>
  <si>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</si>
  <si>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</si>
  <si>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</si>
  <si>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</si>
  <si>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</si>
  <si>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</si>
  <si>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</si>
  <si>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</si>
  <si>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</si>
  <si>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</si>
  <si>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</si>
  <si>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</si>
  <si>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</si>
  <si>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</si>
  <si>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</si>
  <si>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</si>
  <si>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</si>
  <si>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</si>
  <si>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</si>
  <si>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</si>
  <si>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</si>
  <si>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</si>
  <si>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</si>
  <si>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</si>
  <si>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</si>
  <si>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</si>
  <si>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</si>
  <si>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</si>
  <si>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</si>
  <si>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</si>
  <si>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</si>
  <si>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</si>
  <si>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</si>
  <si>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</si>
  <si>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</si>
  <si>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</si>
  <si>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</si>
  <si>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</si>
  <si>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</si>
  <si>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</si>
  <si>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</si>
  <si>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</si>
  <si>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</si>
  <si>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</si>
  <si>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</si>
  <si>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</si>
  <si>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</si>
  <si>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</si>
  <si>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</si>
  <si>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</si>
  <si>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</si>
  <si>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</si>
  <si>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</si>
  <si>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</si>
  <si>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</si>
  <si>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</si>
  <si>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</si>
  <si>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</si>
  <si>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</si>
  <si>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</si>
  <si>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</si>
  <si>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</si>
  <si>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</si>
  <si>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</si>
  <si>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</si>
  <si>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</si>
  <si>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</si>
  <si>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</si>
  <si>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</si>
  <si>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</si>
  <si>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</si>
  <si>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</si>
  <si>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</si>
  <si>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</si>
  <si>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</si>
  <si>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</si>
  <si>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</si>
  <si>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</si>
  <si>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</si>
  <si>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</si>
  <si>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</si>
  <si>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</si>
  <si>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</si>
  <si>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</si>
  <si>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</si>
  <si>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</si>
  <si>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</si>
  <si>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</si>
  <si>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</si>
  <si>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</si>
  <si>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</si>
  <si>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</si>
  <si>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</si>
  <si>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</si>
  <si>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</si>
  <si>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</si>
  <si>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</si>
  <si>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</si>
  <si>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</si>
  <si>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</si>
  <si>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</si>
  <si>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</si>
  <si>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</si>
  <si>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</si>
  <si>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</si>
  <si>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</si>
  <si>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</si>
  <si>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</si>
  <si>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</si>
  <si>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</si>
  <si>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</si>
  <si>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</si>
  <si>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</si>
  <si>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</si>
  <si>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</si>
  <si>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</si>
  <si>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</si>
  <si>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</si>
  <si>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</si>
  <si>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</si>
  <si>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</si>
  <si>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</si>
  <si>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</si>
  <si>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</si>
  <si>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</si>
  <si>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</si>
  <si>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</si>
  <si>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</si>
  <si>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</si>
  <si>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</si>
  <si>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</si>
  <si>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</si>
  <si>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</si>
  <si>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</si>
  <si>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</si>
  <si>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</si>
  <si>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</si>
  <si>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</si>
  <si>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</si>
  <si>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</si>
  <si>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</si>
  <si>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</si>
  <si>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</si>
  <si>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</si>
  <si>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</si>
  <si>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</si>
  <si>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</si>
  <si>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</si>
  <si>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</si>
  <si>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</si>
  <si>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</si>
  <si>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</si>
  <si>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</si>
  <si>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</si>
  <si>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</si>
  <si>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</si>
  <si>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</si>
  <si>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</si>
  <si>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</si>
  <si>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</si>
  <si>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</si>
  <si>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</si>
  <si>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</si>
  <si>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</si>
  <si>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</si>
  <si>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</si>
  <si>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</si>
  <si>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</si>
  <si>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</si>
  <si>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</si>
  <si>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</si>
  <si>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</si>
  <si>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</si>
  <si>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</si>
  <si>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</si>
  <si>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</si>
  <si>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</si>
  <si>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</si>
  <si>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</si>
  <si>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</si>
  <si>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</si>
  <si>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</si>
  <si>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</si>
  <si>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</si>
  <si>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</si>
  <si>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</si>
  <si>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</si>
  <si>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</si>
  <si>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</si>
  <si>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</si>
  <si>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</si>
  <si>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</si>
  <si>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</si>
  <si>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</si>
  <si>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</si>
  <si>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</si>
  <si>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</si>
  <si>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</si>
  <si>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</si>
  <si>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</si>
  <si>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</si>
  <si>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</si>
  <si>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</si>
  <si>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</si>
  <si>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</si>
  <si>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</si>
  <si>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</si>
  <si>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</si>
  <si>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</si>
  <si>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</si>
  <si>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</si>
  <si>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</si>
  <si>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</si>
  <si>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</si>
  <si>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</si>
  <si>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</si>
  <si>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</si>
  <si>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</si>
  <si>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</si>
  <si>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</si>
  <si>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</si>
  <si>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</si>
  <si>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</si>
  <si>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</si>
  <si>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</si>
  <si>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</si>
  <si>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</si>
  <si>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</si>
  <si>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</si>
  <si>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</si>
  <si>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</si>
  <si>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</si>
  <si>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</si>
  <si>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</si>
  <si>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</si>
  <si>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</si>
  <si>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</si>
  <si>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</si>
  <si>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</si>
  <si>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</si>
  <si>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</si>
  <si>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</si>
  <si>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</si>
  <si>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</si>
  <si>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</si>
  <si>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</si>
  <si>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</si>
  <si>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</si>
  <si>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</si>
  <si>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</si>
  <si>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</si>
  <si>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</si>
  <si>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</si>
  <si>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</si>
  <si>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</si>
  <si>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</si>
  <si>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</si>
  <si>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</si>
  <si>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</si>
  <si>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</si>
  <si>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</si>
  <si>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</si>
  <si>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</si>
  <si>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</si>
  <si>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</si>
  <si>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</si>
  <si>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</si>
  <si>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</si>
  <si>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</si>
  <si>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</si>
  <si>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</si>
  <si>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</si>
  <si>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</si>
  <si>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</si>
  <si>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</si>
  <si>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</si>
  <si>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</si>
  <si>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</si>
  <si>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</si>
  <si>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</si>
  <si>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</si>
  <si>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</si>
  <si>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</si>
  <si>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</si>
  <si>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</si>
  <si>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</si>
  <si>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</si>
  <si>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</si>
  <si>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</si>
  <si>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</si>
  <si>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</si>
  <si>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</si>
  <si>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</si>
  <si>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</si>
  <si>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</si>
  <si>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</si>
  <si>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</si>
  <si>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</si>
  <si>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</si>
  <si>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</si>
  <si>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</si>
  <si>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</si>
  <si>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</si>
  <si>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</si>
  <si>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</si>
  <si>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</si>
  <si>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</si>
  <si>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</si>
  <si>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</si>
  <si>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</si>
  <si>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</si>
  <si>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</si>
  <si>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</si>
  <si>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</si>
  <si>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</si>
  <si>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</si>
  <si>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</si>
  <si>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</si>
  <si>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</si>
  <si>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</si>
  <si>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</si>
  <si>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</si>
  <si>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</si>
  <si>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</si>
  <si>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</si>
  <si>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</si>
  <si>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</si>
  <si>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</si>
  <si>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</si>
  <si>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</si>
  <si>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</si>
  <si>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</si>
  <si>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</si>
  <si>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</si>
  <si>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</si>
  <si>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</si>
  <si>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</si>
  <si>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</si>
  <si>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</si>
  <si>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</si>
  <si>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</si>
  <si>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</si>
  <si>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</si>
  <si>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</si>
  <si>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</si>
  <si>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</si>
  <si>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</si>
  <si>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</si>
  <si>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</si>
  <si>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</si>
  <si>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</si>
  <si>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</si>
  <si>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</si>
  <si>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</si>
  <si>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</si>
  <si>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</si>
  <si>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</si>
  <si>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</si>
  <si>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</si>
  <si>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</si>
  <si>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</si>
  <si>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</si>
  <si>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</si>
  <si>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</si>
  <si>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</si>
  <si>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</si>
  <si>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</si>
  <si>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</si>
  <si>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</si>
  <si>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</si>
  <si>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</si>
  <si>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</si>
  <si>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</si>
  <si>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</si>
  <si>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</si>
  <si>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</si>
  <si>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</si>
  <si>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</si>
  <si>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</si>
  <si>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</si>
  <si>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</si>
  <si>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</si>
  <si>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</si>
  <si>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</si>
  <si>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</si>
  <si>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</si>
  <si>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</si>
  <si>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</si>
  <si>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</si>
  <si>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</si>
  <si>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</si>
  <si>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</si>
  <si>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</si>
  <si>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</si>
  <si>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</si>
  <si>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</si>
  <si>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</si>
  <si>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</si>
  <si>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</si>
  <si>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</si>
  <si>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</si>
  <si>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</si>
  <si>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</si>
  <si>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</si>
  <si>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</si>
  <si>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</si>
  <si>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</si>
  <si>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</si>
  <si>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</si>
  <si>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</si>
  <si>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</si>
  <si>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</si>
  <si>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</si>
  <si>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</si>
  <si>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</si>
  <si>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</si>
  <si>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</si>
  <si>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</si>
  <si>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</si>
  <si>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</si>
  <si>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</si>
  <si>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</si>
  <si>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</si>
  <si>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</si>
  <si>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</si>
  <si>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</si>
  <si>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</si>
  <si>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</si>
  <si>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</si>
  <si>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</si>
  <si>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</si>
  <si>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</si>
  <si>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</si>
  <si>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</si>
  <si>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</si>
  <si>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</si>
  <si>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</si>
  <si>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</si>
  <si>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</si>
  <si>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</si>
  <si>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</si>
  <si>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</si>
  <si>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</si>
  <si>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</si>
  <si>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</si>
  <si>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</si>
  <si>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</si>
  <si>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</si>
  <si>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</si>
  <si>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</si>
  <si>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</si>
  <si>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</si>
  <si>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</si>
  <si>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</si>
  <si>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</si>
  <si>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</si>
  <si>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</si>
  <si>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</si>
  <si>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</si>
  <si>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</si>
  <si>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</si>
  <si>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</si>
  <si>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</si>
  <si>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</si>
  <si>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</si>
  <si>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</si>
  <si>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</si>
  <si>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</si>
  <si>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</si>
  <si>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</si>
  <si>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</si>
  <si>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</si>
  <si>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</si>
  <si>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</si>
  <si>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</si>
  <si>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</si>
  <si>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</si>
  <si>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</si>
  <si>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</si>
  <si>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</si>
  <si>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</si>
  <si>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</si>
  <si>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</si>
  <si>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</si>
  <si>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</si>
  <si>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</si>
  <si>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</si>
  <si>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</si>
  <si>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</si>
  <si>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</si>
  <si>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</si>
  <si>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</si>
  <si>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</si>
  <si>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</si>
  <si>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</si>
  <si>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</si>
  <si>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</si>
  <si>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</si>
  <si>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</si>
  <si>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</si>
  <si>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</si>
  <si>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</si>
  <si>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</si>
  <si>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</si>
  <si>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</si>
  <si>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</si>
  <si>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</si>
  <si>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</si>
  <si>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</si>
  <si>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</si>
  <si>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</si>
  <si>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</si>
  <si>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</si>
  <si>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</si>
  <si>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</si>
  <si>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</si>
  <si>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</si>
  <si>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</si>
  <si>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</si>
  <si>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</si>
  <si>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</si>
  <si>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</si>
  <si>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</si>
  <si>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</si>
  <si>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</si>
  <si>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</si>
  <si>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</si>
  <si>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</si>
  <si>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</si>
  <si>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</si>
  <si>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</si>
  <si>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</si>
  <si>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</si>
  <si>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</si>
  <si>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</si>
  <si>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</si>
  <si>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</si>
  <si>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</si>
  <si>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</si>
  <si>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</si>
  <si>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</si>
  <si>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</si>
  <si>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</si>
  <si>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</si>
  <si>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</si>
  <si>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</si>
  <si>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</si>
  <si>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</si>
  <si>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</si>
  <si>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</si>
  <si>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</si>
  <si>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</si>
  <si>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</si>
  <si>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</si>
  <si>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</si>
  <si>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</si>
  <si>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</si>
  <si>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</si>
  <si>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</si>
  <si>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</si>
  <si>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</si>
  <si>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</si>
  <si>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</si>
  <si>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</si>
  <si>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</si>
  <si>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</si>
  <si>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</si>
  <si>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</si>
  <si>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</si>
  <si>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</si>
  <si>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</si>
  <si>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</si>
  <si>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</si>
  <si>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</si>
  <si>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</si>
  <si>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</si>
  <si>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</si>
  <si>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</si>
  <si>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</si>
  <si>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</si>
  <si>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</si>
  <si>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</si>
  <si>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</si>
  <si>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</si>
  <si>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</si>
  <si>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</si>
  <si>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</si>
  <si>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</si>
  <si>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</si>
  <si>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</si>
  <si>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</si>
  <si>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</si>
  <si>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</si>
  <si>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</si>
  <si>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</si>
  <si>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</si>
  <si>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</si>
  <si>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</si>
  <si>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</si>
  <si>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</si>
  <si>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</si>
  <si>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</si>
  <si>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</si>
  <si>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</si>
  <si>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</si>
  <si>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</si>
  <si>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</si>
  <si>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</si>
  <si>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</si>
  <si>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</si>
  <si>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</si>
  <si>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</si>
  <si>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</si>
  <si>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</si>
  <si>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</si>
  <si>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</si>
  <si>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</si>
  <si>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</si>
  <si>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</si>
  <si>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</si>
  <si>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</si>
  <si>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</si>
  <si>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</si>
  <si>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</si>
  <si>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</si>
  <si>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</si>
  <si>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</si>
  <si>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</si>
  <si>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</si>
  <si>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</si>
  <si>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</si>
  <si>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</si>
  <si>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</si>
  <si>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</si>
  <si>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</si>
  <si>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</si>
  <si>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</si>
  <si>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</si>
  <si>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</si>
  <si>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</si>
  <si>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</si>
  <si>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</si>
  <si>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</si>
  <si>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</si>
  <si>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</si>
  <si>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</si>
  <si>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</si>
  <si>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</si>
  <si>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</si>
  <si>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</si>
  <si>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</si>
  <si>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</si>
  <si>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</si>
  <si>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</si>
  <si>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</si>
  <si>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</si>
  <si>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</si>
  <si>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</si>
  <si>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</si>
  <si>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</si>
  <si>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</si>
  <si>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</si>
  <si>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</si>
  <si>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</si>
  <si>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</si>
  <si>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</si>
  <si>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</si>
  <si>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</si>
  <si>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</si>
  <si>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</si>
  <si>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</si>
  <si>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</si>
  <si>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</si>
  <si>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</si>
  <si>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</si>
  <si>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</si>
  <si>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</si>
  <si>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</si>
  <si>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</si>
  <si>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</si>
  <si>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</si>
  <si>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</si>
  <si>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</si>
  <si>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</si>
  <si>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</si>
  <si>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</si>
  <si>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</si>
  <si>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</si>
  <si>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</si>
  <si>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</si>
  <si>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</si>
  <si>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</si>
  <si>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</si>
  <si>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</si>
  <si>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</si>
  <si>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</si>
  <si>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</si>
  <si>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</si>
  <si>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</si>
  <si>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</si>
  <si>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</si>
  <si>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</si>
  <si>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</si>
  <si>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</si>
  <si>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</si>
  <si>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</si>
  <si>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</si>
  <si>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</si>
  <si>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</si>
  <si>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</si>
  <si>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</si>
  <si>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</si>
  <si>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</si>
  <si>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</si>
  <si>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</si>
  <si>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</si>
  <si>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</si>
  <si>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</si>
  <si>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</si>
  <si>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</si>
  <si>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</si>
  <si>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</si>
  <si>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</si>
  <si>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</si>
  <si>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</si>
  <si>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</si>
  <si>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</si>
  <si>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</si>
  <si>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</si>
  <si>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</si>
  <si>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</si>
  <si>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</si>
  <si>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</si>
  <si>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</si>
  <si>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</si>
  <si>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</si>
  <si>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</si>
  <si>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</si>
  <si>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</si>
  <si>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</si>
  <si>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</si>
  <si>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</si>
  <si>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</si>
  <si>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</si>
  <si>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</si>
  <si>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</si>
  <si>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</si>
  <si>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</si>
  <si>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</si>
  <si>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</si>
  <si>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</si>
  <si>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</si>
  <si>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</si>
  <si>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</si>
  <si>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</si>
  <si>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</si>
  <si>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</si>
  <si>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</si>
  <si>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</si>
  <si>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</si>
  <si>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</si>
  <si>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</si>
  <si>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</si>
  <si>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</si>
  <si>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</si>
  <si>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</si>
  <si>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</si>
  <si>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</si>
  <si>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</si>
  <si>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</si>
  <si>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</si>
  <si>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</si>
  <si>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</si>
  <si>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</si>
  <si>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</si>
  <si>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</si>
  <si>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</si>
  <si>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</si>
  <si>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</si>
  <si>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</si>
  <si>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</si>
  <si>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</si>
  <si>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</si>
  <si>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</si>
  <si>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</si>
  <si>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</si>
  <si>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</si>
  <si>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</si>
  <si>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</si>
  <si>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</si>
  <si>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</si>
  <si>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</si>
  <si>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</si>
  <si>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</si>
  <si>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</si>
  <si>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</si>
  <si>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</si>
  <si>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</si>
  <si>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</si>
  <si>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</si>
  <si>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</si>
  <si>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</si>
  <si>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</si>
  <si>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</si>
  <si>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</si>
  <si>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</si>
  <si>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</si>
  <si>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</si>
  <si>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</si>
  <si>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</si>
  <si>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</si>
  <si>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</si>
  <si>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</si>
  <si>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</si>
  <si>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</si>
  <si>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</si>
  <si>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</si>
  <si>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</si>
  <si>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</si>
  <si>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</si>
  <si>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</si>
  <si>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</si>
  <si>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</si>
  <si>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</si>
  <si>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</si>
  <si>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</si>
  <si>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</si>
  <si>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</si>
  <si>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</si>
  <si>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</si>
  <si>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</si>
  <si>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</si>
  <si>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</si>
  <si>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</si>
  <si>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</si>
  <si>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</si>
  <si>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</si>
  <si>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</si>
  <si>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</si>
  <si>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</si>
  <si>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</si>
  <si>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</si>
  <si>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</si>
  <si>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</si>
  <si>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</si>
  <si>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</si>
  <si>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</si>
  <si>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</si>
  <si>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</si>
  <si>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</si>
  <si>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</si>
  <si>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</si>
  <si>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</si>
  <si>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</si>
  <si>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</si>
  <si>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</si>
  <si>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</si>
  <si>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</si>
  <si>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</si>
  <si>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</si>
  <si>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</si>
  <si>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</si>
  <si>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</si>
  <si>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</si>
  <si>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</si>
  <si>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</si>
  <si>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</si>
  <si>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</si>
  <si>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</si>
  <si>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</si>
  <si>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</si>
  <si>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</si>
  <si>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</si>
  <si>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</si>
  <si>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</si>
  <si>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</si>
  <si>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</si>
  <si>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</si>
  <si>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</si>
  <si>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</si>
  <si>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</si>
  <si>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</si>
  <si>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</si>
  <si>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</si>
  <si>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</si>
  <si>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</si>
  <si>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</si>
  <si>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</si>
  <si>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</si>
  <si>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</si>
  <si>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</si>
  <si>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</si>
  <si>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</si>
  <si>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</si>
  <si>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</si>
  <si>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</si>
  <si>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</si>
  <si>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</si>
  <si>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</si>
  <si>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</si>
  <si>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</si>
  <si>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</si>
  <si>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</si>
  <si>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</si>
  <si>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</si>
  <si>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</si>
  <si>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</si>
  <si>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</si>
  <si>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</si>
  <si>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</si>
  <si>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</si>
  <si>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</si>
  <si>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</si>
  <si>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</si>
  <si>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</si>
  <si>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</si>
  <si>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</si>
  <si>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</si>
  <si>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</si>
  <si>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</si>
  <si>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</si>
  <si>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</si>
  <si>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</si>
  <si>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</si>
  <si>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</si>
  <si>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</si>
  <si>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</si>
  <si>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</si>
  <si>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</si>
  <si>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</si>
  <si>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</si>
  <si>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</si>
  <si>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</si>
  <si>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</si>
  <si>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</si>
  <si>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</si>
  <si>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</si>
  <si>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</si>
  <si>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</si>
  <si>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</si>
  <si>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</si>
  <si>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</si>
  <si>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</si>
  <si>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</si>
  <si>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</si>
  <si>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</si>
  <si>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</si>
  <si>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</si>
  <si>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</si>
  <si>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</si>
  <si>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</si>
  <si>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</si>
  <si>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</si>
  <si>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</si>
  <si>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</si>
  <si>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</si>
  <si>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</si>
  <si>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</si>
  <si>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</si>
  <si>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</si>
  <si>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</si>
  <si>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</si>
  <si>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</si>
  <si>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</si>
  <si>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</si>
  <si>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</si>
  <si>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</si>
  <si>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</si>
  <si>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</si>
  <si>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</si>
  <si>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</si>
  <si>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</si>
  <si>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</si>
  <si>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</si>
  <si>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</si>
  <si>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</si>
  <si>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</si>
  <si>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</si>
  <si>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</si>
  <si>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</si>
  <si>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</si>
  <si>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</si>
  <si>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</si>
  <si>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</si>
  <si>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</si>
  <si>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</si>
  <si>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</si>
  <si>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</si>
  <si>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</si>
  <si>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</si>
  <si>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</si>
  <si>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</si>
  <si>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</si>
  <si>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</si>
  <si>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</si>
  <si>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</si>
  <si>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</si>
  <si>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</si>
  <si>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</si>
  <si>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</si>
  <si>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</si>
  <si>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</si>
  <si>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</si>
  <si>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</si>
  <si>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</si>
  <si>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</si>
  <si>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</si>
  <si>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</si>
  <si>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</si>
  <si>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</si>
  <si>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</si>
  <si>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</si>
  <si>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</si>
  <si>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</si>
  <si>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</si>
  <si>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</si>
  <si>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</si>
  <si>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</si>
  <si>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</si>
  <si>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</si>
  <si>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</si>
  <si>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</si>
  <si>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</si>
  <si>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</si>
  <si>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</si>
  <si>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</si>
  <si>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</si>
  <si>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</si>
  <si>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</si>
  <si>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</si>
  <si>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</si>
  <si>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</si>
  <si>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</si>
  <si>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</si>
  <si>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</si>
  <si>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</si>
  <si>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</si>
  <si>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</si>
  <si>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</si>
  <si>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</si>
  <si>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</si>
  <si>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</si>
  <si>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</si>
  <si>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</si>
  <si>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</si>
  <si>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</si>
  <si>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</si>
  <si>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</si>
  <si>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</si>
  <si>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</si>
  <si>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</si>
  <si>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</si>
  <si>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</si>
  <si>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</si>
  <si>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</si>
  <si>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</si>
  <si>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</si>
  <si>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</si>
  <si>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</si>
  <si>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</si>
  <si>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</si>
  <si>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</si>
  <si>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</si>
  <si>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</si>
  <si>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</si>
  <si>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</si>
  <si>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</si>
  <si>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</si>
  <si>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</si>
  <si>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</si>
  <si>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</si>
  <si>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</si>
  <si>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</si>
  <si>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</si>
  <si>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</si>
  <si>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</si>
  <si>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</si>
  <si>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</si>
  <si>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</si>
  <si>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</si>
  <si>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</si>
  <si>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</si>
  <si>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</si>
  <si>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</si>
  <si>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</si>
  <si>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</si>
  <si>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</si>
  <si>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</si>
  <si>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</si>
  <si>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</si>
  <si>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</si>
  <si>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</si>
  <si>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</si>
  <si>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</si>
  <si>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</si>
  <si>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</si>
  <si>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</si>
  <si>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</si>
  <si>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</si>
  <si>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</si>
  <si>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</si>
  <si>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</si>
  <si>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</si>
  <si>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</si>
  <si>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</si>
  <si>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</si>
  <si>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</si>
  <si>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</si>
  <si>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</si>
  <si>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</si>
  <si>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</si>
  <si>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</si>
  <si>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</si>
  <si>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</si>
  <si>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</si>
  <si>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</si>
  <si>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</si>
  <si>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</si>
  <si>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</si>
  <si>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</si>
  <si>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</si>
  <si>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</si>
  <si>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</si>
  <si>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</si>
  <si>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</si>
  <si>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</si>
  <si>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</si>
  <si>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</si>
  <si>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</si>
  <si>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</si>
  <si>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</si>
  <si>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</si>
  <si>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</si>
  <si>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</si>
  <si>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</si>
  <si>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</si>
  <si>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</si>
  <si>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</si>
  <si>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</si>
  <si>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</si>
  <si>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</si>
  <si>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</si>
  <si>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</si>
  <si>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</si>
  <si>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</si>
  <si>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</si>
  <si>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</si>
  <si>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</si>
  <si>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</si>
  <si>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</si>
  <si>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</si>
  <si>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</si>
  <si>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</si>
  <si>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</si>
  <si>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</si>
  <si>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</si>
  <si>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</si>
  <si>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</si>
  <si>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</si>
  <si>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</si>
  <si>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</si>
  <si>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</si>
  <si>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</si>
  <si>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</si>
  <si>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</si>
  <si>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</si>
  <si>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</si>
  <si>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</si>
  <si>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</si>
  <si>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</si>
  <si>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</si>
  <si>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</si>
  <si>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</si>
  <si>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</si>
  <si>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</si>
  <si>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</si>
  <si>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</si>
  <si>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</si>
  <si>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</si>
  <si>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</si>
  <si>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</si>
  <si>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</si>
  <si>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</si>
  <si>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</si>
  <si>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</si>
  <si>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</si>
  <si>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</si>
  <si>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</si>
  <si>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</si>
  <si>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</si>
  <si>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</si>
  <si>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</si>
  <si>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</si>
  <si>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</si>
  <si>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</si>
  <si>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</si>
  <si>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</si>
  <si>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</si>
  <si>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</si>
  <si>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</si>
  <si>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</si>
  <si>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</si>
  <si>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</si>
  <si>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</si>
  <si>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</si>
  <si>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</si>
  <si>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</si>
  <si>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</si>
  <si>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</si>
  <si>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</si>
  <si>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</si>
  <si>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</si>
  <si>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</si>
  <si>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</si>
  <si>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</si>
  <si>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</si>
  <si>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</si>
  <si>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</si>
  <si>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</si>
  <si>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</si>
  <si>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</si>
  <si>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</si>
  <si>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</si>
  <si>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</si>
  <si>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</si>
  <si>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</si>
  <si>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</si>
  <si>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</si>
  <si>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</si>
  <si>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</si>
  <si>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</si>
  <si>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</si>
  <si>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</si>
  <si>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</si>
  <si>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</si>
  <si>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</si>
  <si>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</si>
  <si>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</si>
  <si>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</si>
  <si>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</si>
  <si>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</si>
  <si>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</si>
  <si>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</si>
  <si>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</si>
  <si>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</si>
  <si>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</si>
  <si>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</si>
  <si>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</si>
  <si>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</si>
  <si>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</si>
  <si>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</si>
  <si>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</si>
  <si>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</si>
  <si>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</si>
  <si>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</si>
  <si>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</si>
  <si>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</si>
  <si>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</si>
  <si>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</si>
  <si>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</si>
  <si>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</si>
  <si>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</si>
  <si>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</si>
  <si>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</si>
  <si>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</si>
  <si>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</si>
  <si>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</si>
  <si>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</si>
  <si>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</si>
  <si>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</si>
  <si>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</si>
  <si>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</si>
  <si>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</si>
  <si>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</si>
  <si>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</si>
  <si>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</si>
  <si>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</si>
  <si>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</si>
  <si>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</si>
  <si>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</si>
  <si>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</si>
  <si>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</si>
  <si>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</si>
  <si>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</si>
  <si>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</si>
  <si>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</si>
  <si>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</si>
  <si>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</si>
  <si>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</si>
  <si>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</si>
  <si>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</si>
  <si>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</si>
  <si>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</si>
  <si>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</si>
  <si>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</si>
  <si>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</si>
  <si>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</si>
  <si>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</si>
  <si>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</si>
  <si>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</si>
  <si>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</si>
  <si>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</si>
  <si>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</si>
  <si>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</si>
  <si>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</si>
  <si>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</si>
  <si>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</si>
  <si>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</si>
  <si>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</si>
  <si>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</si>
  <si>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</si>
  <si>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</si>
  <si>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</si>
  <si>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</si>
  <si>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</si>
  <si>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</si>
  <si>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</si>
  <si>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</si>
  <si>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</si>
  <si>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</si>
  <si>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</si>
  <si>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</si>
  <si>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</si>
  <si>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</si>
  <si>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</si>
  <si>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</si>
  <si>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</si>
  <si>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</si>
  <si>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</si>
  <si>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</si>
  <si>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</si>
  <si>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</si>
  <si>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</si>
  <si>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</si>
  <si>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</si>
  <si>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</si>
  <si>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</si>
  <si>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</si>
  <si>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</si>
  <si>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</si>
  <si>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</si>
  <si>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</si>
  <si>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</si>
  <si>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</si>
  <si>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</si>
  <si>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</si>
  <si>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</si>
  <si>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</si>
  <si>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</si>
  <si>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</si>
  <si>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</si>
  <si>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</si>
  <si>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</si>
  <si>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</si>
  <si>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</si>
  <si>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</si>
  <si>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</si>
  <si>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</si>
  <si>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</si>
  <si>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</si>
  <si>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</si>
  <si>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</si>
  <si>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</si>
  <si>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</si>
  <si>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</si>
  <si>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</si>
  <si>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</si>
  <si>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</si>
  <si>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</si>
  <si>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</si>
  <si>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</si>
  <si>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</si>
  <si>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</si>
  <si>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</si>
  <si>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</si>
  <si>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</si>
  <si>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</si>
  <si>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</si>
  <si>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</si>
  <si>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</si>
  <si>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</si>
  <si>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</si>
  <si>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</si>
  <si>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</si>
  <si>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</si>
  <si>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</si>
  <si>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</si>
  <si>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</si>
  <si>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</si>
  <si>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</si>
  <si>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</si>
  <si>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</si>
  <si>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</si>
  <si>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</si>
  <si>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</si>
  <si>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</si>
  <si>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</si>
  <si>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</si>
  <si>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</si>
  <si>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</si>
  <si>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</si>
  <si>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</si>
  <si>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</si>
  <si>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</si>
  <si>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</si>
  <si>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</si>
  <si>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</si>
  <si>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</si>
  <si>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</si>
  <si>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</si>
  <si>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</si>
  <si>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</si>
  <si>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</si>
  <si>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</si>
  <si>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</si>
  <si>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</si>
  <si>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</si>
  <si>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</si>
  <si>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</si>
  <si>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</si>
  <si>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</si>
  <si>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</si>
  <si>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</si>
  <si>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</si>
  <si>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</si>
  <si>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</si>
  <si>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</si>
  <si>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</si>
  <si>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</si>
  <si>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</si>
  <si>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</si>
  <si>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</si>
  <si>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</si>
  <si>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</si>
  <si>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</si>
  <si>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</si>
  <si>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</si>
  <si>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</si>
  <si>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</si>
  <si>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</si>
  <si>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</si>
  <si>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</si>
  <si>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</si>
  <si>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</si>
  <si>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</si>
  <si>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</si>
  <si>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</si>
  <si>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</si>
  <si>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</si>
  <si>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</si>
  <si>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</si>
  <si>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</si>
  <si>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</si>
  <si>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</si>
  <si>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</si>
  <si>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</si>
  <si>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</si>
  <si>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</si>
  <si>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</si>
  <si>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</si>
  <si>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</si>
  <si>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</si>
  <si>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</si>
  <si>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</si>
  <si>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</si>
  <si>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</si>
  <si>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</si>
  <si>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</si>
  <si>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</si>
  <si>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</si>
  <si>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</si>
  <si>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</si>
  <si>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</si>
  <si>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</si>
  <si>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</si>
  <si>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</si>
  <si>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</si>
  <si>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</si>
  <si>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</si>
  <si>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</si>
  <si>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</si>
  <si>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</si>
  <si>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</si>
  <si>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</si>
  <si>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</si>
  <si>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</si>
  <si>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</si>
  <si>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</si>
  <si>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</si>
  <si>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</si>
  <si>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</si>
  <si>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</si>
  <si>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</si>
  <si>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</si>
  <si>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</si>
  <si>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</si>
  <si>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</si>
  <si>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</si>
  <si>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</si>
  <si>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</si>
  <si>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</si>
  <si>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</si>
  <si>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</si>
  <si>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</si>
  <si>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</si>
  <si>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</si>
  <si>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</si>
  <si>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</si>
  <si>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</si>
  <si>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</si>
  <si>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</si>
  <si>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</si>
  <si>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</si>
  <si>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</si>
  <si>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</si>
  <si>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</si>
  <si>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</si>
  <si>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</si>
  <si>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</si>
  <si>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</si>
  <si>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</si>
  <si>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</si>
  <si>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</si>
  <si>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</si>
  <si>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</si>
  <si>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</si>
  <si>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</si>
  <si>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</si>
  <si>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</si>
  <si>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</si>
  <si>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</si>
  <si>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</si>
  <si>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</si>
  <si>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</si>
  <si>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</si>
  <si>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</si>
  <si>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</si>
  <si>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</si>
  <si>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</si>
  <si>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</si>
  <si>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</si>
  <si>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</si>
  <si>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</si>
  <si>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</si>
  <si>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</si>
  <si>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</si>
  <si>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</si>
  <si>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</si>
  <si>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</si>
  <si>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</si>
  <si>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</si>
  <si>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</si>
  <si>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</si>
  <si>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</si>
  <si>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</si>
  <si>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</si>
  <si>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</si>
  <si>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</si>
  <si>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</si>
  <si>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</si>
  <si>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</si>
  <si>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</si>
  <si>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</si>
  <si>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</si>
  <si>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</si>
  <si>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</si>
  <si>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</si>
  <si>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</si>
  <si>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</si>
  <si>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</si>
  <si>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</si>
  <si>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</si>
  <si>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</si>
  <si>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</si>
  <si>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</si>
  <si>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</si>
  <si>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</si>
  <si>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</si>
  <si>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</si>
  <si>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</si>
  <si>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</si>
  <si>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</si>
  <si>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</si>
  <si>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</si>
  <si>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</si>
  <si>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</si>
  <si>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</si>
  <si>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</si>
  <si>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</si>
  <si>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</si>
  <si>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</si>
  <si>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</si>
  <si>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</si>
  <si>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</si>
  <si>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</si>
  <si>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</si>
  <si>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</si>
  <si>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</si>
  <si>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</si>
  <si>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</si>
  <si>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</si>
  <si>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</si>
  <si>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</si>
  <si>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</si>
  <si>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</si>
  <si>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</si>
  <si>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</si>
  <si>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</si>
  <si>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</si>
  <si>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</si>
  <si>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</si>
  <si>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</si>
  <si>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</si>
  <si>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</si>
  <si>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</si>
  <si>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</si>
  <si>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</si>
  <si>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</si>
  <si>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</si>
  <si>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</si>
  <si>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</si>
  <si>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</si>
  <si>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</si>
  <si>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</si>
  <si>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</si>
  <si>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</si>
  <si>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</si>
  <si>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</si>
  <si>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</si>
  <si>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</si>
  <si>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</si>
  <si>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</si>
  <si>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</si>
  <si>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</si>
  <si>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</si>
  <si>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</si>
  <si>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</si>
  <si>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</si>
  <si>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</si>
  <si>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</si>
  <si>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</si>
  <si>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</si>
  <si>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</si>
  <si>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</si>
  <si>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</si>
  <si>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</si>
  <si>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</si>
  <si>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</si>
  <si>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</si>
  <si>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</si>
  <si>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</si>
  <si>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</si>
  <si>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</si>
  <si>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</si>
  <si>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</si>
  <si>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</si>
  <si>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</si>
  <si>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</si>
  <si>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</si>
  <si>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</si>
  <si>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</si>
  <si>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</si>
  <si>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</si>
  <si>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</si>
  <si>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</si>
  <si>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</si>
  <si>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</si>
  <si>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</si>
  <si>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</si>
  <si>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</si>
  <si>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</si>
  <si>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</si>
  <si>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</si>
  <si>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</si>
  <si>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</si>
  <si>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</si>
  <si>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</si>
  <si>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</si>
  <si>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</si>
  <si>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</si>
  <si>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</si>
  <si>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</si>
  <si>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</si>
  <si>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</si>
  <si>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</si>
  <si>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</si>
  <si>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</si>
  <si>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</si>
  <si>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</si>
  <si>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</si>
  <si>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</si>
  <si>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</si>
  <si>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</si>
  <si>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</si>
  <si>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</si>
  <si>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</si>
  <si>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</si>
  <si>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</si>
  <si>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</si>
  <si>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</si>
  <si>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</si>
  <si>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</si>
  <si>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</si>
  <si>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</si>
  <si>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</si>
  <si>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</si>
  <si>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</si>
  <si>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</si>
  <si>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</si>
  <si>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</si>
  <si>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</si>
  <si>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</si>
  <si>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</si>
  <si>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</si>
  <si>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</si>
  <si>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</si>
  <si>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</si>
  <si>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</si>
  <si>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</si>
  <si>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</si>
  <si>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</si>
  <si>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</si>
  <si>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</si>
  <si>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</si>
  <si>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</si>
  <si>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</si>
  <si>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</si>
  <si>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</si>
  <si>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</si>
  <si>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</si>
  <si>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</si>
  <si>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</si>
  <si>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</si>
  <si>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</si>
  <si>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</si>
  <si>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</si>
  <si>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</si>
  <si>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</si>
  <si>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</si>
  <si>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</si>
  <si>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</si>
  <si>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</si>
  <si>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</si>
  <si>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</si>
  <si>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</si>
  <si>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</si>
  <si>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</si>
  <si>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</si>
  <si>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</si>
  <si>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</si>
  <si>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</si>
  <si>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</si>
  <si>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</si>
  <si>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</si>
  <si>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</si>
  <si>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</si>
  <si>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</si>
  <si>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</si>
  <si>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</si>
  <si>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</si>
  <si>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</si>
  <si>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</si>
  <si>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</si>
  <si>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</si>
  <si>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</si>
  <si>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</si>
  <si>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</si>
  <si>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</si>
  <si>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</si>
  <si>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</si>
  <si>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</si>
  <si>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</si>
  <si>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</si>
  <si>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</si>
  <si>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</si>
  <si>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</si>
  <si>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</si>
  <si>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</si>
  <si>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</si>
  <si>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</si>
  <si>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</si>
  <si>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</si>
  <si>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</si>
  <si>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</si>
  <si>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</si>
  <si>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</si>
  <si>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</si>
  <si>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</si>
  <si>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</si>
  <si>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</si>
  <si>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</si>
  <si>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</si>
  <si>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</si>
  <si>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</si>
  <si>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</si>
  <si>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</si>
  <si>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</si>
  <si>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</si>
  <si>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</si>
  <si>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</si>
  <si>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</si>
  <si>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</si>
  <si>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</si>
  <si>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</si>
  <si>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</si>
  <si>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</si>
  <si>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</si>
  <si>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</si>
  <si>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</si>
  <si>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</si>
  <si>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</si>
  <si>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</si>
  <si>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</si>
  <si>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</si>
  <si>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</si>
  <si>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</si>
  <si>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</si>
  <si>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</si>
  <si>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</si>
  <si>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</si>
  <si>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</si>
  <si>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</si>
  <si>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</si>
  <si>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</si>
  <si>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</si>
  <si>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</si>
  <si>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</si>
  <si>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</si>
  <si>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</si>
  <si>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</si>
  <si>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</si>
  <si>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</si>
  <si>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</si>
  <si>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</si>
  <si>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</si>
  <si>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</si>
  <si>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</si>
  <si>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</si>
  <si>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</si>
  <si>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</si>
  <si>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</si>
  <si>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</si>
  <si>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</si>
  <si>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</si>
  <si>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</si>
  <si>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</si>
  <si>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</si>
  <si>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</si>
  <si>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</si>
  <si>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</si>
  <si>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</si>
  <si>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</si>
  <si>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</si>
  <si>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</si>
  <si>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</si>
  <si>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</si>
  <si>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</si>
  <si>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</si>
  <si>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</si>
  <si>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</si>
  <si>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</si>
  <si>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</si>
  <si>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</si>
  <si>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</si>
  <si>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</si>
  <si>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</si>
  <si>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</si>
  <si>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</si>
  <si>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</si>
  <si>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</si>
  <si>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</si>
  <si>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</si>
  <si>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</si>
  <si>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</si>
  <si>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</si>
  <si>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</si>
  <si>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</si>
  <si>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</si>
  <si>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</si>
  <si>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</si>
  <si>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</si>
  <si>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</si>
  <si>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</si>
  <si>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</si>
  <si>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</si>
  <si>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</si>
  <si>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</si>
  <si>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</si>
  <si>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</si>
  <si>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</si>
  <si>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</si>
  <si>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</si>
  <si>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</si>
  <si>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</si>
  <si>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</si>
  <si>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</si>
  <si>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</si>
  <si>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</si>
  <si>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</si>
  <si>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</si>
  <si>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</si>
  <si>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</si>
  <si>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</si>
  <si>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</si>
  <si>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</si>
  <si>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</si>
  <si>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</si>
  <si>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</si>
  <si>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</si>
  <si>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</si>
  <si>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</si>
  <si>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</si>
  <si>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</si>
  <si>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</si>
  <si>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</si>
  <si>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</si>
  <si>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</si>
  <si>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</si>
  <si>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</si>
  <si>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</si>
  <si>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</si>
  <si>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</si>
  <si>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</si>
  <si>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</si>
  <si>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</si>
  <si>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</si>
  <si>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</si>
  <si>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</si>
  <si>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</si>
  <si>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</si>
  <si>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</si>
  <si>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</si>
  <si>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</si>
  <si>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</si>
  <si>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</si>
  <si>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</si>
  <si>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</si>
  <si>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</si>
  <si>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</si>
  <si>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</si>
  <si>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</si>
  <si>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</si>
  <si>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</si>
  <si>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</si>
  <si>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</si>
  <si>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</si>
  <si>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</si>
  <si>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</si>
  <si>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</si>
  <si>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</si>
  <si>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</si>
  <si>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</si>
  <si>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</si>
  <si>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</si>
  <si>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</si>
  <si>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</si>
  <si>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</si>
  <si>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</si>
  <si>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</si>
  <si>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</si>
  <si>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</si>
  <si>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</si>
  <si>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</si>
  <si>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</si>
  <si>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</si>
  <si>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</si>
  <si>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</si>
  <si>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</si>
  <si>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</si>
  <si>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</si>
  <si>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</si>
  <si>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</si>
  <si>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</si>
  <si>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</si>
  <si>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</si>
  <si>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</si>
  <si>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</si>
  <si>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</si>
  <si>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</si>
  <si>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</si>
  <si>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</si>
  <si>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</si>
  <si>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</si>
  <si>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</si>
  <si>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</si>
  <si>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</si>
  <si>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</si>
  <si>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</si>
  <si>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</si>
  <si>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</si>
  <si>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</si>
  <si>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</si>
  <si>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</si>
  <si>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</si>
  <si>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</si>
  <si>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</si>
  <si>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</si>
  <si>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</si>
  <si>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</si>
  <si>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</si>
  <si>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</si>
  <si>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</si>
  <si>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</si>
  <si>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</si>
  <si>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</si>
  <si>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</si>
  <si>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</si>
  <si>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</si>
  <si>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</si>
  <si>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</si>
  <si>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</si>
  <si>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</si>
  <si>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</si>
  <si>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</si>
  <si>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</si>
  <si>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</si>
  <si>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</si>
  <si>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</si>
  <si>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</si>
  <si>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</si>
  <si>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</si>
  <si>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</si>
  <si>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</si>
  <si>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</si>
  <si>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</si>
  <si>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</si>
  <si>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</si>
  <si>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</si>
  <si>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</si>
  <si>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</si>
  <si>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</si>
  <si>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</si>
  <si>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</si>
  <si>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</si>
  <si>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</si>
  <si>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</si>
  <si>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</si>
  <si>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</si>
  <si>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</si>
  <si>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</si>
  <si>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</si>
  <si>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</si>
  <si>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</si>
  <si>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</si>
  <si>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</si>
  <si>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</si>
  <si>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</si>
  <si>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</si>
  <si>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</si>
  <si>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</si>
  <si>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</si>
  <si>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</si>
  <si>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</si>
  <si>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</si>
  <si>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</si>
  <si>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</si>
  <si>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</si>
  <si>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</si>
  <si>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</si>
  <si>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</si>
  <si>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</si>
  <si>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</si>
  <si>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</si>
  <si>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</si>
  <si>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</si>
  <si>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</si>
  <si>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</si>
  <si>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</si>
  <si>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</si>
  <si>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</si>
  <si>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</si>
  <si>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</si>
  <si>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</si>
  <si>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</si>
  <si>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</si>
  <si>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</si>
  <si>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</si>
  <si>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</si>
  <si>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</si>
  <si>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</si>
  <si>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</si>
  <si>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</si>
  <si>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</si>
  <si>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</si>
  <si>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</si>
  <si>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</si>
  <si>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</si>
  <si>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</si>
  <si>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</si>
  <si>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</si>
  <si>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</si>
  <si>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</si>
  <si>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</si>
  <si>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</si>
  <si>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</si>
  <si>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</si>
  <si>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</si>
  <si>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</si>
  <si>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</si>
  <si>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</si>
  <si>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</si>
  <si>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</si>
  <si>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</si>
  <si>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</si>
  <si>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</si>
  <si>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</si>
  <si>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</si>
  <si>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</si>
  <si>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</si>
  <si>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</si>
  <si>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</si>
  <si>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</si>
  <si>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</si>
  <si>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</si>
  <si>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</si>
  <si>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</si>
  <si>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</si>
  <si>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</si>
  <si>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</si>
  <si>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</si>
  <si>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</si>
  <si>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</si>
  <si>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</si>
  <si>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</si>
  <si>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</si>
  <si>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</si>
  <si>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</si>
  <si>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</si>
  <si>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</si>
  <si>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</si>
  <si>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</si>
  <si>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</si>
  <si>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</si>
  <si>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</si>
  <si>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</si>
  <si>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</si>
  <si>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</si>
  <si>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</si>
  <si>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</si>
  <si>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</si>
  <si>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</si>
  <si>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</si>
  <si>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</si>
  <si>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</si>
  <si>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</si>
  <si>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</si>
  <si>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</si>
  <si>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</si>
  <si>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</si>
  <si>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</si>
  <si>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</si>
  <si>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</si>
  <si>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</si>
  <si>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</si>
  <si>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</si>
  <si>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</si>
  <si>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</si>
  <si>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</si>
  <si>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</si>
  <si>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</si>
  <si>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</si>
  <si>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</si>
  <si>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</si>
  <si>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</si>
  <si>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</si>
  <si>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</si>
  <si>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</si>
  <si>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</si>
  <si>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</si>
  <si>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</si>
  <si>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</si>
  <si>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</si>
  <si>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</si>
  <si>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</si>
  <si>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</si>
  <si>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</si>
  <si>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</si>
  <si>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</si>
  <si>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</si>
  <si>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</si>
  <si>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</si>
  <si>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</si>
  <si>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</si>
  <si>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</si>
  <si>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</si>
  <si>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</si>
  <si>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</si>
  <si>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</si>
  <si>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</si>
  <si>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</si>
  <si>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</si>
  <si>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</si>
  <si>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</si>
  <si>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</si>
  <si>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</si>
  <si>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</si>
  <si>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</si>
  <si>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</si>
  <si>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</si>
  <si>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</si>
  <si>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</si>
  <si>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</si>
  <si>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</si>
  <si>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</si>
  <si>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</si>
  <si>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</si>
  <si>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</si>
  <si>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</si>
  <si>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</si>
  <si>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</si>
  <si>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</si>
  <si>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</si>
  <si>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</si>
  <si>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</si>
  <si>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</si>
  <si>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</si>
  <si>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</si>
  <si>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</si>
  <si>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</si>
  <si>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</si>
  <si>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</si>
  <si>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</si>
  <si>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</si>
  <si>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</si>
  <si>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</si>
  <si>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</si>
  <si>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</si>
  <si>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</si>
  <si>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</si>
  <si>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</si>
  <si>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</si>
  <si>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</si>
  <si>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</si>
  <si>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</si>
  <si>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</si>
  <si>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</si>
  <si>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</si>
  <si>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</si>
  <si>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</si>
  <si>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</si>
  <si>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</si>
  <si>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</si>
  <si>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</si>
  <si>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</si>
  <si>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</si>
  <si>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</si>
  <si>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</si>
  <si>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</si>
  <si>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</si>
  <si>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</si>
  <si>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</si>
  <si>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</si>
  <si>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</si>
  <si>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</si>
  <si>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</si>
  <si>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</si>
  <si>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</si>
  <si>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</si>
  <si>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</si>
  <si>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</si>
  <si>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</si>
  <si>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</si>
  <si>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</si>
  <si>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</si>
  <si>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</si>
  <si>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</si>
  <si>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</si>
  <si>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</si>
  <si>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</si>
  <si>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</si>
  <si>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</si>
  <si>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</si>
  <si>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</si>
  <si>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</si>
  <si>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</si>
  <si>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</si>
  <si>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</si>
  <si>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</si>
  <si>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</si>
  <si>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</si>
  <si>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</si>
  <si>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</si>
  <si>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</si>
  <si>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</si>
  <si>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</si>
  <si>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</si>
  <si>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</si>
  <si>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</si>
  <si>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</si>
  <si>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</si>
  <si>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</si>
  <si>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</si>
  <si>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</si>
  <si>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</si>
  <si>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</si>
  <si>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</si>
  <si>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</si>
  <si>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</si>
  <si>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</si>
  <si>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</si>
  <si>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</si>
  <si>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</si>
  <si>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</si>
  <si>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</si>
  <si>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</si>
  <si>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</si>
  <si>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</si>
  <si>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</si>
  <si>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</si>
  <si>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</si>
  <si>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</si>
  <si>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</si>
  <si>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</si>
  <si>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</si>
  <si>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</si>
  <si>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</si>
  <si>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</si>
  <si>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</si>
  <si>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</si>
  <si>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</si>
  <si>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</si>
  <si>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</si>
  <si>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</si>
  <si>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</si>
  <si>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</si>
  <si>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</si>
  <si>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</si>
  <si>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</si>
  <si>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</si>
  <si>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</si>
  <si>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</si>
  <si>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</si>
  <si>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</si>
  <si>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</si>
  <si>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</si>
  <si>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</si>
  <si>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</si>
  <si>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</si>
  <si>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</si>
  <si>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</si>
  <si>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</si>
  <si>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</si>
  <si>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</si>
  <si>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</si>
  <si>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</si>
  <si>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</si>
  <si>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</si>
  <si>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</si>
  <si>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</si>
  <si>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</si>
  <si>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</si>
  <si>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</si>
  <si>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</si>
  <si>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</si>
  <si>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</si>
  <si>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</si>
  <si>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</si>
  <si>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</si>
  <si>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</si>
  <si>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</si>
  <si>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</si>
  <si>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</si>
  <si>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</si>
  <si>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</si>
  <si>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</si>
  <si>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</si>
  <si>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</si>
  <si>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</si>
  <si>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</si>
  <si>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</si>
  <si>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</si>
  <si>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</si>
  <si>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</si>
  <si>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</si>
  <si>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</si>
  <si>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</si>
  <si>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</si>
  <si>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</si>
  <si>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</si>
  <si>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</si>
  <si>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</si>
  <si>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</si>
  <si>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</si>
  <si>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</si>
  <si>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</si>
  <si>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</si>
  <si>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</si>
  <si>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</si>
  <si>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</si>
  <si>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</si>
  <si>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</si>
  <si>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</si>
  <si>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</si>
  <si>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</si>
  <si>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</si>
  <si>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</si>
  <si>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</si>
  <si>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</si>
  <si>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</si>
  <si>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</si>
  <si>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</si>
  <si>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</si>
  <si>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</si>
  <si>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</si>
  <si>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</si>
  <si>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</si>
  <si>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</si>
  <si>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</si>
  <si>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</si>
  <si>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</si>
  <si>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</si>
  <si>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</si>
  <si>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</si>
  <si>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</si>
  <si>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</si>
  <si>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</si>
  <si>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</si>
  <si>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</si>
  <si>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</si>
  <si>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</si>
  <si>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</si>
  <si>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</si>
  <si>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</si>
  <si>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</si>
  <si>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</si>
  <si>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</si>
  <si>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</si>
  <si>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</si>
  <si>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</si>
  <si>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</si>
  <si>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</si>
  <si>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</si>
  <si>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</si>
  <si>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</si>
  <si>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</si>
  <si>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</si>
  <si>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</si>
  <si>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</si>
  <si>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</si>
  <si>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</si>
  <si>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</si>
  <si>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</si>
  <si>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</si>
  <si>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</si>
  <si>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</si>
  <si>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</si>
  <si>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</si>
  <si>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</si>
  <si>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</si>
  <si>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</si>
  <si>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</si>
  <si>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</si>
  <si>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</si>
  <si>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</si>
  <si>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</si>
  <si>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</si>
  <si>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</si>
  <si>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</si>
  <si>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</si>
  <si>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</si>
  <si>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</si>
  <si>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</si>
  <si>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</si>
  <si>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</si>
  <si>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</si>
  <si>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</si>
  <si>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</si>
  <si>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</si>
  <si>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</si>
  <si>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</si>
  <si>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</si>
  <si>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</si>
  <si>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</si>
  <si>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</si>
  <si>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</si>
  <si>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</si>
  <si>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</si>
  <si>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</si>
  <si>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</si>
  <si>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</si>
  <si>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</si>
  <si>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</si>
  <si>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</si>
  <si>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</si>
  <si>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</si>
  <si>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</si>
  <si>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</si>
  <si>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</si>
  <si>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</si>
  <si>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</si>
  <si>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</si>
  <si>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</si>
  <si>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</si>
  <si>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</si>
  <si>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</si>
  <si>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</si>
  <si>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</si>
  <si>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</si>
  <si>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</si>
  <si>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</si>
  <si>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</si>
  <si>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</si>
  <si>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</si>
  <si>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</si>
  <si>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</si>
  <si>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</si>
  <si>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</si>
  <si>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</si>
  <si>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</si>
  <si>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</si>
  <si>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</si>
  <si>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</si>
  <si>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</si>
  <si>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</si>
  <si>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</si>
  <si>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</si>
  <si>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</si>
  <si>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</si>
  <si>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</si>
  <si>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</si>
  <si>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</si>
  <si>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</si>
  <si>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</si>
  <si>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</si>
  <si>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</si>
  <si>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</si>
  <si>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</si>
  <si>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</si>
  <si>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</si>
  <si>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</si>
  <si>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</si>
  <si>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</si>
  <si>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</si>
  <si>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</si>
  <si>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</si>
  <si>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</si>
  <si>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</si>
  <si>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</si>
  <si>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</si>
  <si>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</si>
  <si>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</si>
  <si>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</si>
  <si>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</si>
  <si>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</si>
  <si>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</si>
  <si>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</si>
  <si>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</si>
  <si>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</si>
  <si>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</si>
  <si>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</si>
  <si>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</si>
  <si>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</si>
  <si>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</si>
  <si>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</si>
  <si>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</si>
  <si>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</si>
  <si>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</si>
  <si>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</si>
  <si>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</si>
  <si>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</si>
  <si>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</si>
  <si>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</si>
  <si>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</si>
  <si>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</si>
  <si>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</si>
  <si>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</si>
  <si>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</si>
  <si>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</si>
  <si>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</si>
  <si>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</si>
  <si>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</si>
  <si>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</si>
  <si>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</si>
  <si>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</si>
  <si>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</si>
  <si>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</si>
  <si>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</si>
  <si>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</si>
  <si>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</si>
  <si>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</si>
  <si>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</si>
  <si>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</si>
  <si>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</si>
  <si>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</si>
  <si>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</si>
  <si>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</si>
  <si>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</si>
  <si>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</si>
  <si>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</si>
  <si>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</si>
  <si>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</si>
  <si>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</si>
  <si>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</si>
  <si>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</si>
  <si>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</si>
  <si>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</si>
  <si>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</si>
  <si>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</si>
  <si>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</si>
  <si>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</si>
  <si>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</si>
  <si>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</si>
  <si>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</si>
  <si>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</si>
  <si>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</si>
  <si>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</si>
  <si>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</si>
  <si>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</si>
  <si>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</si>
  <si>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</si>
  <si>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</si>
  <si>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</si>
  <si>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</si>
  <si>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</si>
  <si>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</si>
  <si>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</si>
  <si>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</si>
  <si>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</si>
  <si>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</si>
  <si>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</si>
  <si>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</si>
  <si>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</si>
  <si>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</si>
  <si>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</si>
  <si>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</si>
  <si>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</si>
  <si>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</si>
  <si>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</si>
  <si>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</si>
  <si>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</si>
  <si>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</si>
  <si>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</si>
  <si>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</si>
  <si>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</si>
  <si>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</si>
  <si>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</si>
  <si>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</si>
  <si>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</si>
  <si>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</si>
  <si>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</si>
  <si>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</si>
  <si>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</si>
  <si>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</si>
  <si>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</si>
  <si>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</si>
  <si>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</si>
  <si>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</si>
  <si>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</si>
  <si>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</si>
  <si>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</si>
  <si>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</si>
  <si>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</si>
  <si>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</si>
  <si>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</si>
  <si>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</si>
  <si>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</si>
  <si>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</si>
  <si>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</si>
  <si>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</si>
  <si>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</si>
  <si>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</si>
  <si>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</si>
  <si>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</si>
  <si>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</si>
  <si>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</si>
  <si>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</si>
  <si>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</si>
  <si>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</si>
  <si>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</si>
  <si>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</si>
  <si>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</si>
  <si>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</si>
  <si>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</si>
  <si>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</si>
  <si>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</si>
  <si>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</si>
  <si>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</si>
  <si>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</si>
  <si>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</si>
  <si>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</si>
  <si>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</si>
  <si>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</si>
  <si>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</si>
  <si>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</si>
  <si>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</si>
  <si>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</si>
  <si>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</si>
  <si>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</si>
  <si>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</si>
  <si>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</si>
  <si>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</si>
  <si>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</si>
  <si>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</si>
  <si>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</si>
  <si>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</si>
  <si>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</si>
  <si>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</si>
  <si>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</si>
  <si>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</si>
  <si>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</si>
  <si>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</si>
  <si>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</si>
  <si>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</si>
  <si>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</si>
  <si>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</si>
  <si>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</si>
  <si>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</si>
  <si>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</si>
  <si>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</si>
  <si>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</si>
  <si>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</si>
  <si>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</si>
  <si>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</si>
  <si>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</si>
  <si>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</si>
  <si>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</si>
  <si>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</si>
  <si>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</si>
  <si>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</si>
  <si>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</si>
  <si>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</si>
  <si>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</si>
  <si>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</si>
  <si>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</si>
  <si>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</si>
  <si>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</si>
  <si>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</si>
  <si>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</si>
  <si>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</si>
  <si>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</si>
  <si>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</si>
  <si>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</si>
  <si>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</si>
  <si>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</si>
  <si>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</si>
  <si>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</si>
  <si>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</si>
  <si>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</si>
  <si>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</si>
  <si>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</si>
  <si>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</si>
  <si>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</si>
  <si>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</si>
  <si>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</si>
  <si>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</si>
  <si>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</si>
  <si>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</si>
  <si>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</si>
  <si>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</si>
  <si>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</si>
  <si>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</si>
  <si>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</si>
  <si>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</si>
  <si>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</si>
  <si>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</si>
  <si>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</si>
  <si>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</si>
  <si>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</si>
  <si>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</si>
  <si>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</si>
  <si>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</si>
  <si>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</si>
  <si>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</si>
  <si>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</si>
  <si>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</si>
  <si>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</si>
  <si>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</si>
  <si>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</si>
  <si>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</si>
  <si>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</si>
  <si>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</si>
  <si>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</si>
  <si>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</si>
  <si>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</si>
  <si>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</si>
  <si>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</si>
  <si>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</si>
  <si>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</si>
  <si>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</si>
  <si>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</si>
  <si>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</si>
  <si>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</si>
  <si>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</si>
  <si>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</si>
  <si>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</si>
  <si>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</si>
  <si>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</si>
  <si>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</si>
  <si>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</si>
  <si>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</si>
  <si>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</si>
  <si>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</si>
  <si>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</si>
  <si>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</si>
  <si>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</si>
  <si>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</si>
  <si>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</si>
  <si>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</si>
  <si>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</si>
  <si>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</si>
  <si>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</si>
  <si>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</si>
  <si>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</si>
  <si>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</si>
  <si>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</si>
  <si>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</si>
  <si>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</si>
  <si>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</si>
  <si>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</si>
  <si>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</si>
  <si>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</si>
  <si>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</si>
  <si>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</si>
  <si>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</si>
  <si>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</si>
  <si>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</si>
  <si>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</si>
  <si>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</si>
  <si>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</si>
  <si>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</si>
  <si>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</si>
  <si>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</si>
  <si>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</si>
  <si>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</si>
  <si>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</si>
  <si>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</si>
  <si>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</si>
  <si>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</si>
  <si>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</si>
  <si>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</si>
  <si>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</si>
  <si>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</si>
  <si>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</si>
  <si>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</si>
  <si>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</si>
  <si>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</si>
  <si>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</si>
  <si>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</si>
  <si>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</si>
  <si>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</si>
  <si>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</si>
  <si>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</si>
  <si>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</si>
  <si>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</si>
  <si>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</si>
  <si>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</si>
  <si>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</si>
  <si>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</si>
  <si>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</si>
  <si>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</si>
  <si>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</si>
  <si>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</si>
  <si>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</si>
  <si>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</si>
  <si>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</si>
  <si>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</si>
  <si>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</si>
  <si>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</si>
  <si>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</si>
  <si>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</si>
  <si>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</si>
  <si>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</si>
  <si>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</si>
  <si>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</si>
  <si>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</si>
  <si>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</si>
  <si>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</si>
  <si>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</si>
  <si>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</si>
  <si>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</si>
  <si>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</si>
  <si>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</si>
  <si>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</si>
  <si>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</si>
  <si>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</si>
  <si>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</si>
  <si>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</si>
  <si>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</si>
  <si>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</si>
  <si>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</si>
  <si>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</si>
  <si>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</si>
  <si>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</si>
  <si>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</si>
  <si>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</si>
  <si>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</si>
  <si>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</si>
  <si>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</si>
  <si>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</si>
  <si>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</si>
  <si>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</si>
  <si>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</si>
  <si>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</si>
  <si>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</si>
  <si>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</si>
  <si>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</si>
  <si>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</si>
  <si>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</si>
  <si>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</si>
  <si>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</si>
  <si>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</si>
  <si>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</si>
  <si>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</si>
  <si>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</si>
  <si>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</si>
  <si>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</si>
  <si>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</si>
  <si>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</si>
  <si>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</si>
  <si>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</si>
  <si>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</si>
  <si>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</si>
  <si>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</si>
  <si>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</si>
  <si>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</si>
  <si>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</si>
  <si>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</si>
  <si>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</si>
  <si>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</si>
  <si>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</si>
  <si>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</si>
  <si>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</si>
  <si>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</si>
  <si>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</si>
  <si>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</si>
  <si>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</si>
  <si>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</si>
  <si>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</si>
  <si>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</si>
  <si>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</si>
  <si>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</si>
  <si>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</si>
  <si>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</si>
  <si>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</si>
  <si>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</si>
  <si>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</si>
  <si>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</si>
  <si>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</si>
  <si>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</si>
  <si>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</si>
  <si>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</si>
  <si>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</si>
  <si>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</si>
  <si>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</si>
  <si>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</si>
  <si>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</si>
  <si>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</si>
  <si>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</si>
  <si>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</si>
  <si>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</si>
  <si>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</si>
  <si>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</si>
  <si>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</si>
  <si>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</si>
  <si>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</si>
  <si>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</si>
  <si>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</si>
  <si>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</si>
  <si>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</si>
  <si>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</si>
  <si>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</si>
  <si>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</si>
  <si>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</si>
  <si>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</si>
  <si>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</si>
  <si>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</si>
  <si>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</si>
  <si>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</si>
  <si>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</si>
  <si>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</si>
  <si>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</si>
  <si>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</si>
  <si>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</si>
  <si>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</si>
  <si>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</si>
  <si>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</si>
  <si>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</si>
  <si>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</si>
  <si>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</si>
  <si>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</si>
  <si>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</si>
  <si>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</si>
  <si>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</si>
  <si>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</si>
  <si>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</si>
  <si>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</si>
  <si>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</si>
  <si>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</si>
  <si>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</si>
  <si>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</si>
  <si>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</si>
  <si>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</si>
  <si>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</si>
  <si>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</si>
  <si>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</si>
  <si>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</si>
  <si>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</si>
  <si>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</si>
  <si>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</si>
  <si>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</si>
  <si>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</si>
  <si>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</si>
  <si>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</si>
  <si>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</si>
  <si>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</si>
  <si>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</si>
  <si>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</si>
  <si>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</si>
  <si>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</si>
  <si>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</si>
  <si>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</si>
  <si>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</si>
  <si>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</si>
  <si>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</si>
  <si>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</si>
  <si>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</si>
  <si>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</si>
  <si>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</si>
  <si>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</si>
  <si>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</si>
  <si>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</si>
  <si>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</si>
  <si>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</si>
  <si>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</si>
  <si>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</si>
  <si>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</si>
  <si>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</si>
  <si>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</si>
  <si>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</si>
  <si>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</si>
  <si>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</si>
  <si>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</si>
  <si>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</si>
  <si>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</si>
  <si>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</si>
  <si>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</si>
  <si>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</si>
  <si>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</si>
  <si>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</si>
  <si>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</si>
  <si>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</si>
  <si>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</si>
  <si>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</si>
  <si>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</si>
  <si>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</si>
  <si>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</si>
  <si>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</si>
  <si>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</si>
  <si>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</si>
  <si>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</si>
  <si>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</si>
  <si>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</si>
  <si>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</si>
  <si>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</si>
  <si>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</si>
  <si>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</si>
  <si>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</si>
  <si>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</si>
  <si>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</si>
  <si>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</si>
  <si>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</si>
  <si>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</si>
  <si>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</si>
  <si>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</si>
  <si>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</si>
  <si>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</si>
  <si>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</si>
  <si>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</si>
  <si>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</si>
  <si>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</si>
  <si>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</si>
  <si>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</si>
  <si>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</si>
  <si>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</si>
  <si>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</si>
  <si>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</si>
  <si>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</si>
  <si>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</si>
  <si>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</si>
  <si>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</si>
  <si>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</si>
  <si>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</si>
  <si>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</si>
  <si>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</si>
  <si>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</si>
  <si>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</si>
  <si>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</si>
  <si>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</si>
  <si>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</si>
  <si>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</si>
  <si>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</si>
  <si>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</si>
  <si>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</si>
  <si>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</si>
  <si>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</si>
  <si>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</si>
  <si>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</si>
  <si>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</si>
  <si>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</si>
  <si>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</si>
  <si>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</si>
  <si>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</si>
  <si>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</si>
  <si>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</si>
  <si>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</si>
  <si>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</si>
  <si>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</si>
  <si>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</si>
  <si>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</si>
  <si>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</si>
  <si>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</si>
  <si>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</si>
  <si>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</si>
  <si>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</si>
  <si>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</si>
  <si>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</si>
  <si>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</si>
  <si>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</si>
  <si>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</si>
  <si>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</si>
  <si>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</si>
  <si>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</si>
  <si>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</si>
  <si>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</si>
  <si>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</si>
  <si>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</si>
  <si>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</si>
  <si>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</si>
  <si>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</si>
  <si>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</si>
  <si>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</si>
  <si>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</si>
  <si>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</si>
  <si>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</si>
  <si>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</si>
  <si>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</si>
  <si>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</si>
  <si>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</si>
  <si>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</si>
  <si>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</si>
  <si>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</si>
  <si>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</si>
  <si>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</si>
  <si>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</si>
  <si>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</si>
  <si>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</si>
  <si>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</si>
  <si>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</si>
  <si>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</si>
  <si>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</si>
  <si>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</si>
  <si>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</si>
  <si>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</si>
  <si>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</si>
  <si>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</si>
  <si>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</si>
  <si>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</si>
  <si>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</si>
  <si>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</si>
  <si>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</si>
  <si>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</si>
  <si>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</si>
  <si>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</si>
  <si>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</si>
  <si>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</si>
  <si>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</si>
  <si>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</si>
  <si>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</si>
  <si>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</si>
  <si>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</si>
  <si>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</si>
  <si>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</si>
  <si>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</si>
  <si>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</si>
  <si>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</si>
  <si>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</si>
  <si>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</si>
  <si>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</si>
  <si>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</si>
  <si>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</si>
  <si>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</si>
  <si>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</si>
  <si>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</si>
  <si>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</si>
  <si>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</si>
  <si>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</si>
  <si>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</si>
  <si>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</si>
  <si>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</si>
  <si>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</si>
  <si>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</si>
  <si>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</si>
  <si>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</si>
  <si>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</si>
  <si>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</si>
  <si>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</si>
  <si>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</si>
  <si>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</si>
  <si>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</si>
  <si>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</si>
  <si>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</si>
  <si>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</si>
  <si>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</si>
  <si>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</si>
  <si>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</si>
  <si>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</si>
  <si>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</si>
  <si>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</si>
  <si>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</si>
  <si>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</si>
  <si>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</si>
  <si>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</si>
  <si>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</si>
  <si>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</si>
  <si>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</si>
  <si>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</si>
  <si>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</si>
  <si>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</si>
  <si>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</si>
  <si>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</si>
  <si>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</si>
  <si>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</si>
  <si>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</si>
  <si>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</si>
  <si>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</si>
  <si>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</si>
  <si>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</si>
  <si>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</si>
  <si>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</si>
  <si>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</si>
  <si>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</si>
  <si>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</si>
  <si>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</si>
  <si>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</si>
  <si>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</si>
  <si>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</si>
  <si>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</si>
  <si>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</si>
  <si>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</si>
  <si>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</si>
  <si>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</si>
  <si>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</si>
  <si>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</si>
  <si>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</si>
  <si>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</si>
  <si>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</si>
  <si>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</si>
  <si>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</si>
  <si>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</si>
  <si>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</si>
  <si>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</si>
  <si>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</si>
  <si>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</si>
  <si>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</si>
  <si>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</si>
  <si>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</si>
  <si>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</si>
  <si>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</si>
  <si>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</si>
  <si>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</si>
  <si>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</si>
  <si>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</si>
  <si>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</si>
  <si>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</si>
  <si>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</si>
  <si>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</si>
  <si>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</si>
  <si>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</si>
  <si>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</si>
  <si>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</si>
  <si>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</si>
  <si>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</si>
  <si>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</si>
  <si>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</si>
  <si>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</si>
  <si>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</si>
  <si>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</si>
  <si>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</si>
  <si>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</si>
  <si>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</si>
  <si>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</si>
  <si>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</si>
  <si>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</si>
  <si>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</si>
  <si>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</si>
  <si>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</si>
  <si>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</si>
  <si>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</si>
  <si>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</si>
  <si>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</si>
  <si>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</si>
  <si>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</si>
  <si>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</si>
  <si>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</si>
  <si>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</si>
  <si>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</si>
  <si>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</si>
  <si>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</si>
  <si>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</si>
  <si>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</si>
  <si>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</si>
  <si>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</si>
  <si>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</si>
  <si>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</si>
  <si>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</si>
  <si>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</si>
  <si>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</si>
  <si>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</si>
  <si>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</si>
  <si>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</si>
  <si>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</si>
  <si>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</si>
  <si>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</si>
  <si>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</si>
  <si>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</si>
  <si>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</si>
  <si>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</si>
  <si>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</si>
  <si>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</si>
  <si>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</si>
  <si>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</si>
  <si>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</si>
  <si>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</si>
  <si>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</si>
  <si>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</si>
  <si>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</si>
  <si>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</si>
  <si>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</si>
  <si>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</si>
  <si>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</si>
  <si>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</si>
  <si>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</si>
  <si>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</si>
  <si>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</si>
  <si>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</si>
  <si>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</si>
  <si>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</si>
  <si>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</si>
  <si>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</si>
  <si>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</si>
  <si>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</si>
  <si>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</si>
  <si>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</si>
  <si>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</si>
  <si>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</si>
  <si>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</si>
  <si>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</si>
  <si>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</si>
  <si>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</si>
  <si>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</si>
  <si>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</si>
  <si>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</si>
  <si>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</si>
  <si>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</si>
  <si>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</si>
  <si>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</si>
  <si>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</si>
  <si>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</si>
  <si>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</si>
  <si>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</si>
  <si>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</si>
  <si>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</si>
  <si>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</si>
  <si>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</si>
  <si>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</si>
  <si>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</si>
  <si>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</si>
  <si>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</si>
  <si>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</si>
  <si>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</si>
  <si>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</si>
  <si>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</si>
  <si>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</si>
  <si>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</si>
  <si>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</si>
  <si>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</si>
  <si>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</si>
  <si>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</si>
  <si>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</si>
  <si>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</si>
  <si>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</si>
  <si>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</si>
  <si>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</si>
  <si>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</si>
  <si>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</si>
  <si>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</si>
  <si>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</si>
  <si>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</si>
  <si>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</si>
  <si>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</si>
  <si>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</si>
  <si>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</si>
  <si>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</si>
  <si>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</si>
  <si>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</si>
  <si>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</si>
  <si>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</si>
  <si>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</si>
  <si>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</si>
  <si>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</si>
  <si>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</si>
  <si>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</si>
  <si>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</si>
  <si>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</si>
  <si>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</si>
  <si>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</si>
  <si>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</si>
  <si>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</si>
  <si>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</si>
  <si>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</si>
  <si>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</si>
  <si>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</si>
  <si>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</si>
  <si>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</si>
  <si>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</si>
  <si>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</si>
  <si>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</si>
  <si>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</si>
  <si>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</si>
  <si>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</si>
  <si>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</si>
  <si>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</si>
  <si>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</si>
  <si>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</si>
  <si>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</si>
  <si>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</si>
  <si>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</si>
  <si>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</si>
  <si>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</si>
  <si>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</si>
  <si>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</si>
  <si>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</si>
  <si>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</si>
  <si>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</si>
  <si>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</si>
  <si>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</si>
  <si>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</si>
  <si>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</si>
  <si>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</si>
  <si>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</si>
  <si>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</si>
  <si>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</si>
  <si>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</si>
  <si>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</si>
  <si>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</si>
  <si>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</si>
  <si>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</si>
  <si>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</si>
  <si>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</si>
  <si>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</si>
  <si>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</si>
  <si>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</si>
  <si>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</si>
  <si>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</si>
  <si>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</si>
  <si>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</si>
  <si>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</si>
  <si>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</si>
  <si>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</si>
  <si>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</si>
  <si>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</si>
  <si>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</si>
  <si>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</si>
  <si>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</si>
  <si>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</si>
  <si>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</si>
  <si>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</si>
  <si>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</si>
  <si>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</si>
  <si>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</si>
  <si>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</si>
  <si>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</si>
  <si>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</si>
  <si>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</si>
  <si>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</si>
  <si>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</si>
  <si>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</si>
  <si>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</si>
  <si>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</si>
  <si>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</si>
  <si>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</si>
  <si>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</si>
  <si>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</si>
  <si>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</si>
  <si>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</si>
  <si>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</si>
  <si>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</si>
  <si>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</si>
  <si>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</si>
  <si>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</si>
  <si>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</si>
  <si>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</si>
  <si>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</si>
  <si>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</si>
  <si>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</si>
  <si>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</si>
  <si>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</si>
  <si>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</si>
  <si>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</si>
  <si>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</si>
  <si>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</si>
  <si>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</si>
  <si>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</si>
  <si>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</si>
  <si>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</si>
  <si>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</si>
  <si>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</si>
  <si>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</si>
  <si>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</si>
  <si>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</si>
  <si>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</si>
  <si>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</si>
  <si>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</si>
  <si>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</si>
  <si>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</si>
  <si>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</si>
  <si>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</si>
  <si>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</si>
  <si>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</si>
  <si>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</si>
  <si>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</si>
  <si>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</si>
  <si>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</si>
  <si>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</si>
  <si>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</si>
  <si>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</si>
  <si>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</si>
  <si>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</si>
  <si>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</si>
  <si>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</si>
  <si>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</si>
  <si>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</si>
  <si>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</si>
  <si>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</si>
  <si>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</si>
  <si>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</si>
  <si>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</si>
  <si>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</si>
  <si>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</si>
  <si>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</si>
  <si>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</si>
  <si>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</si>
  <si>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</si>
  <si>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</si>
  <si>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</si>
  <si>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</si>
  <si>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</si>
  <si>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</si>
  <si>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</si>
  <si>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</si>
  <si>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</si>
  <si>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</si>
  <si>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</si>
  <si>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</si>
  <si>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</si>
  <si>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</si>
  <si>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</si>
  <si>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</si>
  <si>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</si>
  <si>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</si>
  <si>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</si>
  <si>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</si>
  <si>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</si>
  <si>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</si>
  <si>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</si>
  <si>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</si>
  <si>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</si>
  <si>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</si>
  <si>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</si>
  <si>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</si>
  <si>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</si>
  <si>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</si>
  <si>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</si>
  <si>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</si>
  <si>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</si>
  <si>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</si>
  <si>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</si>
  <si>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</si>
  <si>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</si>
  <si>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</si>
  <si>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</si>
  <si>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</si>
  <si>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</si>
  <si>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</si>
  <si>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</si>
  <si>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</si>
  <si>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</si>
  <si>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</si>
  <si>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</si>
  <si>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</si>
  <si>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</si>
  <si>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</si>
  <si>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</si>
  <si>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</si>
  <si>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</si>
  <si>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</si>
  <si>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</si>
  <si>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</si>
  <si>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</si>
  <si>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</si>
  <si>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</si>
  <si>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</si>
  <si>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</si>
  <si>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</si>
  <si>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</si>
  <si>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</si>
  <si>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</si>
  <si>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</si>
  <si>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</si>
  <si>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</si>
  <si>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</si>
  <si>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</si>
  <si>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</si>
  <si>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</si>
  <si>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</si>
  <si>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</si>
  <si>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</si>
  <si>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</si>
  <si>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</si>
  <si>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</si>
  <si>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</si>
  <si>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</si>
  <si>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</si>
  <si>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</si>
  <si>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</si>
  <si>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</si>
  <si>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</si>
  <si>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</si>
  <si>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</si>
  <si>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</si>
  <si>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</si>
  <si>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</si>
  <si>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</si>
  <si>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</si>
  <si>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</si>
  <si>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</si>
  <si>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</si>
  <si>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</si>
  <si>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</si>
  <si>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</si>
  <si>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</si>
  <si>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</si>
  <si>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</si>
  <si>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</si>
  <si>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</si>
  <si>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</si>
  <si>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</si>
  <si>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</si>
  <si>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</si>
  <si>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</si>
  <si>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</si>
  <si>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</si>
  <si>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</si>
  <si>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</si>
  <si>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</si>
  <si>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</si>
  <si>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</si>
  <si>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</si>
  <si>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</si>
  <si>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</si>
  <si>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</si>
  <si>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</si>
  <si>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</si>
  <si>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</si>
  <si>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</si>
  <si>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</si>
  <si>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</si>
  <si>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</si>
  <si>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</si>
  <si>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</si>
  <si>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</si>
  <si>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</si>
  <si>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</si>
  <si>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</si>
  <si>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</si>
  <si>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</si>
  <si>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</si>
  <si>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</si>
  <si>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</si>
  <si>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</si>
  <si>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</si>
  <si>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</si>
  <si>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</si>
  <si>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</si>
  <si>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</si>
  <si>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</si>
  <si>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</si>
  <si>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</si>
  <si>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</si>
  <si>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</si>
  <si>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</si>
  <si>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</si>
  <si>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</si>
  <si>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</si>
  <si>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</si>
  <si>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</si>
  <si>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</si>
  <si>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</si>
  <si>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</si>
  <si>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</si>
  <si>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</si>
  <si>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</si>
  <si>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</si>
  <si>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</si>
  <si>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</si>
  <si>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</si>
  <si>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</si>
  <si>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</si>
  <si>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</si>
  <si>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</si>
  <si>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</si>
  <si>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</si>
  <si>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</si>
  <si>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</si>
  <si>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</si>
  <si>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</si>
  <si>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</si>
  <si>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</si>
  <si>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</si>
  <si>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</si>
  <si>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</si>
  <si>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</si>
  <si>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</si>
  <si>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</si>
  <si>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</si>
  <si>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</si>
  <si>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</si>
  <si>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</si>
  <si>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</si>
  <si>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</si>
  <si>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</si>
  <si>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</si>
  <si>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</si>
  <si>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</si>
  <si>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</si>
  <si>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</si>
  <si>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</si>
  <si>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</si>
  <si>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</si>
  <si>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</si>
  <si>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</si>
  <si>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</si>
  <si>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</si>
  <si>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</si>
  <si>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</si>
  <si>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</si>
  <si>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</si>
  <si>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</si>
  <si>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</si>
  <si>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</si>
  <si>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</si>
  <si>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</si>
  <si>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</si>
  <si>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</si>
  <si>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</si>
  <si>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</si>
  <si>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</si>
  <si>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</si>
  <si>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</si>
  <si>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</si>
  <si>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</si>
  <si>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</si>
  <si>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</si>
  <si>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</si>
  <si>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</si>
  <si>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</si>
  <si>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</si>
  <si>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</si>
  <si>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</si>
  <si>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</si>
  <si>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</si>
  <si>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</si>
  <si>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</si>
  <si>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</si>
  <si>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</si>
  <si>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</si>
  <si>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</si>
  <si>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</si>
  <si>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</si>
  <si>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</si>
  <si>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</si>
  <si>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</si>
  <si>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</si>
  <si>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</si>
  <si>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</si>
  <si>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</si>
  <si>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</si>
  <si>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</si>
  <si>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</si>
  <si>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</si>
  <si>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</si>
  <si>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</si>
  <si>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</si>
  <si>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</si>
  <si>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</si>
  <si>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</si>
  <si>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</si>
  <si>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</si>
  <si>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</si>
  <si>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</si>
  <si>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</si>
  <si>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</si>
  <si>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</si>
  <si>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</si>
  <si>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</si>
  <si>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</si>
  <si>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</si>
  <si>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</si>
  <si>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</si>
  <si>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</si>
  <si>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</si>
  <si>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</si>
  <si>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</si>
  <si>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</si>
  <si>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</si>
  <si>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</si>
  <si>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</si>
  <si>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</si>
  <si>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</si>
  <si>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</si>
  <si>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</si>
  <si>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</si>
  <si>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</si>
  <si>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</si>
  <si>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</si>
  <si>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</si>
  <si>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</si>
  <si>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</si>
  <si>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</si>
  <si>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</si>
  <si>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</si>
  <si>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</si>
  <si>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</si>
  <si>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</si>
  <si>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</si>
  <si>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</si>
  <si>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</si>
  <si>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</si>
  <si>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</si>
  <si>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</si>
  <si>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</si>
  <si>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</si>
  <si>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</si>
  <si>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</si>
  <si>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</si>
  <si>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</si>
  <si>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</si>
  <si>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</si>
  <si>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</si>
  <si>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</si>
  <si>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</si>
  <si>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</si>
  <si>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</si>
  <si>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</si>
  <si>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</si>
  <si>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</si>
  <si>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</si>
  <si>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</si>
  <si>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</si>
  <si>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</si>
  <si>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</si>
  <si>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</si>
  <si>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</si>
  <si>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</si>
  <si>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</si>
  <si>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</si>
  <si>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</si>
  <si>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</si>
  <si>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</si>
  <si>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</si>
  <si>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</si>
  <si>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</si>
  <si>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</si>
  <si>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</si>
  <si>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</si>
  <si>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</si>
  <si>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</si>
  <si>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</si>
  <si>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</si>
  <si>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</si>
  <si>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</si>
  <si>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</si>
  <si>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</si>
  <si>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</si>
  <si>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</si>
  <si>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</si>
  <si>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</si>
  <si>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</si>
  <si>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</si>
  <si>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</si>
  <si>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</si>
  <si>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</si>
  <si>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</si>
  <si>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</si>
  <si>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</si>
  <si>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</si>
  <si>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</si>
  <si>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</si>
  <si>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</si>
  <si>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</si>
  <si>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</si>
  <si>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</si>
  <si>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</si>
  <si>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</si>
  <si>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</si>
  <si>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</si>
  <si>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</si>
  <si>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</si>
  <si>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</si>
  <si>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</si>
  <si>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</si>
  <si>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</si>
  <si>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</si>
  <si>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</si>
  <si>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</si>
  <si>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</si>
  <si>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</si>
  <si>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</si>
  <si>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</si>
  <si>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</si>
  <si>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</si>
  <si>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</si>
  <si>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</si>
  <si>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</si>
  <si>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</si>
  <si>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</si>
  <si>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</si>
  <si>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</si>
  <si>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</si>
  <si>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</si>
  <si>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</si>
  <si>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</si>
  <si>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</si>
  <si>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</si>
  <si>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</si>
  <si>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</si>
  <si>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</si>
  <si>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</si>
  <si>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</si>
  <si>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</si>
  <si>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</si>
  <si>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</si>
  <si>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</si>
  <si>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</si>
  <si>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</si>
  <si>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</si>
  <si>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</si>
  <si>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</si>
  <si>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</si>
  <si>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</si>
  <si>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</si>
  <si>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</si>
  <si>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</si>
  <si>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</si>
  <si>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</si>
  <si>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</si>
  <si>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</si>
  <si>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</si>
  <si>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</si>
  <si>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</si>
  <si>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</si>
  <si>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</si>
  <si>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</si>
  <si>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</si>
  <si>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</si>
  <si>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</si>
  <si>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</si>
  <si>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</si>
  <si>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</si>
  <si>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</si>
  <si>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</si>
  <si>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</si>
  <si>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</si>
  <si>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</si>
  <si>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</si>
  <si>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</si>
  <si>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</si>
  <si>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</si>
  <si>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</si>
  <si>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</si>
  <si>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</si>
  <si>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</si>
  <si>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</si>
  <si>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</si>
  <si>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</si>
  <si>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</si>
  <si>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</si>
  <si>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</si>
  <si>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</si>
  <si>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</si>
  <si>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</si>
  <si>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</si>
  <si>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</si>
  <si>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</si>
  <si>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</si>
  <si>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</si>
  <si>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</si>
  <si>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</si>
  <si>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</si>
  <si>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</si>
  <si>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</si>
  <si>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</si>
  <si>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</si>
  <si>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</si>
  <si>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</si>
  <si>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</si>
  <si>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</si>
  <si>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</si>
  <si>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</si>
  <si>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</si>
  <si>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</si>
  <si>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</si>
  <si>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</si>
  <si>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</si>
  <si>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</si>
  <si>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</si>
  <si>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</si>
  <si>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</si>
  <si>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</si>
  <si>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</si>
  <si>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</si>
  <si>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</si>
  <si>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</si>
  <si>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</si>
  <si>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</si>
  <si>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</si>
  <si>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</si>
  <si>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</si>
  <si>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</si>
  <si>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</si>
  <si>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</si>
  <si>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</si>
  <si>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</si>
  <si>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</si>
  <si>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</si>
  <si>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</si>
  <si>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</si>
  <si>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</si>
  <si>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</si>
  <si>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</si>
  <si>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</si>
  <si>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</si>
  <si>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</si>
  <si>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</si>
  <si>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</si>
  <si>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</si>
  <si>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</si>
  <si>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</si>
  <si>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</si>
  <si>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</si>
  <si>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</si>
  <si>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</si>
  <si>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</si>
  <si>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</si>
  <si>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</si>
  <si>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</si>
  <si>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</si>
  <si>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</si>
  <si>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</si>
  <si>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</si>
  <si>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</si>
  <si>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</si>
  <si>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</si>
  <si>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</si>
  <si>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</si>
  <si>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</si>
  <si>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</si>
  <si>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</si>
  <si>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</si>
  <si>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</si>
  <si>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</si>
  <si>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</si>
  <si>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</si>
  <si>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</si>
  <si>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</si>
  <si>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</si>
  <si>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</si>
  <si>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</si>
  <si>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</si>
  <si>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</si>
  <si>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</si>
  <si>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</si>
  <si>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</si>
  <si>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</si>
  <si>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</si>
  <si>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</si>
  <si>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</si>
  <si>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</si>
  <si>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</si>
  <si>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</si>
  <si>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</si>
  <si>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</si>
  <si>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</si>
  <si>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</si>
  <si>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</si>
  <si>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</si>
  <si>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</si>
  <si>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</si>
  <si>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</si>
  <si>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</si>
  <si>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</si>
  <si>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</si>
  <si>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</si>
  <si>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</si>
  <si>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</si>
  <si>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</si>
  <si>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</si>
  <si>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</si>
  <si>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</si>
  <si>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</si>
  <si>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</si>
  <si>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</si>
  <si>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</si>
  <si>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</si>
  <si>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</si>
  <si>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</si>
  <si>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</si>
  <si>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</si>
  <si>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</si>
  <si>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</si>
  <si>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</si>
  <si>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</si>
  <si>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</si>
  <si>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</si>
  <si>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</si>
  <si>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</si>
  <si>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</si>
  <si>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</si>
  <si>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</si>
  <si>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</si>
  <si>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</si>
  <si>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</si>
  <si>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</si>
  <si>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</si>
  <si>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</si>
  <si>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</si>
  <si>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</si>
  <si>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</si>
  <si>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</si>
  <si>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</si>
  <si>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</si>
  <si>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</si>
  <si>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</si>
  <si>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</si>
  <si>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</si>
  <si>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</si>
  <si>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</si>
  <si>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</si>
  <si>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</si>
  <si>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</si>
  <si>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</si>
  <si>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</si>
  <si>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</si>
  <si>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</si>
  <si>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</si>
  <si>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</si>
  <si>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</si>
  <si>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</si>
  <si>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</si>
  <si>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</si>
  <si>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</si>
  <si>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</si>
  <si>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</si>
  <si>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</si>
  <si>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</si>
  <si>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</si>
  <si>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</si>
  <si>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</si>
  <si>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</si>
  <si>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</si>
  <si>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</si>
  <si>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</si>
  <si>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</si>
  <si>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</si>
  <si>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</si>
  <si>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</si>
  <si>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</si>
  <si>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</si>
  <si>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</si>
  <si>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</si>
  <si>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</si>
  <si>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</si>
  <si>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</si>
  <si>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</si>
  <si>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</si>
  <si>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</si>
  <si>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</si>
  <si>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</si>
  <si>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</si>
  <si>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</si>
  <si>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</si>
  <si>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</si>
  <si>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</si>
  <si>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</si>
  <si>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</si>
  <si>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</si>
  <si>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</si>
  <si>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</si>
  <si>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</si>
  <si>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</si>
  <si>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</si>
  <si>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</si>
  <si>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</si>
  <si>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</si>
  <si>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</si>
  <si>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</si>
  <si>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</si>
  <si>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</si>
  <si>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</si>
  <si>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</si>
  <si>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</si>
  <si>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</si>
  <si>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</si>
  <si>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</si>
  <si>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</si>
  <si>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</si>
  <si>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</si>
  <si>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</si>
  <si>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</si>
  <si>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</si>
  <si>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</si>
  <si>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</si>
  <si>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</si>
  <si>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</si>
  <si>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</si>
  <si>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</si>
  <si>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</si>
  <si>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</si>
  <si>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</si>
  <si>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</si>
  <si>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</si>
  <si>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</si>
  <si>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</si>
  <si>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</si>
  <si>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</si>
  <si>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</si>
  <si>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</si>
  <si>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</si>
  <si>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</si>
  <si>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</si>
  <si>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</si>
  <si>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</si>
  <si>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</si>
  <si>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</si>
  <si>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</si>
  <si>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</si>
  <si>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</si>
  <si>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</si>
  <si>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</si>
  <si>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</si>
  <si>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</si>
  <si>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</si>
  <si>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</si>
  <si>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</si>
  <si>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</si>
  <si>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</si>
  <si>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</si>
  <si>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</si>
  <si>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</si>
  <si>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</si>
  <si>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</si>
  <si>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</si>
  <si>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</si>
  <si>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</si>
  <si>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</si>
  <si>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</si>
  <si>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</si>
  <si>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</si>
  <si>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</si>
  <si>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</si>
  <si>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</si>
  <si>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</si>
  <si>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</si>
  <si>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</si>
  <si>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</si>
  <si>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</si>
  <si>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</si>
  <si>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</si>
  <si>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</si>
  <si>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</si>
  <si>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</si>
  <si>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</si>
  <si>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</si>
  <si>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</si>
  <si>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</si>
  <si>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</si>
  <si>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</si>
  <si>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</si>
  <si>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</si>
  <si>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</si>
  <si>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</si>
  <si>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</si>
  <si>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</si>
  <si>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</si>
  <si>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</si>
  <si>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</si>
  <si>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</si>
  <si>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</si>
  <si>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</si>
  <si>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</si>
  <si>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</si>
  <si>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</si>
  <si>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</si>
  <si>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</si>
  <si>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</si>
  <si>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</si>
  <si>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</si>
  <si>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</si>
  <si>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</si>
  <si>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</si>
  <si>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</si>
  <si>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</si>
  <si>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</si>
  <si>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</si>
  <si>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</si>
  <si>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</si>
  <si>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</si>
  <si>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</si>
  <si>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</si>
  <si>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</si>
  <si>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</si>
  <si>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</si>
  <si>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</si>
  <si>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</si>
  <si>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</si>
  <si>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</si>
  <si>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</si>
  <si>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</si>
  <si>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</si>
  <si>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</si>
  <si>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</si>
  <si>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</si>
  <si>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</si>
  <si>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</si>
  <si>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</si>
  <si>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</si>
  <si>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</si>
  <si>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</si>
  <si>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</si>
  <si>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</si>
  <si>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</si>
  <si>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</si>
  <si>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</si>
  <si>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</si>
  <si>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</si>
  <si>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</si>
  <si>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</si>
  <si>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</si>
  <si>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</si>
  <si>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</si>
  <si>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</si>
  <si>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</si>
  <si>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</si>
  <si>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</si>
  <si>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</si>
  <si>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</si>
  <si>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</si>
  <si>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</si>
  <si>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</si>
  <si>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</si>
  <si>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</si>
  <si>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</si>
  <si>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</si>
  <si>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</si>
  <si>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</si>
  <si>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</si>
  <si>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</si>
  <si>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</si>
  <si>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</si>
  <si>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</si>
  <si>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</si>
  <si>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</si>
  <si>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</si>
  <si>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</si>
  <si>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</si>
  <si>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</si>
  <si>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</si>
  <si>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</si>
  <si>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</si>
  <si>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</si>
  <si>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</si>
  <si>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</si>
  <si>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</si>
  <si>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</si>
  <si>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</si>
  <si>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</si>
  <si>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</si>
  <si>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</si>
  <si>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</si>
  <si>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</si>
  <si>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</si>
  <si>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</si>
  <si>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</si>
  <si>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</si>
  <si>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</si>
  <si>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</si>
  <si>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</si>
  <si>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</si>
  <si>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</si>
  <si>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</si>
  <si>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</si>
  <si>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</si>
  <si>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</si>
  <si>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</si>
  <si>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</si>
  <si>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</si>
  <si>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</si>
  <si>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</si>
  <si>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</si>
  <si>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</si>
  <si>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</si>
  <si>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</si>
  <si>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</si>
  <si>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</si>
  <si>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</si>
  <si>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</si>
  <si>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</si>
  <si>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</si>
  <si>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</si>
  <si>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</si>
  <si>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</si>
  <si>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</si>
  <si>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</si>
  <si>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</si>
  <si>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</si>
  <si>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</si>
  <si>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</si>
  <si>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</si>
  <si>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</si>
  <si>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</si>
  <si>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</si>
  <si>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</si>
  <si>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</si>
  <si>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</si>
  <si>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</si>
  <si>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</si>
  <si>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</si>
  <si>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</si>
  <si>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</si>
  <si>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</si>
  <si>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</si>
  <si>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</si>
  <si>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</si>
  <si>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</si>
  <si>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</si>
  <si>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</si>
  <si>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</si>
  <si>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</si>
  <si>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</si>
  <si>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</si>
  <si>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</si>
  <si>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</si>
  <si>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</si>
  <si>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</si>
  <si>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</si>
  <si>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</si>
  <si>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</si>
  <si>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</si>
  <si>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</si>
  <si>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</si>
  <si>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</si>
  <si>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</si>
  <si>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</si>
  <si>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</si>
  <si>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</si>
  <si>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</si>
  <si>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</si>
  <si>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</si>
  <si>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</si>
  <si>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</si>
  <si>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</si>
  <si>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</si>
  <si>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</si>
  <si>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</si>
  <si>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</si>
  <si>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</si>
  <si>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</si>
  <si>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</si>
  <si>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</si>
  <si>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</si>
  <si>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</si>
  <si>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</si>
  <si>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</si>
  <si>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</si>
  <si>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</si>
  <si>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</si>
  <si>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</si>
  <si>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</si>
  <si>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</si>
  <si>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</si>
  <si>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</si>
  <si>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</si>
  <si>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</si>
  <si>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</si>
  <si>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</si>
  <si>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</si>
  <si>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</si>
  <si>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</si>
  <si>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</si>
  <si>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</si>
  <si>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</si>
  <si>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</si>
  <si>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</si>
  <si>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</si>
  <si>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</si>
  <si>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</si>
  <si>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</si>
  <si>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</si>
  <si>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</si>
  <si>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</si>
  <si>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</si>
  <si>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</si>
  <si>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</si>
  <si>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</si>
  <si>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</si>
  <si>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</si>
  <si>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</si>
  <si>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</si>
  <si>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</si>
  <si>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</si>
  <si>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</si>
  <si>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</si>
  <si>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</si>
  <si>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</si>
  <si>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</si>
  <si>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</si>
  <si>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</si>
  <si>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</si>
  <si>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</si>
  <si>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</si>
  <si>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</si>
  <si>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</si>
  <si>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</si>
  <si>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</si>
  <si>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</si>
  <si>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</si>
  <si>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</si>
  <si>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</si>
  <si>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</si>
  <si>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</si>
  <si>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</si>
  <si>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</si>
  <si>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</si>
  <si>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</si>
  <si>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</si>
  <si>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</si>
  <si>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</si>
  <si>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</si>
  <si>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</si>
  <si>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</si>
  <si>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</si>
  <si>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</si>
  <si>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</si>
  <si>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</si>
  <si>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</si>
  <si>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</si>
  <si>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</si>
  <si>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</si>
  <si>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</si>
  <si>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</si>
  <si>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</si>
  <si>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</si>
  <si>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</si>
  <si>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</si>
  <si>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</si>
  <si>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</si>
  <si>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</si>
  <si>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</si>
  <si>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</si>
  <si>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</si>
  <si>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</si>
  <si>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</si>
  <si>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</si>
  <si>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</si>
  <si>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</si>
  <si>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</si>
  <si>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</si>
  <si>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</si>
  <si>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</si>
  <si>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</si>
  <si>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</si>
  <si>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</si>
  <si>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</si>
  <si>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</si>
  <si>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</si>
  <si>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</si>
  <si>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</si>
  <si>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</si>
  <si>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</si>
  <si>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</si>
  <si>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</si>
  <si>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</si>
  <si>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</si>
  <si>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</si>
  <si>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</si>
  <si>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</si>
  <si>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</si>
  <si>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</si>
  <si>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</si>
  <si>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</si>
  <si>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</si>
  <si>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</si>
  <si>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</si>
  <si>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</si>
  <si>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</si>
  <si>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</si>
  <si>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</si>
  <si>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</si>
  <si>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</si>
  <si>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</si>
  <si>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</si>
  <si>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</si>
  <si>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</si>
  <si>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</si>
  <si>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</si>
  <si>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</si>
  <si>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</si>
  <si>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</si>
  <si>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</si>
  <si>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</si>
  <si>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</si>
  <si>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</si>
  <si>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</si>
  <si>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</si>
  <si>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</si>
  <si>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</si>
  <si>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</si>
  <si>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</si>
  <si>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</si>
  <si>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</si>
  <si>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</si>
  <si>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</si>
  <si>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</si>
  <si>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</si>
  <si>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</si>
  <si>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</si>
  <si>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</si>
  <si>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</si>
  <si>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</si>
  <si>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</si>
  <si>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</si>
  <si>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</si>
  <si>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</si>
  <si>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</si>
  <si>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</si>
  <si>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</si>
  <si>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</si>
  <si>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</si>
  <si>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</si>
  <si>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</si>
  <si>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</si>
  <si>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</si>
  <si>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</si>
  <si>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</si>
  <si>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</si>
  <si>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</si>
  <si>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</si>
  <si>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</si>
  <si>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</si>
  <si>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</si>
  <si>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</si>
  <si>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</si>
  <si>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</si>
  <si>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</si>
  <si>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</si>
  <si>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</si>
  <si>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</si>
  <si>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</si>
  <si>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</si>
  <si>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</si>
  <si>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</si>
  <si>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</si>
  <si>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</si>
  <si>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</si>
  <si>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</si>
  <si>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</si>
  <si>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</si>
  <si>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</si>
  <si>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</si>
  <si>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</si>
  <si>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</si>
  <si>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</si>
  <si>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</si>
  <si>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</si>
  <si>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</si>
  <si>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</si>
  <si>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</si>
  <si>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</si>
  <si>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</si>
  <si>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</si>
  <si>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</si>
  <si>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</si>
  <si>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</si>
  <si>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</si>
  <si>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</si>
  <si>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</si>
  <si>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</si>
  <si>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</si>
  <si>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</si>
  <si>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</si>
  <si>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</si>
  <si>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</si>
  <si>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</si>
  <si>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</si>
  <si>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</si>
  <si>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</si>
  <si>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</si>
  <si>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</si>
  <si>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</si>
  <si>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</si>
  <si>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</si>
  <si>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</si>
  <si>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</si>
  <si>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</si>
  <si>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</si>
  <si>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</si>
  <si>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</si>
  <si>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</si>
  <si>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</si>
  <si>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</si>
  <si>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</si>
  <si>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</si>
  <si>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</si>
  <si>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</si>
  <si>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</si>
  <si>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</si>
  <si>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</si>
  <si>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</si>
  <si>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</si>
  <si>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</si>
  <si>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</si>
  <si>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</si>
  <si>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</si>
  <si>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</si>
  <si>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</si>
  <si>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</si>
  <si>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</si>
  <si>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</si>
  <si>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</si>
  <si>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</si>
  <si>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</si>
  <si>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</si>
  <si>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</si>
  <si>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</si>
  <si>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</si>
  <si>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</si>
  <si>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</si>
  <si>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</si>
  <si>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</si>
  <si>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</si>
  <si>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</si>
  <si>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</si>
  <si>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</si>
  <si>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</si>
  <si>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</si>
  <si>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</si>
  <si>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</si>
  <si>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</si>
  <si>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</si>
  <si>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</si>
  <si>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</si>
  <si>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</si>
  <si>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</si>
  <si>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</si>
  <si>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</si>
  <si>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</si>
  <si>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</si>
  <si>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</si>
  <si>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</si>
  <si>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</si>
  <si>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</si>
  <si>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</si>
  <si>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</si>
  <si>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</si>
  <si>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</si>
  <si>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</si>
  <si>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</si>
  <si>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</si>
  <si>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</si>
  <si>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</si>
  <si>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</si>
  <si>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</si>
  <si>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</si>
  <si>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</si>
  <si>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</si>
  <si>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</si>
  <si>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</si>
  <si>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</si>
  <si>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</si>
  <si>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</si>
  <si>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</si>
  <si>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</si>
  <si>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</si>
  <si>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</si>
  <si>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</si>
  <si>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</si>
  <si>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</si>
  <si>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</si>
  <si>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</si>
  <si>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</si>
  <si>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</si>
  <si>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</si>
  <si>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</si>
  <si>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</si>
  <si>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</si>
  <si>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</si>
  <si>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</si>
  <si>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</si>
  <si>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</si>
  <si>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</si>
  <si>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</si>
  <si>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</si>
  <si>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</si>
  <si>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</si>
  <si>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</si>
  <si>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</si>
  <si>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</si>
  <si>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</si>
  <si>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</si>
  <si>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</si>
  <si>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</si>
  <si>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</si>
  <si>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</si>
  <si>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</si>
  <si>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</si>
  <si>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</si>
  <si>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</si>
  <si>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</si>
  <si>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</si>
  <si>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</si>
  <si>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</si>
  <si>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</si>
  <si>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</si>
  <si>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</si>
  <si>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</si>
  <si>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</si>
  <si>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</si>
  <si>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</si>
  <si>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</si>
  <si>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</si>
  <si>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</si>
  <si>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</si>
  <si>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</si>
  <si>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</si>
  <si>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</si>
  <si>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</si>
  <si>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</si>
  <si>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</si>
  <si>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</si>
  <si>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</si>
  <si>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</si>
  <si>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</si>
  <si>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</si>
  <si>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</si>
  <si>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</si>
  <si>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</si>
  <si>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</si>
  <si>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</si>
  <si>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</si>
  <si>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</si>
  <si>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</si>
  <si>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</si>
  <si>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</si>
  <si>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</si>
  <si>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</si>
  <si>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</si>
  <si>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</si>
  <si>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</si>
  <si>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</si>
  <si>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</si>
  <si>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</si>
  <si>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</si>
  <si>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</si>
  <si>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</si>
  <si>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</si>
  <si>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</si>
  <si>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</si>
  <si>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</si>
  <si>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</si>
  <si>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</si>
  <si>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</si>
  <si>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</si>
  <si>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</si>
  <si>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</si>
  <si>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</si>
  <si>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</si>
  <si>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</si>
  <si>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</si>
  <si>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</si>
  <si>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</si>
  <si>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</si>
  <si>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</si>
  <si>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</si>
  <si>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</si>
  <si>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</si>
  <si>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</si>
  <si>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</si>
  <si>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</si>
  <si>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</si>
  <si>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</si>
  <si>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</si>
  <si>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</si>
  <si>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</si>
  <si>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</si>
  <si>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</si>
  <si>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</si>
  <si>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</si>
  <si>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</si>
  <si>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</si>
  <si>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</si>
  <si>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</si>
  <si>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</si>
  <si>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</si>
  <si>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</si>
  <si>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</si>
  <si>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</si>
  <si>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</si>
  <si>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</si>
  <si>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</si>
  <si>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</si>
  <si>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</si>
  <si>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</si>
  <si>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</si>
  <si>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</si>
  <si>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</si>
  <si>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</si>
  <si>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</si>
  <si>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</si>
  <si>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</si>
  <si>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</si>
  <si>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</si>
  <si>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</si>
  <si>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</si>
  <si>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</si>
  <si>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</si>
  <si>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</si>
  <si>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</si>
  <si>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</si>
  <si>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</si>
  <si>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</si>
  <si>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</si>
  <si>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</si>
  <si>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</si>
  <si>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</si>
  <si>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</si>
  <si>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</si>
  <si>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</si>
  <si>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</si>
  <si>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</si>
  <si>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</si>
  <si>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</si>
  <si>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</si>
  <si>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</si>
  <si>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</si>
  <si>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</si>
  <si>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</si>
  <si>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</si>
  <si>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</si>
  <si>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</si>
  <si>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</si>
  <si>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</si>
  <si>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</si>
  <si>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</si>
  <si>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</si>
  <si>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</si>
  <si>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</si>
  <si>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</si>
  <si>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</si>
  <si>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</si>
  <si>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</si>
  <si>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</si>
  <si>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</si>
  <si>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</si>
  <si>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</si>
  <si>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</si>
  <si>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</si>
  <si>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</si>
  <si>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</si>
  <si>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</si>
  <si>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</si>
  <si>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</si>
  <si>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</si>
  <si>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</si>
  <si>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</si>
  <si>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</si>
  <si>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</si>
  <si>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</si>
  <si>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</si>
  <si>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</si>
  <si>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</si>
  <si>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</si>
  <si>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</si>
  <si>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</si>
  <si>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</si>
  <si>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</si>
  <si>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</si>
  <si>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</si>
  <si>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</si>
  <si>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</si>
  <si>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</si>
  <si>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</si>
  <si>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</si>
  <si>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</si>
  <si>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</si>
  <si>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</si>
  <si>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</si>
  <si>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</si>
  <si>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</si>
  <si>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</si>
  <si>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</si>
  <si>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</si>
  <si>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</si>
  <si>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</si>
  <si>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</si>
  <si>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</si>
  <si>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</si>
  <si>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</si>
  <si>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</si>
  <si>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</si>
  <si>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</si>
  <si>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</si>
  <si>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</si>
  <si>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</si>
  <si>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</si>
  <si>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</si>
  <si>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</si>
  <si>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</si>
  <si>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</si>
  <si>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</si>
  <si>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</si>
  <si>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</si>
  <si>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</si>
  <si>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</si>
  <si>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</si>
  <si>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</si>
  <si>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</si>
  <si>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</si>
  <si>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</si>
  <si>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</si>
  <si>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</si>
  <si>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</si>
  <si>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</si>
  <si>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</si>
  <si>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</si>
  <si>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</si>
  <si>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</si>
  <si>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</si>
  <si>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</si>
  <si>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</si>
  <si>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</si>
  <si>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</si>
  <si>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</si>
  <si>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</si>
  <si>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</si>
  <si>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</si>
  <si>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</si>
  <si>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</si>
  <si>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</si>
  <si>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</si>
  <si>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</si>
  <si>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</si>
  <si>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</si>
  <si>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</si>
  <si>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</si>
  <si>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</si>
  <si>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</si>
  <si>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</si>
  <si>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</si>
  <si>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</si>
  <si>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</si>
  <si>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</si>
  <si>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</si>
  <si>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</si>
  <si>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</si>
  <si>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</si>
  <si>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</si>
  <si>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</si>
  <si>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</si>
  <si>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</si>
  <si>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</si>
  <si>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</si>
  <si>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</si>
  <si>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</si>
  <si>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</si>
  <si>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</si>
  <si>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</si>
  <si>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</si>
  <si>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</si>
  <si>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</si>
  <si>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</si>
  <si>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</si>
  <si>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</si>
  <si>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</si>
  <si>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</si>
  <si>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</si>
  <si>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</si>
  <si>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</si>
  <si>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</si>
  <si>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</si>
  <si>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</si>
  <si>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</si>
  <si>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</si>
  <si>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</si>
  <si>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</si>
  <si>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</si>
  <si>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</si>
  <si>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</si>
  <si>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</si>
  <si>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</si>
  <si>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</si>
  <si>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</si>
  <si>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</si>
  <si>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</si>
  <si>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</si>
  <si>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</si>
  <si>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</si>
  <si>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</si>
  <si>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</si>
  <si>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</si>
  <si>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</si>
  <si>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</si>
  <si>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</si>
  <si>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</si>
  <si>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</si>
  <si>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</si>
  <si>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</si>
  <si>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</si>
  <si>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</si>
  <si>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</si>
  <si>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</si>
  <si>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</si>
  <si>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</si>
  <si>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</si>
  <si>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</si>
  <si>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</si>
  <si>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</si>
  <si>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</si>
  <si>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</si>
  <si>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</si>
  <si>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</si>
  <si>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</si>
  <si>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</si>
  <si>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</si>
  <si>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</si>
  <si>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</si>
  <si>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</si>
  <si>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</si>
  <si>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</si>
  <si>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</si>
  <si>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</si>
  <si>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</si>
  <si>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</si>
  <si>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</si>
  <si>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</si>
  <si>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</si>
  <si>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</si>
  <si>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</si>
  <si>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</si>
  <si>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</si>
  <si>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</si>
  <si>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</si>
  <si>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</si>
  <si>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</si>
  <si>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</si>
  <si>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</si>
  <si>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</si>
  <si>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</si>
  <si>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</si>
  <si>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</si>
  <si>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</si>
  <si>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</si>
  <si>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</si>
  <si>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</si>
  <si>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</si>
  <si>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</si>
  <si>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</si>
  <si>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</si>
  <si>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</si>
  <si>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</si>
  <si>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</si>
  <si>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</si>
  <si>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</si>
  <si>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</si>
  <si>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</si>
  <si>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</si>
  <si>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</si>
  <si>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</si>
  <si>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</si>
  <si>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</si>
  <si>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</si>
  <si>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</si>
  <si>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</si>
  <si>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</si>
  <si>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</si>
  <si>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</si>
  <si>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</si>
  <si>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</si>
  <si>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</si>
  <si>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</si>
  <si>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</si>
  <si>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</si>
  <si>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</si>
  <si>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</si>
  <si>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</si>
  <si>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</si>
  <si>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</si>
  <si>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</si>
  <si>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</si>
  <si>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</si>
  <si>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</si>
  <si>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</si>
  <si>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</si>
  <si>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</si>
  <si>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</si>
  <si>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</si>
  <si>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</si>
  <si>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</si>
  <si>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</si>
  <si>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</si>
  <si>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</si>
  <si>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</si>
  <si>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</si>
  <si>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</si>
  <si>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</si>
  <si>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</si>
  <si>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</si>
  <si>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</si>
  <si>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</si>
  <si>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</si>
  <si>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</si>
  <si>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</si>
  <si>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</si>
  <si>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</si>
  <si>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</si>
  <si>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</si>
  <si>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</si>
  <si>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</si>
  <si>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</si>
  <si>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</si>
  <si>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</si>
  <si>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</si>
  <si>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</si>
  <si>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</si>
  <si>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</si>
  <si>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</si>
  <si>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</si>
  <si>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</si>
  <si>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</si>
  <si>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</si>
  <si>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</si>
  <si>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</si>
  <si>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</si>
  <si>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</si>
  <si>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</si>
  <si>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</si>
  <si>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</si>
  <si>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</si>
  <si>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</si>
  <si>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</si>
  <si>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</si>
  <si>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</si>
  <si>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</si>
  <si>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</si>
  <si>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</si>
  <si>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</si>
  <si>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</si>
  <si>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</si>
  <si>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</si>
  <si>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</si>
  <si>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</si>
  <si>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</si>
  <si>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</si>
  <si>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</si>
  <si>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</si>
  <si>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</si>
  <si>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</si>
  <si>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</si>
  <si>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</si>
  <si>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</si>
  <si>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</si>
  <si>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</si>
  <si>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</si>
  <si>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</si>
  <si>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</si>
  <si>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</si>
  <si>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</si>
  <si>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</si>
  <si>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</si>
  <si>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</si>
  <si>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</si>
  <si>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</si>
  <si>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</si>
  <si>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</si>
  <si>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</si>
  <si>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</si>
  <si>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</si>
  <si>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</si>
  <si>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</si>
  <si>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</si>
  <si>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</si>
  <si>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</si>
  <si>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</si>
  <si>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</si>
  <si>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</si>
  <si>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</si>
  <si>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</si>
  <si>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</si>
  <si>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</si>
  <si>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</si>
  <si>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</si>
  <si>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</si>
  <si>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</si>
  <si>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</si>
  <si>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</si>
  <si>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</si>
  <si>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</si>
  <si>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</si>
  <si>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</si>
  <si>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</si>
  <si>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</si>
  <si>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</si>
  <si>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</si>
  <si>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</si>
  <si>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</si>
  <si>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</si>
  <si>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</si>
  <si>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</si>
  <si>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</si>
  <si>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</si>
  <si>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</si>
  <si>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</si>
  <si>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</si>
  <si>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</si>
  <si>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</si>
  <si>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</si>
  <si>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</si>
  <si>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</si>
  <si>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</si>
  <si>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</si>
  <si>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</si>
  <si>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</si>
  <si>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</si>
  <si>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</si>
  <si>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</si>
  <si>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</si>
  <si>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</si>
  <si>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</si>
  <si>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</si>
  <si>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</si>
  <si>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</si>
  <si>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</si>
  <si>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</si>
  <si>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</si>
  <si>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</si>
  <si>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</si>
  <si>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</si>
  <si>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</si>
  <si>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</si>
  <si>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</si>
  <si>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</si>
  <si>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</si>
  <si>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</si>
  <si>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</si>
  <si>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</si>
  <si>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</si>
  <si>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</si>
  <si>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</si>
  <si>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</si>
  <si>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</si>
  <si>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</si>
  <si>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</si>
  <si>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</si>
  <si>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</si>
  <si>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</si>
  <si>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</si>
  <si>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</si>
  <si>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</si>
  <si>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</si>
  <si>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</si>
  <si>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</si>
  <si>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</si>
  <si>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</si>
  <si>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</si>
  <si>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</si>
  <si>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</si>
  <si>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</si>
  <si>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</si>
  <si>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</si>
  <si>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</si>
  <si>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</si>
  <si>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</si>
  <si>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</si>
  <si>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</si>
  <si>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</si>
  <si>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</si>
  <si>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</si>
  <si>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</si>
  <si>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</si>
  <si>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</si>
  <si>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</si>
  <si>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</si>
  <si>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</si>
  <si>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</si>
  <si>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</si>
  <si>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</si>
  <si>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</si>
  <si>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</si>
  <si>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</si>
  <si>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</si>
  <si>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</si>
  <si>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</si>
  <si>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</si>
  <si>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</si>
  <si>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</si>
  <si>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</si>
  <si>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</si>
  <si>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</si>
  <si>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</si>
  <si>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</si>
  <si>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</si>
  <si>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</si>
  <si>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</si>
  <si>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</si>
  <si>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</si>
  <si>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</si>
  <si>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</si>
  <si>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</si>
  <si>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</si>
  <si>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</si>
  <si>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</si>
  <si>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</si>
  <si>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</si>
  <si>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</si>
  <si>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</si>
  <si>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</si>
  <si>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</si>
  <si>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</si>
  <si>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</si>
  <si>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</si>
  <si>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</si>
  <si>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</si>
  <si>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</si>
  <si>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</si>
  <si>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</si>
  <si>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</si>
  <si>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</si>
  <si>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</si>
  <si>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</si>
  <si>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</si>
  <si>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</si>
  <si>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</si>
  <si>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</si>
  <si>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</si>
  <si>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</si>
  <si>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</si>
  <si>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</si>
  <si>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</si>
  <si>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</si>
  <si>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</si>
  <si>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</si>
  <si>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</si>
  <si>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</si>
  <si>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</si>
  <si>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</si>
  <si>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</si>
  <si>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</si>
  <si>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</si>
  <si>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</si>
  <si>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</si>
  <si>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</si>
  <si>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</si>
  <si>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</si>
  <si>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</si>
  <si>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</si>
  <si>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</si>
  <si>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</si>
  <si>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</si>
  <si>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</si>
  <si>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</si>
  <si>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</si>
  <si>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</si>
  <si>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</si>
  <si>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</si>
  <si>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</si>
  <si>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</si>
  <si>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</si>
  <si>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</si>
  <si>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</si>
  <si>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</si>
  <si>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</si>
  <si>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</si>
  <si>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</si>
  <si>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</si>
  <si>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</si>
  <si>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</si>
  <si>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</si>
  <si>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</si>
  <si>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</si>
  <si>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</si>
  <si>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</si>
  <si>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</si>
  <si>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</si>
  <si>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</si>
  <si>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</si>
  <si>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</si>
  <si>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</si>
  <si>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</si>
  <si>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</si>
  <si>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</si>
  <si>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</si>
  <si>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</si>
  <si>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</si>
  <si>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</si>
  <si>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</si>
  <si>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</si>
  <si>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</si>
  <si>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</si>
  <si>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</si>
  <si>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</si>
  <si>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</si>
  <si>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</si>
  <si>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</si>
  <si>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</si>
  <si>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</si>
  <si>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</si>
  <si>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</si>
  <si>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</si>
  <si>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</si>
  <si>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</si>
  <si>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</si>
  <si>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</si>
  <si>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</si>
  <si>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</si>
  <si>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</si>
  <si>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</si>
  <si>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</si>
  <si>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</si>
  <si>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</si>
  <si>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</si>
  <si>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</si>
  <si>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</si>
  <si>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</si>
  <si>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</si>
  <si>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</si>
  <si>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</si>
  <si>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</si>
  <si>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</si>
  <si>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</si>
  <si>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</si>
  <si>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</si>
  <si>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</si>
  <si>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</si>
  <si>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</si>
  <si>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</si>
  <si>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</si>
  <si>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</si>
  <si>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</si>
  <si>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</si>
  <si>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</si>
  <si>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</si>
  <si>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</si>
  <si>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</si>
  <si>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</si>
  <si>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</si>
  <si>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</si>
  <si>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</si>
  <si>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</si>
  <si>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</si>
  <si>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</si>
  <si>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</si>
  <si>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</si>
  <si>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</si>
  <si>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</si>
  <si>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</si>
  <si>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</si>
  <si>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</si>
  <si>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</si>
  <si>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</si>
  <si>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</si>
  <si>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</si>
  <si>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</si>
  <si>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</si>
  <si>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</si>
  <si>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</si>
  <si>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</si>
  <si>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</si>
  <si>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</si>
  <si>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</si>
  <si>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</si>
  <si>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</si>
  <si>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</si>
  <si>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</si>
  <si>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</si>
  <si>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</si>
  <si>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</si>
  <si>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</si>
  <si>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</si>
  <si>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</si>
  <si>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</si>
  <si>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</si>
  <si>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</si>
  <si>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</si>
  <si>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</si>
  <si>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</si>
  <si>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</si>
  <si>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</si>
  <si>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</si>
  <si>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</si>
  <si>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</si>
  <si>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</si>
  <si>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</si>
  <si>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</si>
  <si>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</si>
  <si>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</si>
  <si>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</si>
  <si>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</si>
  <si>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</si>
  <si>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</si>
  <si>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</si>
  <si>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</si>
  <si>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</si>
  <si>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</si>
  <si>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</si>
  <si>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</si>
  <si>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</si>
  <si>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</si>
  <si>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</si>
  <si>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</si>
  <si>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</si>
  <si>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</si>
  <si>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</si>
  <si>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</si>
  <si>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</si>
  <si>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</si>
  <si>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</si>
  <si>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</si>
  <si>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</si>
  <si>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</si>
  <si>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</si>
  <si>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</si>
  <si>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</si>
  <si>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</si>
  <si>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</si>
  <si>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</si>
  <si>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</si>
  <si>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</si>
  <si>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</si>
  <si>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</si>
  <si>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</si>
  <si>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</si>
  <si>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</si>
  <si>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</si>
  <si>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</si>
  <si>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</si>
  <si>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</si>
  <si>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</si>
  <si>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</si>
  <si>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</si>
  <si>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</si>
  <si>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</si>
  <si>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</si>
  <si>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</si>
  <si>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</si>
  <si>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</si>
  <si>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</si>
  <si>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</si>
  <si>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</si>
  <si>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</si>
  <si>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</si>
  <si>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</si>
  <si>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</si>
  <si>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</si>
  <si>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</si>
  <si>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</si>
  <si>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</si>
  <si>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</si>
  <si>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</si>
  <si>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</si>
  <si>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</si>
  <si>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</si>
  <si>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</si>
  <si>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</si>
  <si>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</si>
  <si>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</si>
  <si>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</si>
  <si>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</si>
  <si>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</si>
  <si>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</si>
  <si>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</si>
  <si>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</si>
  <si>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</si>
  <si>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</si>
  <si>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</si>
  <si>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</si>
  <si>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</si>
  <si>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</si>
  <si>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</si>
  <si>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</si>
  <si>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</si>
  <si>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</si>
  <si>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</si>
  <si>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</si>
  <si>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</si>
  <si>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</si>
  <si>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</si>
  <si>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</si>
  <si>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</si>
  <si>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</si>
  <si>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</si>
  <si>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</si>
  <si>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</si>
  <si>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</si>
  <si>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</si>
  <si>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</si>
  <si>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</si>
  <si>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</si>
  <si>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</si>
  <si>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</si>
  <si>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</si>
  <si>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</si>
  <si>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</si>
  <si>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</si>
  <si>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</si>
  <si>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</si>
  <si>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</si>
  <si>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</si>
  <si>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</si>
  <si>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</si>
  <si>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</si>
  <si>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</si>
  <si>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</si>
  <si>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</si>
  <si>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</si>
  <si>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</si>
  <si>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</si>
  <si>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</si>
  <si>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</si>
  <si>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</si>
  <si>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</si>
  <si>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</si>
  <si>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</si>
  <si>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</si>
  <si>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</si>
  <si>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</si>
  <si>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</si>
  <si>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</si>
  <si>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</si>
  <si>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</si>
  <si>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</si>
  <si>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</si>
  <si>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</si>
  <si>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</si>
  <si>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</si>
  <si>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</si>
  <si>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</si>
  <si>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</si>
  <si>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</si>
  <si>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</si>
  <si>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</si>
  <si>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</si>
  <si>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</si>
  <si>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</si>
  <si>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</si>
  <si>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</si>
  <si>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</si>
  <si>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</si>
  <si>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</si>
  <si>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</si>
  <si>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</si>
  <si>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</si>
  <si>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</si>
  <si>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</si>
  <si>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</si>
  <si>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</si>
  <si>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</si>
  <si>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</si>
  <si>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</si>
  <si>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</si>
  <si>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</si>
  <si>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</si>
  <si>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</si>
  <si>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</si>
  <si>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</si>
  <si>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</si>
  <si>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</si>
  <si>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</si>
  <si>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</si>
  <si>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</si>
  <si>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</si>
  <si>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</si>
  <si>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</si>
  <si>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</si>
  <si>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</si>
  <si>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</si>
  <si>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</si>
  <si>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</si>
  <si>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</si>
  <si>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</si>
  <si>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</si>
  <si>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</si>
  <si>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</si>
  <si>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</si>
  <si>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</si>
  <si>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</si>
  <si>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</si>
  <si>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</si>
  <si>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</si>
  <si>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</si>
  <si>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</si>
  <si>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</si>
  <si>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</si>
  <si>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</si>
  <si>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</si>
  <si>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</si>
  <si>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</si>
  <si>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</si>
  <si>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</si>
  <si>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</si>
  <si>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</si>
  <si>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</si>
  <si>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</si>
  <si>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</si>
  <si>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</si>
  <si>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</si>
  <si>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</si>
  <si>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</si>
  <si>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</si>
  <si>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</si>
  <si>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</si>
  <si>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</si>
  <si>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</si>
  <si>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</si>
  <si>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</si>
  <si>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</si>
  <si>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</si>
  <si>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</si>
  <si>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</si>
  <si>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</si>
  <si>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</si>
  <si>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</si>
  <si>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</si>
  <si>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</si>
  <si>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</si>
  <si>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</si>
  <si>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</si>
  <si>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</si>
  <si>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</si>
  <si>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</si>
  <si>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</si>
  <si>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</si>
  <si>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</si>
  <si>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</si>
  <si>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</si>
  <si>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</si>
  <si>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</si>
  <si>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</si>
  <si>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</si>
  <si>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</si>
  <si>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</si>
  <si>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</si>
  <si>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</si>
  <si>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</si>
  <si>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</si>
  <si>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</si>
  <si>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</si>
  <si>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</si>
  <si>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</si>
  <si>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</si>
  <si>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</si>
  <si>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</si>
  <si>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</si>
  <si>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</si>
  <si>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</si>
  <si>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</si>
  <si>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</si>
  <si>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</si>
  <si>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</si>
  <si>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</si>
  <si>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</si>
  <si>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</si>
  <si>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</si>
  <si>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</si>
  <si>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</si>
  <si>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</si>
  <si>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</si>
  <si>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</si>
  <si>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</si>
  <si>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</si>
  <si>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</si>
  <si>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</si>
  <si>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</si>
  <si>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</si>
  <si>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</si>
  <si>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</si>
  <si>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</si>
  <si>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</si>
  <si>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</si>
  <si>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</si>
  <si>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</si>
  <si>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</si>
  <si>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</si>
  <si>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</si>
  <si>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</si>
  <si>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</si>
  <si>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</si>
  <si>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</si>
  <si>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</si>
  <si>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</si>
  <si>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</si>
  <si>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</si>
  <si>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</si>
  <si>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</si>
  <si>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</si>
  <si>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</si>
  <si>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</si>
  <si>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</si>
  <si>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</si>
  <si>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</si>
  <si>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</si>
  <si>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</si>
  <si>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</si>
  <si>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</si>
  <si>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</si>
  <si>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</si>
  <si>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</si>
  <si>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</si>
  <si>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</si>
  <si>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</si>
  <si>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</si>
  <si>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</si>
  <si>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</si>
  <si>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</si>
  <si>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</si>
  <si>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</si>
  <si>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</si>
  <si>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</si>
  <si>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</si>
  <si>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</si>
  <si>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</si>
  <si>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</si>
  <si>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</si>
  <si>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</si>
  <si>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</si>
  <si>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</si>
  <si>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</si>
  <si>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</si>
  <si>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</si>
  <si>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</si>
  <si>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</si>
  <si>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</si>
  <si>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</si>
  <si>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</si>
  <si>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</si>
  <si>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</si>
  <si>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</si>
  <si>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</si>
  <si>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</si>
  <si>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</si>
  <si>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</si>
  <si>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</si>
  <si>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</si>
  <si>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</si>
  <si>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</si>
  <si>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</si>
  <si>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</si>
  <si>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</si>
  <si>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</si>
  <si>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</si>
  <si>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</si>
  <si>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</si>
  <si>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</si>
  <si>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</si>
  <si>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</si>
  <si>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</si>
  <si>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</si>
  <si>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</si>
  <si>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</si>
  <si>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</si>
  <si>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</si>
  <si>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</si>
  <si>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</si>
  <si>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</si>
  <si>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</si>
  <si>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</si>
  <si>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</si>
  <si>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</si>
  <si>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</si>
  <si>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</si>
  <si>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</si>
  <si>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</si>
  <si>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</si>
  <si>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</si>
  <si>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</si>
  <si>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</si>
  <si>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</si>
  <si>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</si>
  <si>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</si>
  <si>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</si>
  <si>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</si>
  <si>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</si>
  <si>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</si>
  <si>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</si>
  <si>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</si>
  <si>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</si>
  <si>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</si>
  <si>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</si>
  <si>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</si>
  <si>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</si>
  <si>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</si>
  <si>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</si>
  <si>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</si>
  <si>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</si>
  <si>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</si>
  <si>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</si>
  <si>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</si>
  <si>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</si>
  <si>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</si>
  <si>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</si>
  <si>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</si>
  <si>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</si>
  <si>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</si>
  <si>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</si>
  <si>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</si>
  <si>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</si>
  <si>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</si>
  <si>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</si>
  <si>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</si>
  <si>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</si>
  <si>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</si>
  <si>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</si>
  <si>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</si>
  <si>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</si>
  <si>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</si>
  <si>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</si>
  <si>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</si>
  <si>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</si>
  <si>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</si>
  <si>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</si>
  <si>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</si>
  <si>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</si>
  <si>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</si>
  <si>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</si>
  <si>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</si>
  <si>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</si>
  <si>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</si>
  <si>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</si>
  <si>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</si>
  <si>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</si>
  <si>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</si>
  <si>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</si>
  <si>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</si>
  <si>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</si>
  <si>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</si>
  <si>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</si>
  <si>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</si>
  <si>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</si>
  <si>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</si>
  <si>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</si>
  <si>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</si>
  <si>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</si>
  <si>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</si>
  <si>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</si>
  <si>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</si>
  <si>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</si>
  <si>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</si>
  <si>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</si>
  <si>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</si>
  <si>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</si>
  <si>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</si>
  <si>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</si>
  <si>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</si>
  <si>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</si>
  <si>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</si>
  <si>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</si>
  <si>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</si>
  <si>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</si>
  <si>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</si>
  <si>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</si>
  <si>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</si>
  <si>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</si>
  <si>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</si>
  <si>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</si>
  <si>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</si>
  <si>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</si>
  <si>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</si>
  <si>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</si>
  <si>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</si>
  <si>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</si>
  <si>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</si>
  <si>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</si>
  <si>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</si>
  <si>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</si>
  <si>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</si>
  <si>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</si>
  <si>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</si>
  <si>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</si>
  <si>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</si>
  <si>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</si>
  <si>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</si>
  <si>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</si>
  <si>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</si>
  <si>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</si>
  <si>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</si>
  <si>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</si>
  <si>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</si>
  <si>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</si>
  <si>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</si>
  <si>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</si>
  <si>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</si>
  <si>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</si>
  <si>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</si>
  <si>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</si>
  <si>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</si>
  <si>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</si>
  <si>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</si>
  <si>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</si>
  <si>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</si>
  <si>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</si>
  <si>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</si>
  <si>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</si>
  <si>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</si>
  <si>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</si>
  <si>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</si>
  <si>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</si>
  <si>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</si>
  <si>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</si>
  <si>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</si>
  <si>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</si>
  <si>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</si>
  <si>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</si>
  <si>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</si>
  <si>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</si>
  <si>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</si>
  <si>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</si>
  <si>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</si>
  <si>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</si>
  <si>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</si>
  <si>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</si>
  <si>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</si>
  <si>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</si>
  <si>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</si>
  <si>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</si>
  <si>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</si>
  <si>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</si>
  <si>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</si>
  <si>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</si>
  <si>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</si>
  <si>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</si>
  <si>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</si>
  <si>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</si>
  <si>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</si>
  <si>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</si>
  <si>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</si>
  <si>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</si>
  <si>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</si>
  <si>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</si>
  <si>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</si>
  <si>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</si>
  <si>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</si>
  <si>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</si>
  <si>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</si>
  <si>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</si>
  <si>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</si>
  <si>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</si>
  <si>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</si>
  <si>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</si>
  <si>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</si>
  <si>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</si>
  <si>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</si>
  <si>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</si>
  <si>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</si>
  <si>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</si>
  <si>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</si>
  <si>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</si>
  <si>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</si>
  <si>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</si>
  <si>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</si>
  <si>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</si>
  <si>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</si>
  <si>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</si>
  <si>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</si>
  <si>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</si>
  <si>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</si>
  <si>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</si>
  <si>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</si>
  <si>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</si>
  <si>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</si>
  <si>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</si>
  <si>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</si>
  <si>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</si>
  <si>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</si>
  <si>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</si>
  <si>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</si>
  <si>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</si>
  <si>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</si>
  <si>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</si>
  <si>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</si>
  <si>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</si>
  <si>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</si>
  <si>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</si>
  <si>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</si>
  <si>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</si>
  <si>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</si>
  <si>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</si>
  <si>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</si>
  <si>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</si>
  <si>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</si>
  <si>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</si>
  <si>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</si>
  <si>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</si>
  <si>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</si>
  <si>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</si>
  <si>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</si>
  <si>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</si>
  <si>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</si>
  <si>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</si>
  <si>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</si>
  <si>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</si>
  <si>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</si>
  <si>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</si>
  <si>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</si>
  <si>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</si>
  <si>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</si>
  <si>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</si>
  <si>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</si>
  <si>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</si>
  <si>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</si>
  <si>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</si>
  <si>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</si>
  <si>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</si>
  <si>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</si>
  <si>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</si>
  <si>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</si>
  <si>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</si>
  <si>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</si>
  <si>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</si>
  <si>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</si>
  <si>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</si>
  <si>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</si>
  <si>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</si>
  <si>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</si>
  <si>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</si>
  <si>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</si>
  <si>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</si>
  <si>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</si>
  <si>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</si>
  <si>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</si>
  <si>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</si>
  <si>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</si>
  <si>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</si>
  <si>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</si>
  <si>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</si>
  <si>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</si>
  <si>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</si>
  <si>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</si>
  <si>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</si>
  <si>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Column Labels</t>
  </si>
  <si>
    <t>Parent Caegory</t>
  </si>
  <si>
    <t>(All)</t>
  </si>
  <si>
    <t>Name</t>
  </si>
  <si>
    <t>Blurb</t>
  </si>
  <si>
    <t>Subcategory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</si>
  <si>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</si>
  <si>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</si>
  <si>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</si>
  <si>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</si>
  <si>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</si>
  <si>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</si>
  <si>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</si>
  <si>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</si>
  <si>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</si>
  <si>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</si>
  <si>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</si>
  <si>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</si>
  <si>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</si>
  <si>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</si>
  <si>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</si>
  <si>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</si>
  <si>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</si>
  <si>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</si>
  <si>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</si>
  <si>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</si>
  <si>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</si>
  <si>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</si>
  <si>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</si>
  <si>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</si>
  <si>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IQR of Goal</t>
  </si>
  <si>
    <t>Lower Bound of Goal</t>
  </si>
  <si>
    <t>Upper Bound of Goal</t>
  </si>
  <si>
    <t>SD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</si>
  <si>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</si>
  <si>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</si>
  <si>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</si>
  <si>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</si>
  <si>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</si>
  <si>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</si>
  <si>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</si>
  <si>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</si>
  <si>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</si>
  <si>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</si>
  <si>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</si>
  <si>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</si>
  <si>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</si>
  <si>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</si>
  <si>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</si>
  <si>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</si>
  <si>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</si>
  <si>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</si>
  <si>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</si>
  <si>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 </t>
  </si>
  <si>
    <t>Parent Category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</si>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</sst>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3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7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Sheet2!$B$5:$B$16</c:f>
              <c:numCache>
                <c:formatCode>General</c:formatCode>
                <c:ptCount val="11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7">
                  <c:v>1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C-4286-9ABF-1D11B03D182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Sheet2!$C$5:$C$16</c:f>
              <c:numCache>
                <c:formatCode>General</c:formatCode>
                <c:ptCount val="11"/>
                <c:pt idx="1">
                  <c:v>3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C-4286-9ABF-1D11B03D182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Sheet2!$D$5:$D$16</c:f>
              <c:numCache>
                <c:formatCode>General</c:formatCode>
                <c:ptCount val="11"/>
                <c:pt idx="0">
                  <c:v>1</c:v>
                </c:pt>
                <c:pt idx="7">
                  <c:v>1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C-4286-9ABF-1D11B03D182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Sheet2!$E$5:$E$16</c:f>
              <c:numCache>
                <c:formatCode>General</c:formatCode>
                <c:ptCount val="11"/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C-4286-9ABF-1D11B03D1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957728"/>
        <c:axId val="793083488"/>
      </c:barChart>
      <c:catAx>
        <c:axId val="7869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083488"/>
        <c:crosses val="autoZero"/>
        <c:auto val="1"/>
        <c:lblAlgn val="ctr"/>
        <c:lblOffset val="100"/>
        <c:noMultiLvlLbl val="0"/>
      </c:catAx>
      <c:valAx>
        <c:axId val="7930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2-4012-A532-D4C6F15C89C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82-4012-A532-D4C6F15C89C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82-4012-A532-D4C6F15C89C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82-4012-A532-D4C6F15C8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511832"/>
        <c:axId val="488510848"/>
      </c:barChart>
      <c:catAx>
        <c:axId val="48851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10848"/>
        <c:crosses val="autoZero"/>
        <c:auto val="1"/>
        <c:lblAlgn val="ctr"/>
        <c:lblOffset val="100"/>
        <c:noMultiLvlLbl val="0"/>
      </c:catAx>
      <c:valAx>
        <c:axId val="4885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1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61B-BBFE-2B55E250CF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62-461B-BBFE-2B55E250CF1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62-461B-BBFE-2B55E250CF1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62-461B-BBFE-2B55E250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294168"/>
        <c:axId val="862293512"/>
      </c:lineChart>
      <c:catAx>
        <c:axId val="86229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93512"/>
        <c:crosses val="autoZero"/>
        <c:auto val="1"/>
        <c:lblAlgn val="ctr"/>
        <c:lblOffset val="100"/>
        <c:noMultiLvlLbl val="0"/>
      </c:catAx>
      <c:valAx>
        <c:axId val="86229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9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622-9953-869CA9796A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622-9953-869CA9796A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622-9953-869CA9796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568176"/>
        <c:axId val="872575720"/>
      </c:lineChart>
      <c:catAx>
        <c:axId val="8725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75720"/>
        <c:crosses val="autoZero"/>
        <c:auto val="1"/>
        <c:lblAlgn val="ctr"/>
        <c:lblOffset val="100"/>
        <c:noMultiLvlLbl val="0"/>
      </c:catAx>
      <c:valAx>
        <c:axId val="87257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 Outcomes Based on Funding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A-4B60-A8F9-E32D1E2851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A-4B60-A8F9-E32D1E28515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A-4B60-A8F9-E32D1E28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5585800"/>
        <c:axId val="865590720"/>
      </c:lineChart>
      <c:catAx>
        <c:axId val="86558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90720"/>
        <c:crosses val="autoZero"/>
        <c:auto val="1"/>
        <c:lblAlgn val="ctr"/>
        <c:lblOffset val="100"/>
        <c:noMultiLvlLbl val="0"/>
      </c:catAx>
      <c:valAx>
        <c:axId val="8655907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8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1-4A9E-8089-E19A7F8F1C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1-4A9E-8089-E19A7F8F1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1-4A9E-8089-E19A7F8F1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073880"/>
        <c:axId val="788072896"/>
      </c:barChart>
      <c:catAx>
        <c:axId val="78807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72896"/>
        <c:crosses val="autoZero"/>
        <c:auto val="1"/>
        <c:lblAlgn val="ctr"/>
        <c:lblOffset val="100"/>
        <c:noMultiLvlLbl val="0"/>
      </c:catAx>
      <c:valAx>
        <c:axId val="7880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7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B3E48BF-4A42-4C4F-B0A5-08B7B706BD9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B8EF19-C427-4DC6-87B6-6C2DBFF534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147F4E-6E0E-45FF-9F05-C88D72CB2DA7}">
  <sheetPr codeName="Chart2"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11430</xdr:rowOff>
    </xdr:from>
    <xdr:to>
      <xdr:col>15</xdr:col>
      <xdr:colOff>160020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DD935-60D3-AF81-227A-4E5B58B56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8AA705-2AF0-201A-7048-0502794B6A5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38F092-6C34-AFDE-55CF-B6BA968751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484" cy="78453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5</xdr:row>
      <xdr:rowOff>156210</xdr:rowOff>
    </xdr:from>
    <xdr:to>
      <xdr:col>15</xdr:col>
      <xdr:colOff>7620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1CA7D-8104-5C56-8A9F-7F6561CE5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283845</xdr:colOff>
      <xdr:row>0</xdr:row>
      <xdr:rowOff>160020</xdr:rowOff>
    </xdr:from>
    <xdr:to>
      <xdr:col>21</xdr:col>
      <xdr:colOff>542925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22F9F-4C30-9814-DAA5-DFB0AD371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66676</xdr:colOff>
      <xdr:row>2</xdr:row>
      <xdr:rowOff>15240</xdr:rowOff>
    </xdr:from>
    <xdr:to>
      <xdr:col>21</xdr:col>
      <xdr:colOff>268606</xdr:colOff>
      <xdr:row>19</xdr:row>
      <xdr:rowOff>100965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780F7-1251-AE60-F821-C0F03D9E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120015</xdr:rowOff>
    </xdr:from>
    <xdr:to>
      <xdr:col>13</xdr:col>
      <xdr:colOff>108585</xdr:colOff>
      <xdr:row>36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C410D-758D-E5AE-2CC5-7928B9978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4</xdr:row>
      <xdr:rowOff>171450</xdr:rowOff>
    </xdr:from>
    <xdr:to>
      <xdr:col>14</xdr:col>
      <xdr:colOff>182880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2FB22-8E50-92E3-F67E-71717F2DC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ton, Katelin M" refreshedDate="44896.787498726851" createdVersion="8" refreshedVersion="8" minRefreshableVersion="3" recordCount="4114" xr:uid="{38852700-8A80-4428-AF0E-1CE8AE0925A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ton, Katelin M" refreshedDate="44897.778095138892" createdVersion="8" refreshedVersion="8" minRefreshableVersion="3" recordCount="4114" xr:uid="{D41A1175-86C5-4B25-BBA8-5CE438D37C1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E7A44-074B-4985-BAF5-4DA682FA9842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6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5"/>
    </i>
    <i>
      <x v="6"/>
    </i>
    <i>
      <x v="8"/>
    </i>
    <i>
      <x v="9"/>
    </i>
    <i>
      <x v="16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CB295-532B-44E9-808D-5521A584AC00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02777-BD55-4CCB-A045-0FA3A6897098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7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F63F4-6090-46AF-B2EC-EE46EB8B353A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3891D-A29F-48CD-B837-643B02C68C6D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2F82E-3AA3-4F79-8E15-807FCBF131B1}">
  <sheetPr codeName="Sheet1"/>
  <dimension ref="A1:F16"/>
  <sheetViews>
    <sheetView workbookViewId="0">
      <selection activeCell="M19" sqref="M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8362</v>
      </c>
      <c r="B1" t="s">
        <v>8334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8238</v>
      </c>
      <c r="B5" s="14"/>
      <c r="C5" s="14"/>
      <c r="D5" s="14">
        <v>1</v>
      </c>
      <c r="E5" s="14"/>
      <c r="F5" s="14">
        <v>1</v>
      </c>
    </row>
    <row r="6" spans="1:6" x14ac:dyDescent="0.3">
      <c r="A6" s="13" t="s">
        <v>8225</v>
      </c>
      <c r="B6" s="14">
        <v>1</v>
      </c>
      <c r="C6" s="14">
        <v>3</v>
      </c>
      <c r="D6" s="14"/>
      <c r="E6" s="14"/>
      <c r="F6" s="14">
        <v>4</v>
      </c>
    </row>
    <row r="7" spans="1:6" x14ac:dyDescent="0.3">
      <c r="A7" s="13" t="s">
        <v>8241</v>
      </c>
      <c r="B7" s="14"/>
      <c r="C7" s="14">
        <v>1</v>
      </c>
      <c r="D7" s="14"/>
      <c r="E7" s="14"/>
      <c r="F7" s="14">
        <v>1</v>
      </c>
    </row>
    <row r="8" spans="1:6" x14ac:dyDescent="0.3">
      <c r="A8" s="13" t="s">
        <v>8228</v>
      </c>
      <c r="B8" s="14">
        <v>2</v>
      </c>
      <c r="C8" s="14">
        <v>8</v>
      </c>
      <c r="D8" s="14"/>
      <c r="E8" s="14"/>
      <c r="F8" s="14">
        <v>10</v>
      </c>
    </row>
    <row r="9" spans="1:6" x14ac:dyDescent="0.3">
      <c r="A9" s="13" t="s">
        <v>8235</v>
      </c>
      <c r="B9" s="14">
        <v>1</v>
      </c>
      <c r="C9" s="14">
        <v>1</v>
      </c>
      <c r="D9" s="14"/>
      <c r="E9" s="14"/>
      <c r="F9" s="14">
        <v>2</v>
      </c>
    </row>
    <row r="10" spans="1:6" x14ac:dyDescent="0.3">
      <c r="A10" s="13" t="s">
        <v>8231</v>
      </c>
      <c r="B10" s="14"/>
      <c r="C10" s="14">
        <v>1</v>
      </c>
      <c r="D10" s="14"/>
      <c r="E10" s="14"/>
      <c r="F10" s="14">
        <v>1</v>
      </c>
    </row>
    <row r="11" spans="1:6" x14ac:dyDescent="0.3">
      <c r="A11" s="13" t="s">
        <v>8229</v>
      </c>
      <c r="B11" s="14"/>
      <c r="C11" s="14">
        <v>1</v>
      </c>
      <c r="D11" s="14"/>
      <c r="E11" s="14"/>
      <c r="F11" s="14">
        <v>1</v>
      </c>
    </row>
    <row r="12" spans="1:6" x14ac:dyDescent="0.3">
      <c r="A12" s="13" t="s">
        <v>8224</v>
      </c>
      <c r="B12" s="14">
        <v>1</v>
      </c>
      <c r="C12" s="14">
        <v>8</v>
      </c>
      <c r="D12" s="14">
        <v>1</v>
      </c>
      <c r="E12" s="14"/>
      <c r="F12" s="14">
        <v>10</v>
      </c>
    </row>
    <row r="13" spans="1:6" x14ac:dyDescent="0.3">
      <c r="A13" s="13" t="s">
        <v>8233</v>
      </c>
      <c r="B13" s="14"/>
      <c r="C13" s="14">
        <v>1</v>
      </c>
      <c r="D13" s="14"/>
      <c r="E13" s="14"/>
      <c r="F13" s="14">
        <v>1</v>
      </c>
    </row>
    <row r="14" spans="1:6" x14ac:dyDescent="0.3">
      <c r="A14" s="13" t="s">
        <v>8234</v>
      </c>
      <c r="B14" s="14"/>
      <c r="C14" s="14">
        <v>1</v>
      </c>
      <c r="D14" s="14"/>
      <c r="E14" s="14"/>
      <c r="F14" s="14">
        <v>1</v>
      </c>
    </row>
    <row r="15" spans="1:6" x14ac:dyDescent="0.3">
      <c r="A15" s="13" t="s">
        <v>8223</v>
      </c>
      <c r="B15" s="14">
        <v>15</v>
      </c>
      <c r="C15" s="14">
        <v>115</v>
      </c>
      <c r="D15" s="14">
        <v>4</v>
      </c>
      <c r="E15" s="14">
        <v>34</v>
      </c>
      <c r="F15" s="14">
        <v>168</v>
      </c>
    </row>
    <row r="16" spans="1:6" x14ac:dyDescent="0.3">
      <c r="A16" s="13" t="s">
        <v>8359</v>
      </c>
      <c r="B16" s="14">
        <v>20</v>
      </c>
      <c r="C16" s="14">
        <v>140</v>
      </c>
      <c r="D16" s="14">
        <v>6</v>
      </c>
      <c r="E16" s="14">
        <v>34</v>
      </c>
      <c r="F16" s="14">
        <v>200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E4F6-92AC-4021-AF84-A3FF147F90A4}">
  <sheetPr codeName="Sheet3"/>
  <dimension ref="A2:F7"/>
  <sheetViews>
    <sheetView workbookViewId="0">
      <selection activeCell="I25" sqref="I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8363</v>
      </c>
    </row>
    <row r="4" spans="1:6" x14ac:dyDescent="0.3">
      <c r="A4" s="12" t="s">
        <v>8360</v>
      </c>
      <c r="B4" s="12" t="s">
        <v>8361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3">
      <c r="A7" s="13" t="s">
        <v>8359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691A-41C9-4493-A563-598C677D47BD}">
  <sheetPr codeName="Sheet4"/>
  <dimension ref="A1:F17"/>
  <sheetViews>
    <sheetView workbookViewId="0">
      <selection activeCell="L26" sqref="L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8362</v>
      </c>
      <c r="B1" t="s">
        <v>8315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8376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8377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8378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8379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8370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8380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8371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8372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8373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8374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8375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8381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8793-22F1-45F1-B4BC-A192E639F238}">
  <sheetPr codeName="Sheet5"/>
  <dimension ref="A1:F36"/>
  <sheetViews>
    <sheetView workbookViewId="0">
      <selection activeCell="N26" sqref="N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8362</v>
      </c>
      <c r="B1" t="s">
        <v>8315</v>
      </c>
    </row>
    <row r="2" spans="1:5" x14ac:dyDescent="0.3">
      <c r="A2" s="12" t="s">
        <v>8367</v>
      </c>
      <c r="B2" t="s">
        <v>8363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6" t="s">
        <v>8376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8377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8378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8370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8380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8371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8372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6" x14ac:dyDescent="0.3">
      <c r="A17" s="16" t="s">
        <v>8381</v>
      </c>
      <c r="B17" s="14">
        <v>37</v>
      </c>
      <c r="C17" s="14">
        <v>35</v>
      </c>
      <c r="D17" s="14">
        <v>3</v>
      </c>
      <c r="E17" s="14">
        <v>75</v>
      </c>
    </row>
    <row r="18" spans="1:6" x14ac:dyDescent="0.3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  <row r="24" spans="1:6" x14ac:dyDescent="0.3">
      <c r="A24" t="s">
        <v>8358</v>
      </c>
      <c r="B24" t="s">
        <v>8218</v>
      </c>
      <c r="C24" t="s">
        <v>8220</v>
      </c>
      <c r="D24" t="s">
        <v>8219</v>
      </c>
      <c r="E24" t="s">
        <v>8359</v>
      </c>
      <c r="F24" t="s">
        <v>8416</v>
      </c>
    </row>
    <row r="25" spans="1:6" x14ac:dyDescent="0.3">
      <c r="A25" t="s">
        <v>8376</v>
      </c>
      <c r="B25">
        <v>56</v>
      </c>
      <c r="C25">
        <v>33</v>
      </c>
      <c r="D25">
        <v>7</v>
      </c>
      <c r="E25">
        <v>96</v>
      </c>
      <c r="F25">
        <f>B25/E25</f>
        <v>0.58333333333333337</v>
      </c>
    </row>
    <row r="26" spans="1:6" x14ac:dyDescent="0.3">
      <c r="A26" t="s">
        <v>8377</v>
      </c>
      <c r="B26">
        <v>71</v>
      </c>
      <c r="C26">
        <v>39</v>
      </c>
      <c r="D26">
        <v>3</v>
      </c>
      <c r="E26">
        <v>113</v>
      </c>
      <c r="F26">
        <f t="shared" ref="F26:F36" si="0">B26/E26</f>
        <v>0.62831858407079644</v>
      </c>
    </row>
    <row r="27" spans="1:6" x14ac:dyDescent="0.3">
      <c r="A27" t="s">
        <v>8378</v>
      </c>
      <c r="B27">
        <v>56</v>
      </c>
      <c r="C27">
        <v>33</v>
      </c>
      <c r="D27">
        <v>3</v>
      </c>
      <c r="E27">
        <v>92</v>
      </c>
      <c r="F27">
        <f t="shared" si="0"/>
        <v>0.60869565217391308</v>
      </c>
    </row>
    <row r="28" spans="1:6" x14ac:dyDescent="0.3">
      <c r="A28" t="s">
        <v>8379</v>
      </c>
      <c r="B28">
        <v>71</v>
      </c>
      <c r="C28">
        <v>40</v>
      </c>
      <c r="D28">
        <v>2</v>
      </c>
      <c r="E28">
        <v>113</v>
      </c>
      <c r="F28">
        <f t="shared" si="0"/>
        <v>0.62831858407079644</v>
      </c>
    </row>
    <row r="29" spans="1:6" x14ac:dyDescent="0.3">
      <c r="A29" t="s">
        <v>8370</v>
      </c>
      <c r="B29">
        <v>111</v>
      </c>
      <c r="C29">
        <v>52</v>
      </c>
      <c r="D29">
        <v>3</v>
      </c>
      <c r="E29">
        <v>166</v>
      </c>
      <c r="F29">
        <f t="shared" si="0"/>
        <v>0.66867469879518071</v>
      </c>
    </row>
    <row r="30" spans="1:6" x14ac:dyDescent="0.3">
      <c r="A30" t="s">
        <v>8380</v>
      </c>
      <c r="B30">
        <v>100</v>
      </c>
      <c r="C30">
        <v>49</v>
      </c>
      <c r="D30">
        <v>4</v>
      </c>
      <c r="E30">
        <v>153</v>
      </c>
      <c r="F30">
        <f t="shared" si="0"/>
        <v>0.65359477124183007</v>
      </c>
    </row>
    <row r="31" spans="1:6" x14ac:dyDescent="0.3">
      <c r="A31" t="s">
        <v>8371</v>
      </c>
      <c r="B31">
        <v>87</v>
      </c>
      <c r="C31">
        <v>50</v>
      </c>
      <c r="D31">
        <v>1</v>
      </c>
      <c r="E31">
        <v>138</v>
      </c>
      <c r="F31">
        <f t="shared" si="0"/>
        <v>0.63043478260869568</v>
      </c>
    </row>
    <row r="32" spans="1:6" x14ac:dyDescent="0.3">
      <c r="A32" t="s">
        <v>8372</v>
      </c>
      <c r="B32">
        <v>72</v>
      </c>
      <c r="C32">
        <v>47</v>
      </c>
      <c r="D32">
        <v>4</v>
      </c>
      <c r="E32">
        <v>123</v>
      </c>
      <c r="F32">
        <f t="shared" si="0"/>
        <v>0.58536585365853655</v>
      </c>
    </row>
    <row r="33" spans="1:6" x14ac:dyDescent="0.3">
      <c r="A33" t="s">
        <v>8373</v>
      </c>
      <c r="B33">
        <v>59</v>
      </c>
      <c r="C33">
        <v>34</v>
      </c>
      <c r="D33">
        <v>4</v>
      </c>
      <c r="E33">
        <v>97</v>
      </c>
      <c r="F33">
        <f t="shared" si="0"/>
        <v>0.60824742268041232</v>
      </c>
    </row>
    <row r="34" spans="1:6" x14ac:dyDescent="0.3">
      <c r="A34" t="s">
        <v>8374</v>
      </c>
      <c r="B34">
        <v>65</v>
      </c>
      <c r="C34">
        <v>50</v>
      </c>
      <c r="E34">
        <v>115</v>
      </c>
      <c r="F34">
        <f t="shared" si="0"/>
        <v>0.56521739130434778</v>
      </c>
    </row>
    <row r="35" spans="1:6" x14ac:dyDescent="0.3">
      <c r="A35" t="s">
        <v>8375</v>
      </c>
      <c r="B35">
        <v>54</v>
      </c>
      <c r="C35">
        <v>31</v>
      </c>
      <c r="D35">
        <v>3</v>
      </c>
      <c r="E35">
        <v>88</v>
      </c>
      <c r="F35">
        <f t="shared" si="0"/>
        <v>0.61363636363636365</v>
      </c>
    </row>
    <row r="36" spans="1:6" x14ac:dyDescent="0.3">
      <c r="A36" t="s">
        <v>8381</v>
      </c>
      <c r="B36">
        <v>37</v>
      </c>
      <c r="C36">
        <v>35</v>
      </c>
      <c r="D36">
        <v>3</v>
      </c>
      <c r="E36">
        <v>75</v>
      </c>
      <c r="F36">
        <f t="shared" si="0"/>
        <v>0.49333333333333335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2E79-8BF4-4B64-9687-E66D9858482D}">
  <sheetPr codeName="Sheet6"/>
  <dimension ref="A1:H22"/>
  <sheetViews>
    <sheetView tabSelected="1" topLeftCell="A9" workbookViewId="0">
      <selection activeCell="B21" sqref="B21"/>
    </sheetView>
  </sheetViews>
  <sheetFormatPr defaultRowHeight="14.4" x14ac:dyDescent="0.3"/>
  <cols>
    <col min="1" max="1" width="13.77734375" customWidth="1"/>
    <col min="2" max="2" width="17" customWidth="1"/>
    <col min="3" max="3" width="14" customWidth="1"/>
    <col min="4" max="4" width="17.77734375" customWidth="1"/>
    <col min="5" max="5" width="12.33203125" customWidth="1"/>
    <col min="6" max="6" width="18.77734375" style="19" customWidth="1"/>
    <col min="7" max="7" width="16.33203125" style="19" customWidth="1"/>
    <col min="8" max="8" width="18.109375" style="19" customWidth="1"/>
  </cols>
  <sheetData>
    <row r="1" spans="1:8" x14ac:dyDescent="0.3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s="20" t="s">
        <v>8399</v>
      </c>
      <c r="G1" s="20" t="s">
        <v>8400</v>
      </c>
      <c r="H1" s="20" t="s">
        <v>8401</v>
      </c>
    </row>
    <row r="2" spans="1:8" x14ac:dyDescent="0.3">
      <c r="A2" t="s">
        <v>8402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8403</v>
      </c>
      <c r="B3">
        <f>COUNTIFS(Kickstarter!$D:$D, "&gt;=1000",Kickstarter!$D:$D,"&lt;=4999",Kickstarter!$F:$F, "successful",Kickstarter!$R:$R, "plays")</f>
        <v>388</v>
      </c>
      <c r="C3">
        <f>COUNTIFS(Kickstarter!$D:$D, "&gt;=1000",Kickstarter!$D:$D,"&lt;=4999",Kickstarter!$F:$F, "failed",Kickstarter!$R:$R, "plays")</f>
        <v>146</v>
      </c>
      <c r="D3">
        <f>COUNTIFS(Kickstarter!$D:$D, "&gt;=1000",Kickstarter!$D:$D,"&lt;=4999",Kickstarter!$F:$F, "canceled",Kickstarter!$R:$R, "plays")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8404</v>
      </c>
      <c r="B4">
        <f>COUNTIFS(Kickstarter!$D:$D, "&gt;=5000",Kickstarter!$D:$D,"&lt;=9999",Kickstarter!$F:$F, "successful",Kickstarter!$R:$R, "plays")</f>
        <v>93</v>
      </c>
      <c r="C4">
        <f>COUNTIFS(Kickstarter!$D:$D, "&gt;=5000",Kickstarter!$D:$D,"&lt;=9999",Kickstarter!$F:$F, "failed",Kickstarter!$R:$R, "plays")</f>
        <v>76</v>
      </c>
      <c r="D4">
        <f>COUNTIFS(Kickstarter!$D:$D, "&gt;=5000",Kickstarter!$D:$D,"&lt;=9999",Kickstarter!$F:$F, "canceled",Kickstarter!$R:$R,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8405</v>
      </c>
      <c r="B5">
        <f>COUNTIFS(Kickstarter!$D:$D, "&gt;=10000",Kickstarter!$D:$D,"&lt;=14999",Kickstarter!$F:$F, "successful",Kickstarter!$R:$R, "plays")</f>
        <v>39</v>
      </c>
      <c r="C5">
        <f>COUNTIFS(Kickstarter!$D:$D, "&gt;=10000",Kickstarter!$D:$D,"&lt;=14999",Kickstarter!$F:$F, "failed",Kickstarter!$R:$R, "plays")</f>
        <v>33</v>
      </c>
      <c r="D5">
        <f>COUNTIFS(Kickstarter!$D:$D, "&gt;=10000",Kickstarter!$D:$D,"&lt;=14999",Kickstarter!$F:$F, "canceled",Kickstarter!$R:$R,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8406</v>
      </c>
      <c r="B6">
        <f>COUNTIFS(Kickstarter!$D:$D, "&gt;=15000",Kickstarter!$D:$D,"&lt;=19999",Kickstarter!$F:$F, "successful",Kickstarter!$R:$R, "plays")</f>
        <v>12</v>
      </c>
      <c r="C6">
        <f>COUNTIFS(Kickstarter!$D:$D, "&gt;=15000",Kickstarter!$D:$D,"&lt;=19999",Kickstarter!$F:$F, "failed",Kickstarter!$R:$R, "plays")</f>
        <v>12</v>
      </c>
      <c r="D6">
        <f>COUNTIFS(Kickstarter!$D:$D, "&gt;=15000",Kickstarter!$D:$D,"&lt;=19999",Kickstarter!$F:$F, "canceled",Kickstarter!$R:$R,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8407</v>
      </c>
      <c r="B7">
        <f>COUNTIFS(Kickstarter!$D:$D, "&gt;=20000",Kickstarter!$D:$D,"&lt;=24999",Kickstarter!$F:$F, "successful",Kickstarter!$R:$R, "plays")</f>
        <v>9</v>
      </c>
      <c r="C7">
        <f>COUNTIFS(Kickstarter!$D:$D, "&gt;=20000",Kickstarter!$D:$D,"&lt;=24999",Kickstarter!$F:$F, "failed",Kickstarter!$R:$R, "plays")</f>
        <v>11</v>
      </c>
      <c r="D7">
        <f>COUNTIFS(Kickstarter!$D:$D, "&gt;=20000",Kickstarter!$D:$D,"&lt;=24999",Kickstarter!$F:$F, "canceled",Kickstarter!$R:$R,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8408</v>
      </c>
      <c r="B8">
        <f>COUNTIFS(Kickstarter!$D:$D, "&gt;=25000",Kickstarter!$D:$D,"&lt;=29999",Kickstarter!$F:$F, "successful",Kickstarter!$R:$R, "plays")</f>
        <v>1</v>
      </c>
      <c r="C8">
        <f>COUNTIFS(Kickstarter!$D:$D, "&gt;=25000",Kickstarter!$D:$D,"&lt;=29999",Kickstarter!$F:$F, "failed",Kickstarter!$R:$R, "plays")</f>
        <v>4</v>
      </c>
      <c r="D8">
        <f>COUNTIFS(Kickstarter!$D:$D, "&gt;=25000",Kickstarter!$D:$D,"&lt;=29999",Kickstarter!$F:$F, "canceled",Kickstarter!$R:$R,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8409</v>
      </c>
      <c r="B9">
        <f>COUNTIFS(Kickstarter!$D:$D, "&gt;=30000",Kickstarter!$D:$D,"&lt;=34999",Kickstarter!$F:$F, "successful",Kickstarter!$R:$R, "plays")</f>
        <v>3</v>
      </c>
      <c r="C9">
        <f>COUNTIFS(Kickstarter!$D:$D, "&gt;=30000",Kickstarter!$D:$D,"&lt;=34999",Kickstarter!$F:$F, "failed",Kickstarter!$R:$R, "plays")</f>
        <v>8</v>
      </c>
      <c r="D9">
        <f>COUNTIFS(Kickstarter!$D:$D, "&gt;=30000",Kickstarter!$D:$D,"&lt;=34999",Kickstarter!$F:$F, "canceled",Kickstarter!$R:$R,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8410</v>
      </c>
      <c r="B10">
        <f>COUNTIFS(Kickstarter!$D:$D, "&gt;=35000",Kickstarter!$D:$D,"&lt;=39999",Kickstarter!$F:$F, "successful",Kickstarter!$R:$R, "plays")</f>
        <v>4</v>
      </c>
      <c r="C10">
        <f>COUNTIFS(Kickstarter!$D:$D, "&gt;=35000",Kickstarter!$D:$D,"&lt;=39999",Kickstarter!$F:$F, "failed",Kickstarter!$R:$R, "plays")</f>
        <v>2</v>
      </c>
      <c r="D10">
        <f>COUNTIFS(Kickstarter!$D:$D, "&gt;=35000",Kickstarter!$D:$D,"&lt;=39999",Kickstarter!$F:$F, "canceled",Kickstarter!$R:$R,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8411</v>
      </c>
      <c r="B11">
        <f>COUNTIFS(Kickstarter!$D:$D, "&gt;=40000",Kickstarter!$D:$D,"&lt;=44999",Kickstarter!$F:$F, "successful",Kickstarter!$R:$R, "plays")</f>
        <v>2</v>
      </c>
      <c r="C11">
        <f>COUNTIFS(Kickstarter!$D:$D, "&gt;=40000",Kickstarter!$D:$D,"&lt;=44999",Kickstarter!$F:$F, "failed",Kickstarter!$R:$R, "plays")</f>
        <v>1</v>
      </c>
      <c r="D11">
        <f>COUNTIFS(Kickstarter!$D:$D, "&gt;=40000",Kickstarter!$D:$D,"&lt;=44999",Kickstarter!$F:$F, "canceled",Kickstarter!$R:$R,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8412</v>
      </c>
      <c r="B12">
        <f>COUNTIFS(Kickstarter!$D:$D, "&gt;=45000",Kickstarter!$D:$D,"&lt;=49999",Kickstarter!$F:$F, "successful",Kickstarter!$R:$R, "plays")</f>
        <v>0</v>
      </c>
      <c r="C12">
        <f>COUNTIFS(Kickstarter!$D:$D, "&gt;=45000",Kickstarter!$D:$D,"&lt;=49999",Kickstarter!$F:$F, "failed",Kickstarter!$R:$R, "plays")</f>
        <v>1</v>
      </c>
      <c r="D12">
        <f>COUNTIFS(Kickstarter!$D:$D, "&gt;=45000",Kickstarter!$D:$D,"&lt;=49999",Kickstarter!$F:$F, "canceled",Kickstarter!$R:$R,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8413</v>
      </c>
      <c r="B13">
        <f>COUNTIFS(Kickstarter!$D:$D, "&gt;=50000",Kickstarter!$F:$F,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COUNTIFS(Kickstarter!$D:$D, "&gt;=50000",Kickstarter!$F:$F, "canceled",Kickstarter!$R:$R,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22" spans="4:4" x14ac:dyDescent="0.3">
      <c r="D22" t="s">
        <v>8414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opLeftCell="I1" zoomScale="95" zoomScaleNormal="95" workbookViewId="0">
      <pane ySplit="1" topLeftCell="A2" activePane="bottomLeft" state="frozen"/>
      <selection activeCell="J1" sqref="J1"/>
      <selection pane="bottomLeft" activeCell="Q7" sqref="Q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3.5546875" style="18" customWidth="1"/>
    <col min="5" max="5" width="16.44140625" style="1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9.6640625" customWidth="1"/>
    <col min="15" max="15" width="16.6640625" customWidth="1"/>
    <col min="16" max="16" width="13.109375" customWidth="1"/>
    <col min="17" max="17" width="21.44140625" customWidth="1"/>
    <col min="18" max="18" width="9.88671875" customWidth="1"/>
    <col min="19" max="19" width="10.109375" customWidth="1"/>
    <col min="20" max="20" width="13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8415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ROUND(E67/L67,2)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t="e">
        <f t="shared" si="6"/>
        <v>#DIV/0!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t="e">
        <f t="shared" si="6"/>
        <v>#DIV/0!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t="e">
        <f t="shared" ref="P131:P194" si="11">ROUND(E131/L131,2)</f>
        <v>#DIV/0!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t="e">
        <f t="shared" si="11"/>
        <v>#DIV/0!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t="e">
        <f t="shared" si="11"/>
        <v>#DIV/0!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t="e">
        <f t="shared" si="11"/>
        <v>#DIV/0!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t="e">
        <f t="shared" si="11"/>
        <v>#DIV/0!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t="e">
        <f t="shared" si="11"/>
        <v>#DIV/0!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t="e">
        <f t="shared" si="11"/>
        <v>#DIV/0!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t="e">
        <f t="shared" si="11"/>
        <v>#DIV/0!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t="e">
        <f t="shared" si="11"/>
        <v>#DIV/0!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t="e">
        <f t="shared" si="11"/>
        <v>#DIV/0!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t="e">
        <f t="shared" si="11"/>
        <v>#DIV/0!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t="e">
        <f t="shared" si="11"/>
        <v>#DIV/0!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t="e">
        <f t="shared" si="11"/>
        <v>#DIV/0!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t="e">
        <f t="shared" si="11"/>
        <v>#DIV/0!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t="e">
        <f t="shared" si="11"/>
        <v>#DIV/0!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t="e">
        <f t="shared" si="11"/>
        <v>#DIV/0!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t="e">
        <f t="shared" si="11"/>
        <v>#DIV/0!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t="e">
        <f t="shared" si="11"/>
        <v>#DIV/0!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t="e">
        <f t="shared" si="11"/>
        <v>#DIV/0!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t="e">
        <f t="shared" si="11"/>
        <v>#DIV/0!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t="e">
        <f t="shared" si="11"/>
        <v>#DIV/0!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t="e">
        <f t="shared" si="11"/>
        <v>#DIV/0!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t="e">
        <f t="shared" ref="P195:P258" si="16">ROUND(E195/L195,2)</f>
        <v>#DIV/0!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t="e">
        <f t="shared" si="16"/>
        <v>#DIV/0!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t="e">
        <f t="shared" si="16"/>
        <v>#DIV/0!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t="e">
        <f t="shared" si="16"/>
        <v>#DIV/0!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t="e">
        <f t="shared" si="16"/>
        <v>#DIV/0!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t="e">
        <f t="shared" si="16"/>
        <v>#DIV/0!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t="e">
        <f t="shared" si="16"/>
        <v>#DIV/0!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t="e">
        <f t="shared" si="16"/>
        <v>#DIV/0!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t="e">
        <f t="shared" si="16"/>
        <v>#DIV/0!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t="e">
        <f t="shared" si="16"/>
        <v>#DIV/0!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t="e">
        <f t="shared" si="16"/>
        <v>#DIV/0!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t="e">
        <f t="shared" si="16"/>
        <v>#DIV/0!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t="e">
        <f t="shared" si="16"/>
        <v>#DIV/0!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t="e">
        <f t="shared" si="16"/>
        <v>#DIV/0!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t="e">
        <f t="shared" si="16"/>
        <v>#DIV/0!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t="e">
        <f t="shared" si="16"/>
        <v>#DIV/0!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t="e">
        <f t="shared" si="16"/>
        <v>#DIV/0!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t="e">
        <f t="shared" si="16"/>
        <v>#DIV/0!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t="e">
        <f t="shared" si="16"/>
        <v>#DIV/0!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ROUND(E259/L259,2)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ROUND(E323/L323,2)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ROUND(E387/L387,2)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t="e">
        <f t="shared" si="31"/>
        <v>#DIV/0!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t="e">
        <f t="shared" si="31"/>
        <v>#DIV/0!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t="e">
        <f t="shared" si="31"/>
        <v>#DIV/0!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t="e">
        <f t="shared" si="31"/>
        <v>#DIV/0!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t="e">
        <f t="shared" si="31"/>
        <v>#DIV/0!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t="e">
        <f t="shared" si="31"/>
        <v>#DIV/0!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t="e">
        <f t="shared" si="31"/>
        <v>#DIV/0!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ROUND(E451/L451,2)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t="e">
        <f t="shared" si="36"/>
        <v>#DIV/0!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t="e">
        <f t="shared" si="36"/>
        <v>#DIV/0!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t="e">
        <f t="shared" si="36"/>
        <v>#DIV/0!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t="e">
        <f t="shared" si="36"/>
        <v>#DIV/0!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t="e">
        <f t="shared" si="36"/>
        <v>#DIV/0!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t="e">
        <f t="shared" si="36"/>
        <v>#DIV/0!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t="e">
        <f t="shared" si="36"/>
        <v>#DIV/0!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t="e">
        <f t="shared" si="36"/>
        <v>#DIV/0!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t="e">
        <f t="shared" si="36"/>
        <v>#DIV/0!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t="e">
        <f t="shared" si="36"/>
        <v>#DIV/0!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t="e">
        <f t="shared" si="36"/>
        <v>#DIV/0!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t="e">
        <f t="shared" si="36"/>
        <v>#DIV/0!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t="e">
        <f t="shared" si="36"/>
        <v>#DIV/0!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t="e">
        <f t="shared" si="36"/>
        <v>#DIV/0!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t="e">
        <f t="shared" si="36"/>
        <v>#DIV/0!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t="e">
        <f t="shared" si="36"/>
        <v>#DIV/0!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t="e">
        <f t="shared" si="36"/>
        <v>#DIV/0!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t="e">
        <f t="shared" si="36"/>
        <v>#DIV/0!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ROUND(E515/L515,2)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t="e">
        <f t="shared" si="41"/>
        <v>#DIV/0!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t="e">
        <f t="shared" si="41"/>
        <v>#DIV/0!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t="e">
        <f t="shared" si="41"/>
        <v>#DIV/0!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t="e">
        <f t="shared" si="41"/>
        <v>#DIV/0!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t="e">
        <f t="shared" si="41"/>
        <v>#DIV/0!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t="e">
        <f t="shared" si="41"/>
        <v>#DIV/0!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t="e">
        <f t="shared" si="41"/>
        <v>#DIV/0!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t="e">
        <f t="shared" si="41"/>
        <v>#DIV/0!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t="e">
        <f t="shared" si="41"/>
        <v>#DIV/0!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t="e">
        <f t="shared" si="41"/>
        <v>#DIV/0!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ROUND(E579/L579,2)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t="e">
        <f t="shared" si="46"/>
        <v>#DIV/0!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t="e">
        <f t="shared" si="46"/>
        <v>#DIV/0!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t="e">
        <f t="shared" si="46"/>
        <v>#DIV/0!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t="e">
        <f t="shared" si="46"/>
        <v>#DIV/0!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t="e">
        <f t="shared" si="46"/>
        <v>#DIV/0!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t="e">
        <f t="shared" si="46"/>
        <v>#DIV/0!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t="e">
        <f t="shared" si="46"/>
        <v>#DIV/0!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t="e">
        <f t="shared" si="46"/>
        <v>#DIV/0!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t="e">
        <f t="shared" si="46"/>
        <v>#DIV/0!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t="e">
        <f t="shared" si="46"/>
        <v>#DIV/0!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t="e">
        <f t="shared" si="46"/>
        <v>#DIV/0!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t="e">
        <f t="shared" si="46"/>
        <v>#DIV/0!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t="e">
        <f t="shared" si="46"/>
        <v>#DIV/0!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t="e">
        <f t="shared" si="46"/>
        <v>#DIV/0!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t="e">
        <f t="shared" si="46"/>
        <v>#DIV/0!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t="e">
        <f t="shared" si="46"/>
        <v>#DIV/0!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t="e">
        <f t="shared" si="46"/>
        <v>#DIV/0!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t="e">
        <f t="shared" si="46"/>
        <v>#DIV/0!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t="e">
        <f t="shared" si="46"/>
        <v>#DIV/0!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ROUND(E643/L643,2)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t="e">
        <f t="shared" si="51"/>
        <v>#DIV/0!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ROUND(E707/L707,2)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t="e">
        <f t="shared" si="56"/>
        <v>#DIV/0!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t="e">
        <f t="shared" si="56"/>
        <v>#DIV/0!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t="e">
        <f t="shared" si="56"/>
        <v>#DIV/0!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t="e">
        <f t="shared" si="56"/>
        <v>#DIV/0!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t="e">
        <f t="shared" si="56"/>
        <v>#DIV/0!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t="e">
        <f t="shared" si="56"/>
        <v>#DIV/0!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t="e">
        <f t="shared" si="56"/>
        <v>#DIV/0!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ROUND(E771/L771,2)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t="e">
        <f t="shared" si="61"/>
        <v>#DIV/0!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ROUND(E835/L835,2)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t="e">
        <f t="shared" si="66"/>
        <v>#DIV/0!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t="e">
        <f t="shared" si="66"/>
        <v>#DIV/0!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t="e">
        <f t="shared" ref="P899:P962" si="71">ROUND(E899/L899,2)</f>
        <v>#DIV/0!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t="e">
        <f t="shared" si="71"/>
        <v>#DIV/0!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t="e">
        <f t="shared" si="71"/>
        <v>#DIV/0!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t="e">
        <f t="shared" si="71"/>
        <v>#DIV/0!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t="e">
        <f t="shared" si="71"/>
        <v>#DIV/0!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t="e">
        <f t="shared" si="71"/>
        <v>#DIV/0!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t="e">
        <f t="shared" si="71"/>
        <v>#DIV/0!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t="e">
        <f t="shared" si="71"/>
        <v>#DIV/0!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t="e">
        <f t="shared" si="71"/>
        <v>#DIV/0!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t="e">
        <f t="shared" si="71"/>
        <v>#DIV/0!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t="e">
        <f t="shared" si="71"/>
        <v>#DIV/0!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t="e">
        <f t="shared" si="71"/>
        <v>#DIV/0!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t="e">
        <f t="shared" si="71"/>
        <v>#DIV/0!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t="e">
        <f t="shared" si="71"/>
        <v>#DIV/0!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ROUND(E963/L963,2)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t="e">
        <f t="shared" si="76"/>
        <v>#DIV/0!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ROUND(E1027/L1027,2)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t="e">
        <f t="shared" si="81"/>
        <v>#DIV/0!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t="e">
        <f t="shared" si="81"/>
        <v>#DIV/0!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t="e">
        <f t="shared" si="81"/>
        <v>#DIV/0!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t="e">
        <f t="shared" si="81"/>
        <v>#DIV/0!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t="e">
        <f t="shared" si="81"/>
        <v>#DIV/0!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t="e">
        <f t="shared" si="81"/>
        <v>#DIV/0!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t="e">
        <f t="shared" si="81"/>
        <v>#DIV/0!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t="e">
        <f t="shared" si="81"/>
        <v>#DIV/0!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t="e">
        <f t="shared" si="81"/>
        <v>#DIV/0!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t="e">
        <f t="shared" si="81"/>
        <v>#DIV/0!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t="e">
        <f t="shared" si="81"/>
        <v>#DIV/0!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t="e">
        <f t="shared" si="81"/>
        <v>#DIV/0!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t="e">
        <f t="shared" si="81"/>
        <v>#DIV/0!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t="e">
        <f t="shared" si="81"/>
        <v>#DIV/0!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t="e">
        <f t="shared" si="81"/>
        <v>#DIV/0!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t="e">
        <f t="shared" si="81"/>
        <v>#DIV/0!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t="e">
        <f t="shared" si="81"/>
        <v>#DIV/0!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ROUND(E1091/L1091,2)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t="e">
        <f t="shared" si="86"/>
        <v>#DIV/0!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t="e">
        <f t="shared" si="86"/>
        <v>#DIV/0!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t="e">
        <f t="shared" si="86"/>
        <v>#DIV/0!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t="e">
        <f t="shared" si="86"/>
        <v>#DIV/0!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t="e">
        <f t="shared" si="86"/>
        <v>#DIV/0!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t="e">
        <f t="shared" si="86"/>
        <v>#DIV/0!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t="e">
        <f t="shared" si="86"/>
        <v>#DIV/0!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t="e">
        <f t="shared" si="86"/>
        <v>#DIV/0!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t="e">
        <f t="shared" si="86"/>
        <v>#DIV/0!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t="e">
        <f t="shared" si="86"/>
        <v>#DIV/0!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t="e">
        <f t="shared" si="86"/>
        <v>#DIV/0!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ROUND(E1155/L1155,2)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t="e">
        <f t="shared" si="91"/>
        <v>#DIV/0!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t="e">
        <f t="shared" si="91"/>
        <v>#DIV/0!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t="e">
        <f t="shared" si="91"/>
        <v>#DIV/0!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t="e">
        <f t="shared" si="91"/>
        <v>#DIV/0!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t="e">
        <f t="shared" si="91"/>
        <v>#DIV/0!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t="e">
        <f t="shared" si="91"/>
        <v>#DIV/0!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t="e">
        <f t="shared" si="91"/>
        <v>#DIV/0!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ROUND(E1219/L1219,2)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t="e">
        <f t="shared" si="96"/>
        <v>#DIV/0!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t="e">
        <f t="shared" si="96"/>
        <v>#DIV/0!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t="e">
        <f t="shared" si="96"/>
        <v>#DIV/0!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t="e">
        <f t="shared" si="96"/>
        <v>#DIV/0!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t="e">
        <f t="shared" si="96"/>
        <v>#DIV/0!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t="e">
        <f t="shared" si="96"/>
        <v>#DIV/0!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t="e">
        <f t="shared" si="96"/>
        <v>#DIV/0!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ROUND(E1283/L1283,2)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t="e">
        <f t="shared" si="101"/>
        <v>#DIV/0!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t="e">
        <f t="shared" si="101"/>
        <v>#DIV/0!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t="e">
        <f t="shared" si="101"/>
        <v>#DIV/0!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ROUND(E1347/L1347,2)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t="e">
        <f t="shared" ref="P1411:P1474" si="111">ROUND(E1411/L1411,2)</f>
        <v>#DIV/0!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t="e">
        <f t="shared" si="111"/>
        <v>#DIV/0!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t="e">
        <f t="shared" si="111"/>
        <v>#DIV/0!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t="e">
        <f t="shared" si="111"/>
        <v>#DIV/0!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t="e">
        <f t="shared" si="111"/>
        <v>#DIV/0!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t="e">
        <f t="shared" si="111"/>
        <v>#DIV/0!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t="e">
        <f t="shared" si="111"/>
        <v>#DIV/0!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t="e">
        <f t="shared" si="111"/>
        <v>#DIV/0!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t="e">
        <f t="shared" si="111"/>
        <v>#DIV/0!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t="e">
        <f t="shared" si="111"/>
        <v>#DIV/0!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t="e">
        <f t="shared" si="111"/>
        <v>#DIV/0!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t="e">
        <f t="shared" si="111"/>
        <v>#DIV/0!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t="e">
        <f t="shared" si="111"/>
        <v>#DIV/0!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t="e">
        <f t="shared" si="111"/>
        <v>#DIV/0!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t="e">
        <f t="shared" si="111"/>
        <v>#DIV/0!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t="e">
        <f t="shared" si="111"/>
        <v>#DIV/0!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t="e">
        <f t="shared" si="111"/>
        <v>#DIV/0!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t="e">
        <f t="shared" si="111"/>
        <v>#DIV/0!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t="e">
        <f t="shared" si="111"/>
        <v>#DIV/0!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ROUND(E1475/L1475,2)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t="e">
        <f t="shared" si="116"/>
        <v>#DIV/0!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t="e">
        <f t="shared" si="116"/>
        <v>#DIV/0!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t="e">
        <f t="shared" si="116"/>
        <v>#DIV/0!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t="e">
        <f t="shared" si="116"/>
        <v>#DIV/0!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t="e">
        <f t="shared" si="116"/>
        <v>#DIV/0!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t="e">
        <f t="shared" si="116"/>
        <v>#DIV/0!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ROUND(E1539/L1539,2)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t="e">
        <f t="shared" si="121"/>
        <v>#DIV/0!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t="e">
        <f t="shared" si="121"/>
        <v>#DIV/0!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t="e">
        <f t="shared" si="121"/>
        <v>#DIV/0!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t="e">
        <f t="shared" si="121"/>
        <v>#DIV/0!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t="e">
        <f t="shared" si="121"/>
        <v>#DIV/0!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t="e">
        <f t="shared" si="121"/>
        <v>#DIV/0!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t="e">
        <f t="shared" si="121"/>
        <v>#DIV/0!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t="e">
        <f t="shared" si="121"/>
        <v>#DIV/0!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t="e">
        <f t="shared" si="121"/>
        <v>#DIV/0!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t="e">
        <f t="shared" si="121"/>
        <v>#DIV/0!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t="e">
        <f t="shared" si="121"/>
        <v>#DIV/0!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t="e">
        <f t="shared" si="121"/>
        <v>#DIV/0!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t="e">
        <f t="shared" si="121"/>
        <v>#DIV/0!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t="e">
        <f t="shared" si="121"/>
        <v>#DIV/0!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t="e">
        <f t="shared" si="121"/>
        <v>#DIV/0!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t="e">
        <f t="shared" si="121"/>
        <v>#DIV/0!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ROUND(E1603/L1603,2)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ROUND(E1667/L1667,2)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t="e">
        <f t="shared" si="131"/>
        <v>#DIV/0!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t="e">
        <f t="shared" si="131"/>
        <v>#DIV/0!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t="e">
        <f t="shared" si="131"/>
        <v>#DIV/0!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t="e">
        <f t="shared" si="131"/>
        <v>#DIV/0!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t="e">
        <f t="shared" si="131"/>
        <v>#DIV/0!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t="e">
        <f t="shared" si="131"/>
        <v>#DIV/0!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t="e">
        <f t="shared" si="131"/>
        <v>#DIV/0!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t="e">
        <f t="shared" si="131"/>
        <v>#DIV/0!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t="e">
        <f t="shared" ref="P1731:P1794" si="136">ROUND(E1731/L1731,2)</f>
        <v>#DIV/0!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t="e">
        <f t="shared" si="136"/>
        <v>#DIV/0!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t="e">
        <f t="shared" si="136"/>
        <v>#DIV/0!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t="e">
        <f t="shared" si="136"/>
        <v>#DIV/0!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t="e">
        <f t="shared" si="136"/>
        <v>#DIV/0!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t="e">
        <f t="shared" si="136"/>
        <v>#DIV/0!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t="e">
        <f t="shared" si="136"/>
        <v>#DIV/0!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ROUND(E1795/L1795,2)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t="e">
        <f t="shared" si="141"/>
        <v>#DIV/0!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t="e">
        <f t="shared" si="141"/>
        <v>#DIV/0!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t="e">
        <f t="shared" si="141"/>
        <v>#DIV/0!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ROUND(E1859/L1859,2)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t="e">
        <f t="shared" si="146"/>
        <v>#DIV/0!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t="e">
        <f t="shared" si="146"/>
        <v>#DIV/0!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t="e">
        <f t="shared" si="146"/>
        <v>#DIV/0!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t="e">
        <f t="shared" si="146"/>
        <v>#DIV/0!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t="e">
        <f t="shared" si="146"/>
        <v>#DIV/0!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ROUND(E1923/L1923,2)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t="e">
        <f t="shared" si="151"/>
        <v>#DIV/0!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ROUND(E1987/L1987,2)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t="e">
        <f t="shared" si="156"/>
        <v>#DIV/0!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t="e">
        <f t="shared" si="156"/>
        <v>#DIV/0!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t="e">
        <f t="shared" si="156"/>
        <v>#DIV/0!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t="e">
        <f t="shared" si="156"/>
        <v>#DIV/0!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ROUND(E2051/L2051,2)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ROUND(E2115/L2115,2)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t="e">
        <f t="shared" si="166"/>
        <v>#DIV/0!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t="e">
        <f t="shared" si="166"/>
        <v>#DIV/0!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ROUND(E2179/L2179,2)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ROUND(E2243/L2243,2)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ROUND(E2307/L2307,2)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t="e">
        <f t="shared" si="181"/>
        <v>#DIV/0!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t="e">
        <f t="shared" si="181"/>
        <v>#DIV/0!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t="e">
        <f t="shared" si="181"/>
        <v>#DIV/0!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t="e">
        <f t="shared" si="181"/>
        <v>#DIV/0!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t="e">
        <f t="shared" si="181"/>
        <v>#DIV/0!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t="e">
        <f t="shared" si="181"/>
        <v>#DIV/0!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t="e">
        <f t="shared" si="181"/>
        <v>#DIV/0!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t="e">
        <f t="shared" si="181"/>
        <v>#DIV/0!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t="e">
        <f t="shared" si="181"/>
        <v>#DIV/0!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t="e">
        <f t="shared" si="181"/>
        <v>#DIV/0!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t="e">
        <f t="shared" si="181"/>
        <v>#DIV/0!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t="e">
        <f t="shared" si="181"/>
        <v>#DIV/0!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t="e">
        <f t="shared" si="181"/>
        <v>#DIV/0!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t="e">
        <f t="shared" si="181"/>
        <v>#DIV/0!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t="e">
        <f t="shared" ref="P2371:P2434" si="186">ROUND(E2371/L2371,2)</f>
        <v>#DIV/0!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t="e">
        <f t="shared" si="186"/>
        <v>#DIV/0!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t="e">
        <f t="shared" si="186"/>
        <v>#DIV/0!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t="e">
        <f t="shared" si="186"/>
        <v>#DIV/0!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t="e">
        <f t="shared" si="186"/>
        <v>#DIV/0!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t="e">
        <f t="shared" si="186"/>
        <v>#DIV/0!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t="e">
        <f t="shared" si="186"/>
        <v>#DIV/0!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t="e">
        <f t="shared" si="186"/>
        <v>#DIV/0!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t="e">
        <f t="shared" si="186"/>
        <v>#DIV/0!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t="e">
        <f t="shared" si="186"/>
        <v>#DIV/0!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t="e">
        <f t="shared" si="186"/>
        <v>#DIV/0!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t="e">
        <f t="shared" si="186"/>
        <v>#DIV/0!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t="e">
        <f t="shared" si="186"/>
        <v>#DIV/0!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t="e">
        <f t="shared" si="186"/>
        <v>#DIV/0!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t="e">
        <f t="shared" si="186"/>
        <v>#DIV/0!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t="e">
        <f t="shared" si="186"/>
        <v>#DIV/0!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t="e">
        <f t="shared" si="186"/>
        <v>#DIV/0!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t="e">
        <f t="shared" si="186"/>
        <v>#DIV/0!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t="e">
        <f t="shared" si="186"/>
        <v>#DIV/0!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t="e">
        <f t="shared" si="186"/>
        <v>#DIV/0!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t="e">
        <f t="shared" ref="P2435:P2498" si="191">ROUND(E2435/L2435,2)</f>
        <v>#DIV/0!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t="e">
        <f t="shared" si="191"/>
        <v>#DIV/0!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t="e">
        <f t="shared" si="191"/>
        <v>#DIV/0!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ROUND(E2499/L2499,2)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t="e">
        <f t="shared" si="196"/>
        <v>#DIV/0!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t="e">
        <f t="shared" si="196"/>
        <v>#DIV/0!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t="e">
        <f t="shared" si="196"/>
        <v>#DIV/0!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t="e">
        <f t="shared" si="196"/>
        <v>#DIV/0!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t="e">
        <f t="shared" si="196"/>
        <v>#DIV/0!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t="e">
        <f t="shared" si="196"/>
        <v>#DIV/0!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t="e">
        <f t="shared" si="196"/>
        <v>#DIV/0!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t="e">
        <f t="shared" si="196"/>
        <v>#DIV/0!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t="e">
        <f t="shared" si="196"/>
        <v>#DIV/0!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t="e">
        <f t="shared" si="196"/>
        <v>#DIV/0!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t="e">
        <f t="shared" si="196"/>
        <v>#DIV/0!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t="e">
        <f t="shared" ref="P2563:P2626" si="201">ROUND(E2563/L2563,2)</f>
        <v>#DIV/0!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t="e">
        <f t="shared" si="201"/>
        <v>#DIV/0!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t="e">
        <f t="shared" si="201"/>
        <v>#DIV/0!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t="e">
        <f t="shared" si="201"/>
        <v>#DIV/0!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t="e">
        <f t="shared" si="201"/>
        <v>#DIV/0!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t="e">
        <f t="shared" si="201"/>
        <v>#DIV/0!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t="e">
        <f t="shared" si="201"/>
        <v>#DIV/0!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t="e">
        <f t="shared" si="201"/>
        <v>#DIV/0!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t="e">
        <f t="shared" si="201"/>
        <v>#DIV/0!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t="e">
        <f t="shared" si="201"/>
        <v>#DIV/0!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t="e">
        <f t="shared" si="201"/>
        <v>#DIV/0!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t="e">
        <f t="shared" si="201"/>
        <v>#DIV/0!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t="e">
        <f t="shared" si="201"/>
        <v>#DIV/0!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t="e">
        <f t="shared" si="201"/>
        <v>#DIV/0!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ROUND(E2627/L2627,2)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t="e">
        <f t="shared" si="206"/>
        <v>#DIV/0!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t="e">
        <f t="shared" si="206"/>
        <v>#DIV/0!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t="e">
        <f t="shared" si="206"/>
        <v>#DIV/0!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ROUND(E2691/L2691,2)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t="e">
        <f t="shared" si="211"/>
        <v>#DIV/0!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t="e">
        <f t="shared" si="211"/>
        <v>#DIV/0!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t="e">
        <f t="shared" si="211"/>
        <v>#DIV/0!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t="e">
        <f t="shared" si="211"/>
        <v>#DIV/0!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ROUND(E2755/L2755,2)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t="e">
        <f t="shared" si="216"/>
        <v>#DIV/0!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t="e">
        <f t="shared" si="216"/>
        <v>#DIV/0!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t="e">
        <f t="shared" si="216"/>
        <v>#DIV/0!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t="e">
        <f t="shared" si="216"/>
        <v>#DIV/0!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t="e">
        <f t="shared" si="216"/>
        <v>#DIV/0!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t="e">
        <f t="shared" si="216"/>
        <v>#DIV/0!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ROUND(E2819/L2819,2)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t="e">
        <f t="shared" si="221"/>
        <v>#DIV/0!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t="e">
        <f t="shared" si="221"/>
        <v>#DIV/0!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t="e">
        <f t="shared" si="221"/>
        <v>#DIV/0!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t="e">
        <f t="shared" si="221"/>
        <v>#DIV/0!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t="e">
        <f t="shared" si="221"/>
        <v>#DIV/0!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t="e">
        <f t="shared" si="221"/>
        <v>#DIV/0!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t="e">
        <f t="shared" si="221"/>
        <v>#DIV/0!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t="e">
        <f t="shared" si="221"/>
        <v>#DIV/0!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t="e">
        <f t="shared" si="221"/>
        <v>#DIV/0!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t="e">
        <f t="shared" si="221"/>
        <v>#DIV/0!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t="e">
        <f t="shared" ref="P2883:P2946" si="226">ROUND(E2883/L2883,2)</f>
        <v>#DIV/0!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t="e">
        <f t="shared" si="226"/>
        <v>#DIV/0!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t="e">
        <f t="shared" si="226"/>
        <v>#DIV/0!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t="e">
        <f t="shared" si="226"/>
        <v>#DIV/0!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t="e">
        <f t="shared" si="226"/>
        <v>#DIV/0!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t="e">
        <f t="shared" ref="P2947:P3010" si="231">ROUND(E2947/L2947,2)</f>
        <v>#DIV/0!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t="e">
        <f t="shared" si="231"/>
        <v>#DIV/0!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t="e">
        <f t="shared" si="231"/>
        <v>#DIV/0!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t="e">
        <f t="shared" si="231"/>
        <v>#DIV/0!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t="e">
        <f t="shared" si="231"/>
        <v>#DIV/0!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t="e">
        <f t="shared" si="231"/>
        <v>#DIV/0!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ROUND(E3011/L3011,2)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t="e">
        <f t="shared" si="236"/>
        <v>#DIV/0!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t="e">
        <f t="shared" si="236"/>
        <v>#DIV/0!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t="e">
        <f t="shared" si="236"/>
        <v>#DIV/0!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t="e">
        <f t="shared" si="236"/>
        <v>#DIV/0!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ROUND(E3075/L3075,2)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t="e">
        <f t="shared" si="241"/>
        <v>#DIV/0!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t="e">
        <f t="shared" si="241"/>
        <v>#DIV/0!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t="e">
        <f t="shared" si="241"/>
        <v>#DIV/0!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t="e">
        <f t="shared" si="241"/>
        <v>#DIV/0!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ROUND(E3139/L3139,2)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t="e">
        <f t="shared" si="246"/>
        <v>#DIV/0!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t="e">
        <f t="shared" si="246"/>
        <v>#DIV/0!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t="e">
        <f t="shared" si="246"/>
        <v>#DIV/0!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t="e">
        <f t="shared" si="246"/>
        <v>#DIV/0!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t="e">
        <f t="shared" si="246"/>
        <v>#DIV/0!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ROUND(E3203/L3203,2)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t="e">
        <f t="shared" si="251"/>
        <v>#DIV/0!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t="e">
        <f t="shared" si="251"/>
        <v>#DIV/0!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ROUND(E3267/L3267,2)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ROUND(E3331/L3331,2)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ROUND(E3395/L3395,2)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ROUND(E3459/L3459,2)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ROUND(E3523/L3523,2)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ROUND(E3587/L3587,2)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t="e">
        <f t="shared" si="281"/>
        <v>#DIV/0!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t="e">
        <f t="shared" si="281"/>
        <v>#DIV/0!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t="e">
        <f t="shared" si="281"/>
        <v>#DIV/0!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t="e">
        <f t="shared" si="281"/>
        <v>#DIV/0!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ROUND(E3651/L3651,2)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ROUND(E3715/L3715,2)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t="e">
        <f t="shared" si="291"/>
        <v>#DIV/0!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t="e">
        <f t="shared" si="291"/>
        <v>#DIV/0!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t="e">
        <f t="shared" si="291"/>
        <v>#DIV/0!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t="e">
        <f t="shared" si="291"/>
        <v>#DIV/0!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ROUND(E3779/L3779,2)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t="e">
        <f t="shared" si="296"/>
        <v>#DIV/0!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t="e">
        <f t="shared" si="296"/>
        <v>#DIV/0!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t="e">
        <f t="shared" si="296"/>
        <v>#DIV/0!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t="e">
        <f t="shared" si="296"/>
        <v>#DIV/0!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ROUND(E3843/L3843,2)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t="e">
        <f t="shared" si="301"/>
        <v>#DIV/0!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t="e">
        <f t="shared" si="301"/>
        <v>#DIV/0!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t="e">
        <f t="shared" si="301"/>
        <v>#DIV/0!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t="e">
        <f t="shared" si="301"/>
        <v>#DIV/0!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t="e">
        <f t="shared" si="301"/>
        <v>#DIV/0!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t="e">
        <f t="shared" si="301"/>
        <v>#DIV/0!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t="e">
        <f t="shared" si="301"/>
        <v>#DIV/0!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t="e">
        <f t="shared" si="301"/>
        <v>#DIV/0!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t="e">
        <f t="shared" si="301"/>
        <v>#DIV/0!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t="e">
        <f t="shared" si="301"/>
        <v>#DIV/0!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t="e">
        <f t="shared" si="301"/>
        <v>#DIV/0!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t="e">
        <f t="shared" si="301"/>
        <v>#DIV/0!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t="e">
        <f t="shared" si="301"/>
        <v>#DIV/0!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ROUND(E3907/L3907,2)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t="e">
        <f t="shared" si="306"/>
        <v>#DIV/0!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t="e">
        <f t="shared" si="306"/>
        <v>#DIV/0!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t="e">
        <f t="shared" si="306"/>
        <v>#DIV/0!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t="e">
        <f t="shared" si="306"/>
        <v>#DIV/0!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t="e">
        <f t="shared" si="306"/>
        <v>#DIV/0!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t="e">
        <f t="shared" si="306"/>
        <v>#DIV/0!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t="e">
        <f t="shared" si="306"/>
        <v>#DIV/0!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t="e">
        <f t="shared" si="306"/>
        <v>#DIV/0!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t="e">
        <f t="shared" si="306"/>
        <v>#DIV/0!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t="e">
        <f t="shared" si="306"/>
        <v>#DIV/0!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t="e">
        <f t="shared" si="306"/>
        <v>#DIV/0!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t="e">
        <f t="shared" si="306"/>
        <v>#DIV/0!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ROUND(E3971/L3971,2)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t="e">
        <f t="shared" si="311"/>
        <v>#DIV/0!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t="e">
        <f t="shared" si="311"/>
        <v>#DIV/0!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t="e">
        <f t="shared" si="311"/>
        <v>#DIV/0!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t="e">
        <f t="shared" si="311"/>
        <v>#DIV/0!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t="e">
        <f t="shared" si="311"/>
        <v>#DIV/0!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t="e">
        <f t="shared" si="311"/>
        <v>#DIV/0!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t="e">
        <f t="shared" si="311"/>
        <v>#DIV/0!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t="e">
        <f t="shared" si="311"/>
        <v>#DIV/0!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t="e">
        <f t="shared" si="311"/>
        <v>#DIV/0!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ROUND(E4035/L4035,2)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t="e">
        <f t="shared" si="316"/>
        <v>#DIV/0!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t="e">
        <f t="shared" si="316"/>
        <v>#DIV/0!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t="e">
        <f t="shared" si="316"/>
        <v>#DIV/0!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t="e">
        <f t="shared" si="316"/>
        <v>#DIV/0!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t="e">
        <f t="shared" si="316"/>
        <v>#DIV/0!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t="e">
        <f t="shared" si="316"/>
        <v>#DIV/0!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t="e">
        <f t="shared" si="316"/>
        <v>#DIV/0!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t="e">
        <f t="shared" si="316"/>
        <v>#DIV/0!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t="e">
        <f t="shared" si="316"/>
        <v>#DIV/0!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t="e">
        <f t="shared" ref="P4099:P4115" si="321">ROUND(E4099/L4099,2)</f>
        <v>#DIV/0!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t="e">
        <f t="shared" si="321"/>
        <v>#DIV/0!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t="e">
        <f t="shared" si="321"/>
        <v>#DIV/0!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t="e">
        <f t="shared" si="321"/>
        <v>#DIV/0!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t="e">
        <f t="shared" si="321"/>
        <v>#DIV/0!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9" priority="5" operator="equal">
      <formula>"live"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4E72-773E-43C1-85E2-E28A616C2190}">
  <sheetPr codeName="Sheet8"/>
  <dimension ref="A1:U413"/>
  <sheetViews>
    <sheetView workbookViewId="0">
      <selection activeCell="I2" sqref="I2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244.8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ROUND(E2/L2,2)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1" ht="187.2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1" ht="259.2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1" ht="216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1" ht="244.8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1" ht="86.4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1" ht="244.8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1" ht="259.2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1" ht="259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1" ht="259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1" ht="230.4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1" ht="244.8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1" ht="273.6000000000000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1" ht="201.6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1" ht="100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>ROUND(E66/L66,2)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>ROUND(E130/L130,2)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>ROUND(E194/L194,2)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>ROUND(E258/L258,2)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>ROUND(E322/L322,2)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>ROUND(E386/L386,2)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3" priority="5" operator="equal">
      <formula>"live"</formula>
    </cfRule>
    <cfRule type="cellIs" dxfId="2" priority="6" operator="equal">
      <formula>"live"</formula>
    </cfRule>
  </conditionalFormatting>
  <conditionalFormatting sqref="O2:O413 O1: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C738-B255-43B5-B572-3CB745D5FADB}">
  <sheetPr codeName="Sheet9"/>
  <dimension ref="A1:D6"/>
  <sheetViews>
    <sheetView workbookViewId="0">
      <selection activeCell="E16" sqref="E16"/>
    </sheetView>
  </sheetViews>
  <sheetFormatPr defaultRowHeight="14.4" x14ac:dyDescent="0.3"/>
  <sheetData>
    <row r="1" spans="1:4" x14ac:dyDescent="0.3">
      <c r="A1" t="s">
        <v>8364</v>
      </c>
      <c r="B1" t="s">
        <v>8365</v>
      </c>
      <c r="C1" t="s">
        <v>8382</v>
      </c>
      <c r="D1" t="s">
        <v>8383</v>
      </c>
    </row>
    <row r="2" spans="1:4" x14ac:dyDescent="0.3">
      <c r="A2" t="s">
        <v>3473</v>
      </c>
      <c r="B2" t="str">
        <f>VLOOKUP(A2,Kickstarter!B1:C4115,2,0)</f>
        <v>Help us get actor-writer Ian Bonar's debut play - a hilarious, heartbreaking story of grief and loss - to the 2016 Edinburgh Fringe.</v>
      </c>
      <c r="C2">
        <f>VLOOKUP(A2,Kickstarter!B1:E4115,3,0)</f>
        <v>2000</v>
      </c>
      <c r="D2">
        <f>VLOOKUP(A2,Kickstarter!B1:E4115,4,0)</f>
        <v>2020</v>
      </c>
    </row>
    <row r="3" spans="1:4" x14ac:dyDescent="0.3">
      <c r="A3" t="s">
        <v>3616</v>
      </c>
      <c r="B3" t="str">
        <f>VLOOKUP(A3,Kickstarter!B2:C4116,2,0)</f>
        <v>The play yet to be described as "A surefire Edinburgh Fringe Festival Cult Hit". Coming to the Underbelly, Edinburgh, 5th-30th August.</v>
      </c>
      <c r="C3">
        <f>VLOOKUP(A3,Kickstarter!B2:E4116,3,0)</f>
        <v>2000</v>
      </c>
      <c r="D3">
        <f>VLOOKUP(A3,Kickstarter!B2:E4116,4,0)</f>
        <v>2020</v>
      </c>
    </row>
    <row r="4" spans="1:4" x14ac:dyDescent="0.3">
      <c r="A4" t="s">
        <v>3178</v>
      </c>
      <c r="B4" t="str">
        <f>VLOOKUP(A4,Kickstarter!B3:C4117,2,0)</f>
        <v>Cutting Off Kate Bush is a one-woman show written &amp; performed by Lucy Benson-Brown, premiering at the Edinburgh Fringe Festival 2014</v>
      </c>
      <c r="C4">
        <f>VLOOKUP(A4,Kickstarter!B3:E4117,3,0)</f>
        <v>1500</v>
      </c>
      <c r="D4">
        <f>VLOOKUP(A4,Kickstarter!B3:E4117,4,0)</f>
        <v>2576</v>
      </c>
    </row>
    <row r="5" spans="1:4" x14ac:dyDescent="0.3">
      <c r="A5" t="s">
        <v>3329</v>
      </c>
      <c r="B5" t="str">
        <f>VLOOKUP(A5,Kickstarter!B4:C4118,2,0)</f>
        <v>Jestia and Raedon is a brand new romantic comedy play going to the Edinburgh Fringe Festival this summer.</v>
      </c>
      <c r="C5">
        <f>VLOOKUP(A5,Kickstarter!B4:E4118,3,0)</f>
        <v>1000</v>
      </c>
      <c r="D5">
        <f>VLOOKUP(A5,Kickstarter!B4:E4118,4,0)</f>
        <v>1168</v>
      </c>
    </row>
    <row r="6" spans="1:4" x14ac:dyDescent="0.3">
      <c r="A6" t="s">
        <v>3221</v>
      </c>
      <c r="B6" t="str">
        <f>VLOOKUP(A6,Kickstarter!B5:C4119,2,0)</f>
        <v>A one-man show about love, loss, and motorways, written &amp; performed by Ben Norris. Help us get to the 2015 Edinburgh Fringe and beyond!</v>
      </c>
      <c r="C6">
        <f>VLOOKUP(A6,Kickstarter!B5:E4119,3,0)</f>
        <v>4000</v>
      </c>
      <c r="D6">
        <f>VLOOKUP(A6,Kickstarter!B5:E4119,4,0)</f>
        <v>4137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BA08-DD0D-42D5-B954-36C2E40DB3C4}">
  <sheetPr codeName="Sheet10"/>
  <dimension ref="A1:U251"/>
  <sheetViews>
    <sheetView workbookViewId="0">
      <selection activeCell="B3" sqref="B3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244.8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e">
        <v>#DIV/0!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1" ht="201.6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1" ht="259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e">
        <v>#DIV/0!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1" ht="244.8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e">
        <v>#DIV/0!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1" ht="230.4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1" ht="273.6000000000000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1" ht="216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1" ht="273.6000000000000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1" ht="216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1" ht="259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1" ht="216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1" ht="273.6000000000000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1" ht="273.6000000000000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e">
        <v>#DIV/0!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1" ht="259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1" ht="273.6000000000000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e">
        <v>#DIV/0!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e">
        <v>#DIV/0!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e">
        <v>#DIV/0!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e">
        <v>#DIV/0!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t="e">
        <v>#DIV/0!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t="e">
        <v>#DIV/0!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t="e">
        <v>#DIV/0!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t="e">
        <v>#DIV/0!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t="e">
        <v>#DIV/0!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t="e">
        <v>#DIV/0!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t="e">
        <v>#DIV/0!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t="e">
        <v>#DIV/0!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t="e">
        <v>#DIV/0!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t="e">
        <v>#DIV/0!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t="e">
        <v>#DIV/0!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t="e">
        <v>#DIV/0!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t="e">
        <v>#DIV/0!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t="e">
        <v>#DIV/0!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t="e">
        <v>#DIV/0!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t="e">
        <v>#DIV/0!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t="e">
        <v>#DIV/0!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t="e">
        <v>#DIV/0!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t="e">
        <v>#DIV/0!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t="e">
        <v>#DIV/0!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t="e">
        <v>#DIV/0!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t="e">
        <v>#DIV/0!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t="e">
        <v>#DIV/0!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t="e">
        <v>#DIV/0!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t="e">
        <v>#DIV/0!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t="e">
        <v>#DIV/0!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t="e">
        <v>#DIV/0!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t="e">
        <v>#DIV/0!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t="e">
        <v>#DIV/0!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t="e">
        <v>#DIV/0!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t="e">
        <v>#DIV/0!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547D-B757-41C4-B63A-125FC17D0141}">
  <sheetPr codeName="Sheet11"/>
  <dimension ref="A1:C14"/>
  <sheetViews>
    <sheetView workbookViewId="0">
      <selection activeCell="C15" sqref="C15"/>
    </sheetView>
  </sheetViews>
  <sheetFormatPr defaultRowHeight="14.4" x14ac:dyDescent="0.3"/>
  <cols>
    <col min="1" max="1" width="14.33203125" customWidth="1"/>
    <col min="2" max="2" width="10.6640625" style="6" customWidth="1"/>
    <col min="3" max="3" width="10" style="6" bestFit="1" customWidth="1"/>
  </cols>
  <sheetData>
    <row r="1" spans="1:3" x14ac:dyDescent="0.3">
      <c r="B1" s="6" t="s">
        <v>8388</v>
      </c>
      <c r="C1" s="6" t="s">
        <v>8389</v>
      </c>
    </row>
    <row r="2" spans="1:3" x14ac:dyDescent="0.3">
      <c r="A2" t="s">
        <v>8384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8393</v>
      </c>
      <c r="B5" s="6">
        <f>_xlfn.QUARTILE.EXC('Successful US Kickstarters'!D:D, 3)</f>
        <v>5000</v>
      </c>
      <c r="C5" s="6">
        <f>_xlfn.QUARTILE.EXC('Failed US Kickstarters'!D:D,3)</f>
        <v>10000</v>
      </c>
    </row>
    <row r="6" spans="1:3" x14ac:dyDescent="0.3">
      <c r="A6" t="s">
        <v>8392</v>
      </c>
      <c r="B6" s="6">
        <f>_xlfn.QUARTILE.EXC('Successful US Kickstarters'!D:D, 1)</f>
        <v>1500</v>
      </c>
      <c r="C6" s="6">
        <f>_xlfn.QUARTILE.EXC('Failed US Kickstarters'!D:D,1)</f>
        <v>2000</v>
      </c>
    </row>
    <row r="7" spans="1:3" x14ac:dyDescent="0.3">
      <c r="A7" t="s">
        <v>8391</v>
      </c>
      <c r="B7" s="6">
        <f>B5-B6</f>
        <v>3500</v>
      </c>
      <c r="C7" s="6">
        <f>C5-C6</f>
        <v>8000</v>
      </c>
    </row>
    <row r="9" spans="1:3" x14ac:dyDescent="0.3">
      <c r="A9" t="s">
        <v>8386</v>
      </c>
      <c r="B9" s="6">
        <f>AVERAGE('Successful US Kickstarters'!E:E,0)</f>
        <v>5587.9827360774807</v>
      </c>
      <c r="C9" s="6">
        <f>AVERAGE('Failed US Kickstarters'!E:E,0)</f>
        <v>556.42912350597624</v>
      </c>
    </row>
    <row r="10" spans="1:3" x14ac:dyDescent="0.3">
      <c r="A10" t="s">
        <v>8387</v>
      </c>
      <c r="B10" s="6">
        <f>MEDIAN('Successful US Kickstarters'!E:E,0)</f>
        <v>3160</v>
      </c>
      <c r="C10" s="6">
        <f>MEDIAN('Failed US Kickstarters'!E:E,0)</f>
        <v>101</v>
      </c>
    </row>
    <row r="11" spans="1:3" x14ac:dyDescent="0.3">
      <c r="A11" t="s">
        <v>8394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">
      <c r="A12" t="s">
        <v>8393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3">
      <c r="A13" t="s">
        <v>8392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3">
      <c r="A14" t="s">
        <v>8391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42648-9E0B-4159-A86C-31DA44A0080E}">
  <sheetPr codeName="Sheet12"/>
  <dimension ref="A1:E7"/>
  <sheetViews>
    <sheetView workbookViewId="0">
      <selection activeCell="B29" sqref="B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8362</v>
      </c>
      <c r="B2" t="s">
        <v>8363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Sheet2</vt:lpstr>
      <vt:lpstr>Category Statistics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Edinburgh Research</vt:lpstr>
      <vt:lpstr>Failed US Kickstarters</vt:lpstr>
      <vt:lpstr>Descriptive Statistics</vt:lpstr>
      <vt:lpstr>Subcategory Statistics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Catton, Katelin M</cp:lastModifiedBy>
  <dcterms:created xsi:type="dcterms:W3CDTF">2017-04-20T15:17:24Z</dcterms:created>
  <dcterms:modified xsi:type="dcterms:W3CDTF">2022-12-07T02:51:46Z</dcterms:modified>
</cp:coreProperties>
</file>