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2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sh1603970/Documents/GitHub/serosolver-norovirus-eng-serology-v2/Data/"/>
    </mc:Choice>
  </mc:AlternateContent>
  <xr:revisionPtr revIDLastSave="0" documentId="13_ncr:1_{1DF4CAE4-9566-1743-95CE-F0987B4CA4E9}" xr6:coauthVersionLast="47" xr6:coauthVersionMax="47" xr10:uidLastSave="{00000000-0000-0000-0000-000000000000}"/>
  <bookViews>
    <workbookView xWindow="32340" yWindow="500" windowWidth="36340" windowHeight="229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  <c r="E33" i="1"/>
  <c r="P15" i="1"/>
  <c r="E31" i="1"/>
  <c r="Q16" i="1"/>
  <c r="P16" i="1"/>
  <c r="Q5" i="1"/>
  <c r="P5" i="1"/>
  <c r="D32" i="1"/>
  <c r="D33" i="1"/>
  <c r="D31" i="1"/>
  <c r="D34" i="1"/>
  <c r="N6" i="1" l="1"/>
  <c r="N7" i="1"/>
  <c r="N8" i="1"/>
  <c r="N9" i="1"/>
  <c r="N10" i="1"/>
  <c r="N11" i="1"/>
  <c r="N12" i="1"/>
  <c r="N13" i="1"/>
  <c r="N14" i="1"/>
  <c r="N15" i="1"/>
  <c r="N16" i="1"/>
  <c r="N17" i="1"/>
  <c r="N5" i="1"/>
  <c r="Q14" i="1"/>
  <c r="P14" i="1"/>
  <c r="R14" i="1" s="1"/>
  <c r="R6" i="1"/>
  <c r="R7" i="1"/>
  <c r="R8" i="1"/>
  <c r="R9" i="1"/>
  <c r="R10" i="1"/>
  <c r="R11" i="1"/>
  <c r="R12" i="1"/>
  <c r="R13" i="1"/>
  <c r="R15" i="1"/>
  <c r="R16" i="1"/>
  <c r="R17" i="1"/>
  <c r="Q6" i="1"/>
  <c r="Q7" i="1"/>
  <c r="Q8" i="1"/>
  <c r="Q9" i="1"/>
  <c r="Q10" i="1"/>
  <c r="Q11" i="1"/>
  <c r="Q12" i="1"/>
  <c r="Q13" i="1"/>
  <c r="Q15" i="1"/>
  <c r="P6" i="1"/>
  <c r="P7" i="1"/>
  <c r="P8" i="1"/>
  <c r="P9" i="1"/>
  <c r="P10" i="1"/>
  <c r="P11" i="1"/>
  <c r="P12" i="1"/>
  <c r="P13" i="1"/>
  <c r="R5" i="1"/>
</calcChain>
</file>

<file path=xl/sharedStrings.xml><?xml version="1.0" encoding="utf-8"?>
<sst xmlns="http://schemas.openxmlformats.org/spreadsheetml/2006/main" count="42" uniqueCount="42">
  <si>
    <t>Laboratory reports of norovirus infections in England and Wales by month of report, 2000-2012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</si>
  <si>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</si>
  <si>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</si>
  <si>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</si>
  <si>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</si>
  <si>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</si>
  <si>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</si>
  <si>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</si>
  <si>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</si>
  <si>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</si>
  <si>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</si>
  <si>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</si>
  <si>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</si>
  <si>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 497</t>
  </si>
  <si>
    <t>2012*</t>
  </si>
  <si>
    <t>380 </t>
  </si>
  <si>
    <t>142 </t>
  </si>
  <si>
    <t>231 </t>
  </si>
  <si>
    <t>737 </t>
  </si>
  <si>
    <t>1336 </t>
  </si>
  <si>
    <t>* Provisional data.</t>
  </si>
  <si>
    <t>Source: The Health Protection Agency LaboratoryReports (LabBase2)</t>
  </si>
  <si>
    <t>Norovirus year - July - June</t>
  </si>
  <si>
    <t>https://www.gov.uk/government/publications/norovirus-annual-figures-2000-to-2012</t>
  </si>
  <si>
    <t>Laboratory reports being individual samples submitted by labs across the country, often a few stool samples per outbreak (rather than numerous samples). These samples can come from a variety of settings, including hospitals, care homes, schools, or as part of outbreak investigation,etc.</t>
  </si>
  <si>
    <t>Total</t>
  </si>
  <si>
    <t>calendar total</t>
  </si>
  <si>
    <t xml:space="preserve">For 2012, use digitizer from here </t>
  </si>
  <si>
    <t>https://assets.publishing.service.gov.uk/media/5a801181e5274a2e8ab4dfe9/Norovirus_update_2014_week_27.pdf</t>
  </si>
  <si>
    <t>Figure 3</t>
  </si>
  <si>
    <t>X</t>
  </si>
  <si>
    <t>Y</t>
  </si>
  <si>
    <t>jan-jun 2013</t>
  </si>
  <si>
    <t>jan-jun 2012</t>
  </si>
  <si>
    <t>digi-reports</t>
  </si>
  <si>
    <t>compare above</t>
  </si>
  <si>
    <t>na</t>
  </si>
  <si>
    <t>jul-dec that year</t>
  </si>
  <si>
    <t>jan-jun following year</t>
  </si>
  <si>
    <t>jul-dec 2011</t>
  </si>
  <si>
    <t>jul-dec 2012</t>
  </si>
  <si>
    <t>annoyingly these aren't exactly the same, seem to be all reports, maybe duplicates from outbreaks are still included in the digital data..?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</si>
</sst>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b/>
      <sz val="7"/>
      <color rgb="FF000000"/>
      <name val="Arial"/>
      <family val="2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/>
      <top/>
      <bottom/>
      <diagonal/>
    </border>
    <border>
      <left style="medium">
        <color rgb="FFC0C0C0"/>
      </left>
      <right style="medium">
        <color rgb="FFC0C0C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2" borderId="3" xfId="0" applyFont="1" applyFill="1" applyBorder="1" applyAlignment="1">
      <alignment vertical="center" wrapText="1"/>
    </xf>
    <xf numFmtId="0" fontId="1" fillId="3" borderId="0" xfId="0" applyFont="1" applyFill="1"/>
    <xf numFmtId="0" fontId="0" fillId="3" borderId="0" xfId="0" applyFont="1" applyFill="1"/>
    <xf numFmtId="0" fontId="4" fillId="3" borderId="2" xfId="0" applyFont="1" applyFill="1" applyBorder="1" applyAlignment="1">
      <alignment vertical="center" wrapText="1"/>
    </xf>
    <xf numFmtId="1" fontId="0" fillId="0" borderId="0" xfId="0" applyNumberFormat="1"/>
    <xf numFmtId="0" fontId="0" fillId="4" borderId="0" xfId="0" applyFont="1" applyFill="1"/>
    <xf numFmtId="0" fontId="2" fillId="4" borderId="1" xfId="0" applyFont="1" applyFill="1" applyBorder="1" applyAlignment="1">
      <alignment vertical="center" wrapText="1"/>
    </xf>
    <xf numFmtId="1" fontId="0" fillId="5" borderId="0" xfId="0" applyNumberFormat="1" applyFill="1"/>
    <xf numFmtId="0" fontId="0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tabSelected="1" zoomScale="150" zoomScaleNormal="150" workbookViewId="0">
      <selection activeCell="D32" sqref="D32"/>
    </sheetView>
  </sheetViews>
  <sheetFormatPr baseColWidth="10" defaultColWidth="8.83203125" defaultRowHeight="15" x14ac:dyDescent="0.2"/>
  <cols>
    <col min="1" max="1" width="13.33203125" customWidth="1"/>
    <col min="2" max="2" width="9.1640625" bestFit="1" customWidth="1"/>
    <col min="3" max="3" width="10.6640625" bestFit="1" customWidth="1"/>
    <col min="4" max="4" width="10.5" customWidth="1"/>
    <col min="15" max="15" width="22.5" customWidth="1"/>
    <col min="16" max="17" width="15.1640625" customWidth="1"/>
  </cols>
  <sheetData>
    <row r="1" spans="1:18" x14ac:dyDescent="0.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8" x14ac:dyDescent="0.2">
      <c r="A2" s="5"/>
      <c r="B2" s="5"/>
      <c r="C2" s="5"/>
      <c r="D2" s="5"/>
      <c r="E2" s="5"/>
      <c r="F2" s="5"/>
      <c r="G2" s="5"/>
      <c r="H2" s="5"/>
      <c r="I2" s="5"/>
      <c r="J2" s="5"/>
    </row>
    <row r="3" spans="1:18" ht="16" thickBot="1" x14ac:dyDescent="0.25"/>
    <row r="4" spans="1:18" ht="16" thickBot="1" x14ac:dyDescent="0.25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6" t="s">
        <v>26</v>
      </c>
      <c r="O4" s="7" t="s">
        <v>22</v>
      </c>
      <c r="P4" s="7" t="s">
        <v>37</v>
      </c>
      <c r="Q4" s="7" t="s">
        <v>38</v>
      </c>
      <c r="R4" s="7" t="s">
        <v>25</v>
      </c>
    </row>
    <row r="5" spans="1:18" ht="16" thickBot="1" x14ac:dyDescent="0.25">
      <c r="A5" s="2">
        <v>2000</v>
      </c>
      <c r="B5" s="2">
        <v>200</v>
      </c>
      <c r="C5" s="2">
        <v>370</v>
      </c>
      <c r="D5" s="2">
        <v>289</v>
      </c>
      <c r="E5" s="2">
        <v>277</v>
      </c>
      <c r="F5" s="2">
        <v>154</v>
      </c>
      <c r="G5" s="2">
        <v>103</v>
      </c>
      <c r="H5" s="2">
        <v>72</v>
      </c>
      <c r="I5" s="2">
        <v>70</v>
      </c>
      <c r="J5" s="2">
        <v>45</v>
      </c>
      <c r="K5" s="2">
        <v>84</v>
      </c>
      <c r="L5" s="2">
        <v>156</v>
      </c>
      <c r="M5" s="2">
        <v>102</v>
      </c>
      <c r="N5">
        <f>SUM(B5:M5)</f>
        <v>1922</v>
      </c>
      <c r="O5" s="7">
        <v>2000</v>
      </c>
      <c r="P5" s="8">
        <f>SUM(H5:M5)</f>
        <v>529</v>
      </c>
      <c r="Q5" s="8">
        <f>SUM(B6:G6)</f>
        <v>1075</v>
      </c>
      <c r="R5" s="8">
        <f>Q5+P5</f>
        <v>1604</v>
      </c>
    </row>
    <row r="6" spans="1:18" ht="16" thickBot="1" x14ac:dyDescent="0.25">
      <c r="A6" s="2">
        <v>2001</v>
      </c>
      <c r="B6" s="2">
        <v>162</v>
      </c>
      <c r="C6" s="2">
        <v>195</v>
      </c>
      <c r="D6" s="2">
        <v>343</v>
      </c>
      <c r="E6" s="2">
        <v>179</v>
      </c>
      <c r="F6" s="2">
        <v>127</v>
      </c>
      <c r="G6" s="2">
        <v>69</v>
      </c>
      <c r="H6" s="2">
        <v>50</v>
      </c>
      <c r="I6" s="2">
        <v>82</v>
      </c>
      <c r="J6" s="2">
        <v>56</v>
      </c>
      <c r="K6" s="2">
        <v>83</v>
      </c>
      <c r="L6" s="2">
        <v>132</v>
      </c>
      <c r="M6" s="2">
        <v>267</v>
      </c>
      <c r="N6">
        <f t="shared" ref="N6:N17" si="0">SUM(B6:M6)</f>
        <v>1745</v>
      </c>
      <c r="O6" s="7">
        <v>2001</v>
      </c>
      <c r="P6" s="8">
        <f>SUM(H6:M6)</f>
        <v>670</v>
      </c>
      <c r="Q6" s="8">
        <f>SUM(B7:G7)</f>
        <v>1365</v>
      </c>
      <c r="R6" s="8">
        <f t="shared" ref="R6:R17" si="1">Q6+P6</f>
        <v>2035</v>
      </c>
    </row>
    <row r="7" spans="1:18" ht="16" thickBot="1" x14ac:dyDescent="0.25">
      <c r="A7" s="2">
        <v>2002</v>
      </c>
      <c r="B7" s="2">
        <v>446</v>
      </c>
      <c r="C7" s="2">
        <v>103</v>
      </c>
      <c r="D7" s="2">
        <v>137</v>
      </c>
      <c r="E7" s="2">
        <v>144</v>
      </c>
      <c r="F7" s="2">
        <v>276</v>
      </c>
      <c r="G7" s="2">
        <v>259</v>
      </c>
      <c r="H7" s="2">
        <v>431</v>
      </c>
      <c r="I7" s="2">
        <v>282</v>
      </c>
      <c r="J7" s="2">
        <v>357</v>
      </c>
      <c r="K7" s="2">
        <v>820</v>
      </c>
      <c r="L7" s="2">
        <v>419</v>
      </c>
      <c r="M7" s="2">
        <v>634</v>
      </c>
      <c r="N7">
        <f t="shared" si="0"/>
        <v>4308</v>
      </c>
      <c r="O7" s="9">
        <v>2002</v>
      </c>
      <c r="P7" s="8">
        <f>SUM(H7:M7)</f>
        <v>2943</v>
      </c>
      <c r="Q7" s="8">
        <f>SUM(B8:G8)</f>
        <v>1890</v>
      </c>
      <c r="R7" s="8">
        <f t="shared" si="1"/>
        <v>4833</v>
      </c>
    </row>
    <row r="8" spans="1:18" ht="16" thickBot="1" x14ac:dyDescent="0.25">
      <c r="A8" s="2">
        <v>2003</v>
      </c>
      <c r="B8" s="2">
        <v>464</v>
      </c>
      <c r="C8" s="2">
        <v>449</v>
      </c>
      <c r="D8" s="2">
        <v>424</v>
      </c>
      <c r="E8" s="2">
        <v>357</v>
      </c>
      <c r="F8" s="2">
        <v>127</v>
      </c>
      <c r="G8" s="2">
        <v>69</v>
      </c>
      <c r="H8" s="2">
        <v>43</v>
      </c>
      <c r="I8" s="2">
        <v>47</v>
      </c>
      <c r="J8" s="2">
        <v>72</v>
      </c>
      <c r="K8" s="2">
        <v>141</v>
      </c>
      <c r="L8" s="2">
        <v>83</v>
      </c>
      <c r="M8" s="2">
        <v>51</v>
      </c>
      <c r="N8">
        <f t="shared" si="0"/>
        <v>2327</v>
      </c>
      <c r="O8" s="9">
        <v>2003</v>
      </c>
      <c r="P8" s="8">
        <f>SUM(H8:M8)</f>
        <v>437</v>
      </c>
      <c r="Q8" s="8">
        <f>SUM(B9:G9)</f>
        <v>1401</v>
      </c>
      <c r="R8" s="8">
        <f t="shared" si="1"/>
        <v>1838</v>
      </c>
    </row>
    <row r="9" spans="1:18" ht="16" thickBot="1" x14ac:dyDescent="0.25">
      <c r="A9" s="2">
        <v>2004</v>
      </c>
      <c r="B9" s="2">
        <v>99</v>
      </c>
      <c r="C9" s="2">
        <v>166</v>
      </c>
      <c r="D9" s="2">
        <v>386</v>
      </c>
      <c r="E9" s="2">
        <v>313</v>
      </c>
      <c r="F9" s="2">
        <v>232</v>
      </c>
      <c r="G9" s="2">
        <v>205</v>
      </c>
      <c r="H9" s="2">
        <v>236</v>
      </c>
      <c r="I9" s="2">
        <v>73</v>
      </c>
      <c r="J9" s="2">
        <v>72</v>
      </c>
      <c r="K9" s="2">
        <v>198</v>
      </c>
      <c r="L9" s="2">
        <v>451</v>
      </c>
      <c r="M9" s="2">
        <v>702</v>
      </c>
      <c r="N9">
        <f t="shared" si="0"/>
        <v>3133</v>
      </c>
      <c r="O9" s="7">
        <v>2004</v>
      </c>
      <c r="P9" s="8">
        <f>SUM(H9:M9)</f>
        <v>1732</v>
      </c>
      <c r="Q9" s="8">
        <f>SUM(B10:G10)</f>
        <v>2248</v>
      </c>
      <c r="R9" s="8">
        <f t="shared" si="1"/>
        <v>3980</v>
      </c>
    </row>
    <row r="10" spans="1:18" ht="16" thickBot="1" x14ac:dyDescent="0.25">
      <c r="A10" s="2">
        <v>2005</v>
      </c>
      <c r="B10" s="2">
        <v>754</v>
      </c>
      <c r="C10" s="2">
        <v>449</v>
      </c>
      <c r="D10" s="2">
        <v>535</v>
      </c>
      <c r="E10" s="2">
        <v>271</v>
      </c>
      <c r="F10" s="2">
        <v>164</v>
      </c>
      <c r="G10" s="2">
        <v>75</v>
      </c>
      <c r="H10" s="2">
        <v>28</v>
      </c>
      <c r="I10" s="2">
        <v>36</v>
      </c>
      <c r="J10" s="2">
        <v>45</v>
      </c>
      <c r="K10" s="2">
        <v>79</v>
      </c>
      <c r="L10" s="2">
        <v>106</v>
      </c>
      <c r="M10" s="2">
        <v>380</v>
      </c>
      <c r="N10">
        <f t="shared" si="0"/>
        <v>2922</v>
      </c>
      <c r="O10" s="7">
        <v>2005</v>
      </c>
      <c r="P10" s="8">
        <f>SUM(H10:M10)</f>
        <v>674</v>
      </c>
      <c r="Q10" s="8">
        <f>SUM(B11:G11)</f>
        <v>3340</v>
      </c>
      <c r="R10" s="8">
        <f t="shared" si="1"/>
        <v>4014</v>
      </c>
    </row>
    <row r="11" spans="1:18" ht="16" thickBot="1" x14ac:dyDescent="0.25">
      <c r="A11" s="2">
        <v>2006</v>
      </c>
      <c r="B11" s="2">
        <v>585</v>
      </c>
      <c r="C11" s="2">
        <v>783</v>
      </c>
      <c r="D11" s="2">
        <v>984</v>
      </c>
      <c r="E11" s="2">
        <v>469</v>
      </c>
      <c r="F11" s="2">
        <v>302</v>
      </c>
      <c r="G11" s="2">
        <v>217</v>
      </c>
      <c r="H11" s="2">
        <v>105</v>
      </c>
      <c r="I11" s="2">
        <v>131</v>
      </c>
      <c r="J11" s="2">
        <v>120</v>
      </c>
      <c r="K11" s="2">
        <v>121</v>
      </c>
      <c r="L11" s="2">
        <v>372</v>
      </c>
      <c r="M11" s="2">
        <v>422</v>
      </c>
      <c r="N11">
        <f t="shared" si="0"/>
        <v>4611</v>
      </c>
      <c r="O11" s="9">
        <v>2006</v>
      </c>
      <c r="P11" s="8">
        <f>SUM(H11:M11)</f>
        <v>1271</v>
      </c>
      <c r="Q11" s="8">
        <f>SUM(B12:G12)</f>
        <v>3320</v>
      </c>
      <c r="R11" s="8">
        <f t="shared" si="1"/>
        <v>4591</v>
      </c>
    </row>
    <row r="12" spans="1:18" ht="16" thickBot="1" x14ac:dyDescent="0.25">
      <c r="A12" s="2">
        <v>2007</v>
      </c>
      <c r="B12" s="2">
        <v>801</v>
      </c>
      <c r="C12" s="2">
        <v>855</v>
      </c>
      <c r="D12" s="2">
        <v>699</v>
      </c>
      <c r="E12" s="2">
        <v>618</v>
      </c>
      <c r="F12" s="2">
        <v>278</v>
      </c>
      <c r="G12" s="2">
        <v>69</v>
      </c>
      <c r="H12" s="2">
        <v>94</v>
      </c>
      <c r="I12" s="2">
        <v>124</v>
      </c>
      <c r="J12" s="2">
        <v>243</v>
      </c>
      <c r="K12" s="2">
        <v>397</v>
      </c>
      <c r="L12" s="2">
        <v>774</v>
      </c>
      <c r="M12" s="2">
        <v>1057</v>
      </c>
      <c r="N12">
        <f t="shared" si="0"/>
        <v>6009</v>
      </c>
      <c r="O12" s="9">
        <v>2007</v>
      </c>
      <c r="P12" s="8">
        <f>SUM(H12:M12)</f>
        <v>2689</v>
      </c>
      <c r="Q12" s="8">
        <f>SUM(B13:G13)</f>
        <v>3779</v>
      </c>
      <c r="R12" s="8">
        <f t="shared" si="1"/>
        <v>6468</v>
      </c>
    </row>
    <row r="13" spans="1:18" ht="16" thickBot="1" x14ac:dyDescent="0.25">
      <c r="A13" s="2">
        <v>2008</v>
      </c>
      <c r="B13" s="2">
        <v>1088</v>
      </c>
      <c r="C13" s="2">
        <v>701</v>
      </c>
      <c r="D13" s="2">
        <v>749</v>
      </c>
      <c r="E13" s="2">
        <v>719</v>
      </c>
      <c r="F13" s="2">
        <v>354</v>
      </c>
      <c r="G13" s="2">
        <v>168</v>
      </c>
      <c r="H13" s="2">
        <v>166</v>
      </c>
      <c r="I13" s="2">
        <v>96</v>
      </c>
      <c r="J13" s="2">
        <v>239</v>
      </c>
      <c r="K13" s="2">
        <v>436</v>
      </c>
      <c r="L13" s="2">
        <v>756</v>
      </c>
      <c r="M13" s="2">
        <v>1356</v>
      </c>
      <c r="N13">
        <f t="shared" si="0"/>
        <v>6828</v>
      </c>
      <c r="O13" s="7">
        <v>2008</v>
      </c>
      <c r="P13" s="8">
        <f>SUM(H13:M13)</f>
        <v>3049</v>
      </c>
      <c r="Q13" s="8">
        <f>SUM(B14:G14)</f>
        <v>4939</v>
      </c>
      <c r="R13" s="8">
        <f t="shared" si="1"/>
        <v>7988</v>
      </c>
    </row>
    <row r="14" spans="1:18" ht="16" thickBot="1" x14ac:dyDescent="0.25">
      <c r="A14" s="2">
        <v>2009</v>
      </c>
      <c r="B14" s="2">
        <v>1681</v>
      </c>
      <c r="C14" s="2">
        <v>1209</v>
      </c>
      <c r="D14" s="2">
        <v>969</v>
      </c>
      <c r="E14" s="2">
        <v>562</v>
      </c>
      <c r="F14" s="2">
        <v>268</v>
      </c>
      <c r="G14" s="2">
        <v>250</v>
      </c>
      <c r="H14" s="2">
        <v>183</v>
      </c>
      <c r="I14" s="2">
        <v>135</v>
      </c>
      <c r="J14" s="2">
        <v>180</v>
      </c>
      <c r="K14" s="2">
        <v>338</v>
      </c>
      <c r="L14" s="2">
        <v>695</v>
      </c>
      <c r="M14" s="2">
        <v>1246</v>
      </c>
      <c r="N14">
        <f t="shared" si="0"/>
        <v>7716</v>
      </c>
      <c r="O14" s="7">
        <v>2009</v>
      </c>
      <c r="P14" s="8">
        <f>SUM(H14:M14)</f>
        <v>2777</v>
      </c>
      <c r="Q14" s="8">
        <f>SUM(B15:G15)</f>
        <v>9816</v>
      </c>
      <c r="R14" s="8">
        <f t="shared" si="1"/>
        <v>12593</v>
      </c>
    </row>
    <row r="15" spans="1:18" ht="16" thickBot="1" x14ac:dyDescent="0.25">
      <c r="A15" s="2">
        <v>2010</v>
      </c>
      <c r="B15" s="2">
        <v>2626</v>
      </c>
      <c r="C15" s="2">
        <v>2520</v>
      </c>
      <c r="D15" s="2">
        <v>2582</v>
      </c>
      <c r="E15" s="2">
        <v>1091</v>
      </c>
      <c r="F15" s="2">
        <v>732</v>
      </c>
      <c r="G15" s="2">
        <v>265</v>
      </c>
      <c r="H15" s="2">
        <v>133</v>
      </c>
      <c r="I15" s="2">
        <v>139</v>
      </c>
      <c r="J15" s="2">
        <v>142</v>
      </c>
      <c r="K15" s="2">
        <v>189</v>
      </c>
      <c r="L15" s="2">
        <v>451</v>
      </c>
      <c r="M15" s="2">
        <v>906</v>
      </c>
      <c r="N15">
        <f t="shared" si="0"/>
        <v>11776</v>
      </c>
      <c r="O15" s="9">
        <v>2010</v>
      </c>
      <c r="P15" s="8">
        <f>SUM(H15:M15)</f>
        <v>1960</v>
      </c>
      <c r="Q15" s="8">
        <f>SUM(B16:G16)</f>
        <v>6026</v>
      </c>
      <c r="R15" s="8">
        <f t="shared" si="1"/>
        <v>7986</v>
      </c>
    </row>
    <row r="16" spans="1:18" ht="16" thickBot="1" x14ac:dyDescent="0.25">
      <c r="A16" s="2">
        <v>2011</v>
      </c>
      <c r="B16" s="2">
        <v>1074</v>
      </c>
      <c r="C16" s="2">
        <v>1297</v>
      </c>
      <c r="D16" s="2">
        <v>1578</v>
      </c>
      <c r="E16" s="2">
        <v>898</v>
      </c>
      <c r="F16" s="2">
        <v>698</v>
      </c>
      <c r="G16" s="2">
        <v>481</v>
      </c>
      <c r="H16" s="12">
        <v>345</v>
      </c>
      <c r="I16" s="12">
        <v>179</v>
      </c>
      <c r="J16" s="12">
        <v>182</v>
      </c>
      <c r="K16" s="12">
        <v>292</v>
      </c>
      <c r="L16" s="12" t="s">
        <v>13</v>
      </c>
      <c r="M16" s="12">
        <v>1027</v>
      </c>
      <c r="N16">
        <f t="shared" si="0"/>
        <v>8051</v>
      </c>
      <c r="O16" s="9">
        <v>2011</v>
      </c>
      <c r="P16" s="11">
        <f>SUM(H16:M16)</f>
        <v>2025</v>
      </c>
      <c r="Q16" s="11">
        <f>SUM(B17:G17)</f>
        <v>6204</v>
      </c>
      <c r="R16" s="8">
        <f t="shared" si="1"/>
        <v>8229</v>
      </c>
    </row>
    <row r="17" spans="1:18" ht="16" thickBot="1" x14ac:dyDescent="0.25">
      <c r="A17" s="2" t="s">
        <v>14</v>
      </c>
      <c r="B17" s="12">
        <v>1366</v>
      </c>
      <c r="C17" s="12">
        <v>1946</v>
      </c>
      <c r="D17" s="12">
        <v>1112</v>
      </c>
      <c r="E17" s="12">
        <v>1022</v>
      </c>
      <c r="F17" s="12">
        <v>758</v>
      </c>
      <c r="G17" s="12" t="s">
        <v>15</v>
      </c>
      <c r="H17" s="2">
        <v>247</v>
      </c>
      <c r="I17" s="2" t="s">
        <v>16</v>
      </c>
      <c r="J17" s="2" t="s">
        <v>17</v>
      </c>
      <c r="K17" s="2" t="s">
        <v>18</v>
      </c>
      <c r="L17" s="2" t="s">
        <v>19</v>
      </c>
      <c r="M17" s="2">
        <v>1568</v>
      </c>
      <c r="N17">
        <f t="shared" si="0"/>
        <v>8019</v>
      </c>
      <c r="O17" s="7">
        <v>2012</v>
      </c>
      <c r="P17" s="13">
        <v>3322</v>
      </c>
      <c r="Q17" s="14">
        <v>6200</v>
      </c>
      <c r="R17" s="8">
        <f t="shared" si="1"/>
        <v>9522</v>
      </c>
    </row>
    <row r="19" spans="1:18" x14ac:dyDescent="0.2">
      <c r="A19" s="3" t="s">
        <v>20</v>
      </c>
      <c r="B19" s="4"/>
      <c r="C19" s="4"/>
    </row>
    <row r="21" spans="1:18" x14ac:dyDescent="0.2">
      <c r="A21" s="3" t="s">
        <v>21</v>
      </c>
      <c r="B21" s="4"/>
      <c r="C21" s="4"/>
      <c r="D21" s="4"/>
      <c r="E21" s="4"/>
    </row>
    <row r="23" spans="1:18" x14ac:dyDescent="0.2">
      <c r="A23" t="s">
        <v>23</v>
      </c>
    </row>
    <row r="25" spans="1:18" x14ac:dyDescent="0.2">
      <c r="A25" t="s">
        <v>24</v>
      </c>
    </row>
    <row r="27" spans="1:18" x14ac:dyDescent="0.2">
      <c r="A27" t="s">
        <v>27</v>
      </c>
    </row>
    <row r="28" spans="1:18" x14ac:dyDescent="0.2">
      <c r="A28" t="s">
        <v>28</v>
      </c>
    </row>
    <row r="29" spans="1:18" x14ac:dyDescent="0.2">
      <c r="A29" t="s">
        <v>29</v>
      </c>
    </row>
    <row r="30" spans="1:18" x14ac:dyDescent="0.2">
      <c r="B30" t="s">
        <v>30</v>
      </c>
      <c r="C30" t="s">
        <v>31</v>
      </c>
      <c r="D30" t="s">
        <v>34</v>
      </c>
      <c r="E30" t="s">
        <v>35</v>
      </c>
    </row>
    <row r="31" spans="1:18" x14ac:dyDescent="0.2">
      <c r="A31" t="s">
        <v>40</v>
      </c>
      <c r="B31" s="10">
        <v>51</v>
      </c>
      <c r="C31" s="10">
        <v>3322.3438910475302</v>
      </c>
      <c r="D31" s="13">
        <f>C31</f>
        <v>3322.3438910475302</v>
      </c>
      <c r="E31">
        <f>P16</f>
        <v>2025</v>
      </c>
      <c r="G31" t="s">
        <v>41</v>
      </c>
    </row>
    <row r="32" spans="1:18" x14ac:dyDescent="0.2">
      <c r="A32" t="s">
        <v>32</v>
      </c>
      <c r="B32" s="10">
        <v>78.017543859649095</v>
      </c>
      <c r="C32" s="10">
        <v>9521.9592605675298</v>
      </c>
      <c r="D32" s="13">
        <f>C32-D31</f>
        <v>6199.6153695199991</v>
      </c>
      <c r="E32" t="s">
        <v>36</v>
      </c>
    </row>
    <row r="33" spans="1:5" x14ac:dyDescent="0.2">
      <c r="A33" t="s">
        <v>39</v>
      </c>
      <c r="B33" s="10">
        <v>51</v>
      </c>
      <c r="C33" s="10">
        <v>1241.8069782958501</v>
      </c>
      <c r="D33" s="10">
        <f>C33</f>
        <v>1241.8069782958501</v>
      </c>
      <c r="E33">
        <f>P15</f>
        <v>1960</v>
      </c>
    </row>
    <row r="34" spans="1:5" x14ac:dyDescent="0.2">
      <c r="A34" t="s">
        <v>33</v>
      </c>
      <c r="B34" s="10">
        <v>77.947368421052602</v>
      </c>
      <c r="C34" s="10">
        <v>8918.1286549707602</v>
      </c>
      <c r="D34" s="10">
        <f>C34-C33</f>
        <v>7676.3216766749101</v>
      </c>
      <c r="E34">
        <f>Q16</f>
        <v>6204</v>
      </c>
    </row>
  </sheetData>
  <mergeCells count="3">
    <mergeCell ref="A19:C19"/>
    <mergeCell ref="A1:J2"/>
    <mergeCell ref="A21:E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Amos</dc:creator>
  <cp:lastModifiedBy>Kathleen O'Reilly</cp:lastModifiedBy>
  <dcterms:created xsi:type="dcterms:W3CDTF">2014-07-02T09:16:53Z</dcterms:created>
  <dcterms:modified xsi:type="dcterms:W3CDTF">2025-09-10T13:13:05Z</dcterms:modified>
</cp:coreProperties>
</file>