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istemaComercio\"/>
    </mc:Choice>
  </mc:AlternateContent>
  <xr:revisionPtr revIDLastSave="0" documentId="8_{66E4E64A-385F-4CC7-BF42-09DCA1D04118}" xr6:coauthVersionLast="47" xr6:coauthVersionMax="47" xr10:uidLastSave="{00000000-0000-0000-0000-000000000000}"/>
  <bookViews>
    <workbookView xWindow="-120" yWindow="-120" windowWidth="20730" windowHeight="11040" xr2:uid="{6A508A0E-BDA2-460E-8DFE-DDF8E2B20A14}"/>
  </bookViews>
  <sheets>
    <sheet name="Personal  " sheetId="1" r:id="rId1"/>
  </sheets>
  <externalReferences>
    <externalReference r:id="rId2"/>
  </externalReferences>
  <definedNames>
    <definedName name="_xlnm.Print_Area" localSheetId="0">'Personal  '!$A$1:$O$29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28" i="1" l="1"/>
  <c r="T28" i="1"/>
  <c r="S28" i="1"/>
  <c r="R28" i="1"/>
  <c r="Q28" i="1"/>
  <c r="P28" i="1"/>
  <c r="T27" i="1"/>
  <c r="S27" i="1"/>
  <c r="R27" i="1"/>
  <c r="Q27" i="1"/>
  <c r="P27" i="1"/>
  <c r="N27" i="1"/>
  <c r="U27" i="1" s="1"/>
  <c r="U26" i="1"/>
  <c r="T26" i="1"/>
  <c r="S26" i="1"/>
  <c r="R26" i="1"/>
  <c r="Q26" i="1"/>
  <c r="P26" i="1"/>
  <c r="N26" i="1"/>
  <c r="U25" i="1"/>
  <c r="T25" i="1"/>
  <c r="S25" i="1"/>
  <c r="R25" i="1"/>
  <c r="Q25" i="1"/>
  <c r="P25" i="1"/>
  <c r="N25" i="1"/>
  <c r="T24" i="1"/>
  <c r="S24" i="1"/>
  <c r="R24" i="1"/>
  <c r="Q24" i="1"/>
  <c r="P24" i="1"/>
  <c r="N24" i="1"/>
  <c r="U24" i="1" s="1"/>
  <c r="U23" i="1"/>
  <c r="T23" i="1"/>
  <c r="S23" i="1"/>
  <c r="R23" i="1"/>
  <c r="Q23" i="1"/>
  <c r="P23" i="1"/>
  <c r="U22" i="1"/>
  <c r="T22" i="1"/>
  <c r="S22" i="1"/>
  <c r="R22" i="1"/>
  <c r="Q22" i="1"/>
  <c r="P22" i="1"/>
  <c r="N22" i="1"/>
  <c r="T21" i="1"/>
  <c r="S21" i="1"/>
  <c r="R21" i="1"/>
  <c r="Q21" i="1"/>
  <c r="P21" i="1"/>
  <c r="N21" i="1"/>
  <c r="U21" i="1" s="1"/>
  <c r="T20" i="1"/>
  <c r="S20" i="1"/>
  <c r="R20" i="1"/>
  <c r="Q20" i="1"/>
  <c r="P20" i="1"/>
  <c r="N20" i="1"/>
  <c r="U20" i="1" s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Q15" i="1"/>
  <c r="P15" i="1"/>
  <c r="T14" i="1"/>
  <c r="S14" i="1"/>
  <c r="R14" i="1"/>
  <c r="Q14" i="1"/>
  <c r="P14" i="1"/>
  <c r="N14" i="1"/>
  <c r="U14" i="1" s="1"/>
  <c r="T13" i="1"/>
  <c r="S13" i="1"/>
  <c r="R13" i="1"/>
  <c r="Q13" i="1"/>
  <c r="P13" i="1"/>
  <c r="N13" i="1"/>
  <c r="U13" i="1" s="1"/>
  <c r="U12" i="1"/>
  <c r="T12" i="1"/>
  <c r="S12" i="1"/>
  <c r="R12" i="1"/>
  <c r="Q12" i="1"/>
  <c r="P12" i="1"/>
  <c r="N12" i="1"/>
  <c r="U11" i="1"/>
  <c r="T11" i="1"/>
  <c r="S11" i="1"/>
  <c r="R11" i="1"/>
  <c r="Q11" i="1"/>
  <c r="P11" i="1"/>
  <c r="N11" i="1"/>
  <c r="T10" i="1"/>
  <c r="S10" i="1"/>
  <c r="R10" i="1"/>
  <c r="Q10" i="1"/>
  <c r="P10" i="1"/>
  <c r="N10" i="1"/>
  <c r="U10" i="1" s="1"/>
  <c r="T9" i="1"/>
  <c r="S9" i="1"/>
  <c r="R9" i="1"/>
  <c r="Q9" i="1"/>
  <c r="P9" i="1"/>
  <c r="N9" i="1"/>
  <c r="U9" i="1" s="1"/>
  <c r="U8" i="1"/>
  <c r="T8" i="1"/>
  <c r="S8" i="1"/>
  <c r="R8" i="1"/>
  <c r="Q8" i="1"/>
  <c r="S29" i="1" s="1"/>
  <c r="P8" i="1"/>
  <c r="N8" i="1"/>
  <c r="U7" i="1"/>
  <c r="T7" i="1"/>
  <c r="S7" i="1"/>
  <c r="R7" i="1"/>
  <c r="Q7" i="1"/>
  <c r="P7" i="1"/>
  <c r="N7" i="1"/>
  <c r="T6" i="1"/>
  <c r="S6" i="1"/>
  <c r="R6" i="1"/>
  <c r="Q6" i="1"/>
  <c r="P6" i="1"/>
  <c r="N6" i="1"/>
  <c r="U6" i="1" s="1"/>
  <c r="U5" i="1"/>
  <c r="T5" i="1"/>
  <c r="S5" i="1"/>
  <c r="R5" i="1"/>
  <c r="Q5" i="1"/>
  <c r="P5" i="1"/>
  <c r="U4" i="1"/>
  <c r="U30" i="1" s="1"/>
  <c r="T4" i="1"/>
  <c r="S4" i="1"/>
  <c r="R4" i="1"/>
  <c r="Q4" i="1"/>
  <c r="R29" i="1" s="1"/>
  <c r="P4" i="1"/>
  <c r="N4" i="1"/>
  <c r="U29" i="1" l="1"/>
  <c r="T29" i="1"/>
  <c r="Q29" i="1" l="1"/>
  <c r="R30" i="1" l="1"/>
  <c r="S30" i="1"/>
  <c r="T30" i="1"/>
  <c r="Q30" i="1" l="1"/>
</calcChain>
</file>

<file path=xl/sharedStrings.xml><?xml version="1.0" encoding="utf-8"?>
<sst xmlns="http://schemas.openxmlformats.org/spreadsheetml/2006/main" count="51" uniqueCount="51">
  <si>
    <t xml:space="preserve">Costos de personal    para obra   YPF Loma Campana </t>
  </si>
  <si>
    <t>FC</t>
  </si>
  <si>
    <t>UOCRA</t>
  </si>
  <si>
    <t>Rev . 01/05/2023</t>
  </si>
  <si>
    <t xml:space="preserve">Funcion </t>
  </si>
  <si>
    <t xml:space="preserve">Sueldo Bruto </t>
  </si>
  <si>
    <t xml:space="preserve">Descuentos </t>
  </si>
  <si>
    <t xml:space="preserve">% de descuento </t>
  </si>
  <si>
    <t xml:space="preserve">Sueldo No Remunerat. </t>
  </si>
  <si>
    <t xml:space="preserve">Neto bolsillo mensual con 1 vianda por dia </t>
  </si>
  <si>
    <t xml:space="preserve">Cargas sociales </t>
  </si>
  <si>
    <t>% de Cargas sociales  sobre el sueldo bruto</t>
  </si>
  <si>
    <t xml:space="preserve">Costo total mensual </t>
  </si>
  <si>
    <t>Apertura para llenadod e anexo III    ( analisis de costos de YPF  SA   )</t>
  </si>
  <si>
    <t xml:space="preserve">Costo mensual sin seguros </t>
  </si>
  <si>
    <t>Seguros     ART + VO</t>
  </si>
  <si>
    <t>Examen medico y capacitacion</t>
  </si>
  <si>
    <r>
      <t xml:space="preserve">Indumentaria       </t>
    </r>
    <r>
      <rPr>
        <b/>
        <sz val="8"/>
        <color indexed="10"/>
        <rFont val="Arial"/>
        <family val="2"/>
      </rPr>
      <t>( ignifuga )</t>
    </r>
    <r>
      <rPr>
        <b/>
        <sz val="8"/>
        <rFont val="Arial"/>
        <family val="2"/>
      </rPr>
      <t xml:space="preserve">            y   EPP  </t>
    </r>
  </si>
  <si>
    <t xml:space="preserve">Pernoctes  y  viajes </t>
  </si>
  <si>
    <t xml:space="preserve">Costo total mensual  </t>
  </si>
  <si>
    <t xml:space="preserve">Remunerativos </t>
  </si>
  <si>
    <t xml:space="preserve">No remunerativos </t>
  </si>
  <si>
    <t xml:space="preserve">CS , CAC  y vacaciones </t>
  </si>
  <si>
    <t xml:space="preserve">Otros </t>
  </si>
  <si>
    <t>Coordinador</t>
  </si>
  <si>
    <t xml:space="preserve">Proyectista  -  Calculista </t>
  </si>
  <si>
    <t xml:space="preserve">Jefe de obra </t>
  </si>
  <si>
    <t>Supervisor  area , Resp. Q ,Resp.MASS</t>
  </si>
  <si>
    <t>Capataz  de cuadrilla</t>
  </si>
  <si>
    <t xml:space="preserve">Tecnico  ingenieria y replanteos </t>
  </si>
  <si>
    <t>Tecnico de seguridad</t>
  </si>
  <si>
    <t xml:space="preserve">Tecnico de calidad  </t>
  </si>
  <si>
    <t xml:space="preserve">Logistica </t>
  </si>
  <si>
    <t xml:space="preserve">Administrativo  </t>
  </si>
  <si>
    <t xml:space="preserve">RRHH  en obra </t>
  </si>
  <si>
    <t>Dibujante  Autocad</t>
  </si>
  <si>
    <t>Oficial  especializado  civil y/o general</t>
  </si>
  <si>
    <t xml:space="preserve">Oficial general </t>
  </si>
  <si>
    <t>Medio Oficial general</t>
  </si>
  <si>
    <t>Ayudante  general</t>
  </si>
  <si>
    <t xml:space="preserve">Soldador calificado </t>
  </si>
  <si>
    <t xml:space="preserve">Cañista  y/o  soportista </t>
  </si>
  <si>
    <t xml:space="preserve">Amolador  </t>
  </si>
  <si>
    <t xml:space="preserve">Ayudante  de especialidad </t>
  </si>
  <si>
    <t xml:space="preserve">Electricista </t>
  </si>
  <si>
    <t xml:space="preserve">Instrumentista </t>
  </si>
  <si>
    <t xml:space="preserve">Mecanico  </t>
  </si>
  <si>
    <t>Operador de equipo pesado</t>
  </si>
  <si>
    <t>Chofer transporte de personal</t>
  </si>
  <si>
    <t xml:space="preserve">Nota  :   alojamientos , viandas de pernocte   y  gastos de viajes  se consideran  en planilla de costos  aparte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</si>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</sst>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8"/>
      <color rgb="FF0070C0"/>
      <name val="Arial"/>
      <family val="2"/>
    </font>
    <font>
      <sz val="8"/>
      <color rgb="FFFF0000"/>
      <name val="Arial"/>
      <family val="2"/>
    </font>
    <font>
      <b/>
      <sz val="8"/>
      <color rgb="FF0070C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" fontId="1" fillId="4" borderId="4" xfId="0" applyNumberFormat="1" applyFont="1" applyFill="1" applyBorder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4" fontId="0" fillId="0" borderId="0" xfId="0" applyNumberFormat="1" applyAlignment="1">
      <alignment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vertical="center"/>
    </xf>
    <xf numFmtId="0" fontId="2" fillId="0" borderId="4" xfId="0" applyFont="1" applyBorder="1" applyAlignment="1">
      <alignment vertical="center"/>
    </xf>
    <xf numFmtId="4" fontId="2" fillId="0" borderId="4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4" fontId="2" fillId="5" borderId="4" xfId="0" applyNumberFormat="1" applyFont="1" applyFill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1" fillId="6" borderId="4" xfId="0" applyNumberFormat="1" applyFont="1" applyFill="1" applyBorder="1" applyAlignment="1">
      <alignment horizontal="center" vertical="center"/>
    </xf>
    <xf numFmtId="4" fontId="2" fillId="6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4" fillId="4" borderId="0" xfId="0" applyFont="1" applyFill="1"/>
    <xf numFmtId="4" fontId="1" fillId="0" borderId="0" xfId="0" applyNumberFormat="1" applyFont="1" applyAlignment="1">
      <alignment horizontal="center" vertical="center"/>
    </xf>
    <xf numFmtId="0" fontId="7" fillId="0" borderId="0" xfId="0" applyFont="1"/>
    <xf numFmtId="4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ostos%20%20Satelites%20%20LAS%20%20%20YPF%20%2022-05-2025%20-%20Mejora%20prec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la Produccion "/>
      <sheetName val="Incrementos "/>
      <sheetName val="Lista MD "/>
      <sheetName val="Histograma  "/>
      <sheetName val="Plan trabajos"/>
      <sheetName val="Personal  "/>
      <sheetName val="Recursos "/>
      <sheetName val="Planilla cotizacion  "/>
      <sheetName val="Planilla  costos "/>
      <sheetName val="Formacion de precios "/>
      <sheetName val="Movil y Equipos "/>
      <sheetName val="Ingenieria"/>
      <sheetName val="Hoja1"/>
      <sheetName val="Piping "/>
      <sheetName val="Valvulas "/>
      <sheetName val="Instrumentos "/>
      <sheetName val="Documentacion Analiz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9">
          <cell r="H59">
            <v>0</v>
          </cell>
          <cell r="J59">
            <v>23</v>
          </cell>
        </row>
        <row r="60">
          <cell r="H60">
            <v>0</v>
          </cell>
          <cell r="J60">
            <v>32</v>
          </cell>
        </row>
        <row r="61">
          <cell r="H61">
            <v>0</v>
          </cell>
          <cell r="J61">
            <v>6.7690000000000001</v>
          </cell>
        </row>
        <row r="62">
          <cell r="J62">
            <v>33.055999999999997</v>
          </cell>
        </row>
        <row r="63">
          <cell r="J63">
            <v>15.230249999999998</v>
          </cell>
        </row>
        <row r="64">
          <cell r="H64">
            <v>0</v>
          </cell>
          <cell r="J64">
            <v>64</v>
          </cell>
        </row>
        <row r="65">
          <cell r="H65">
            <v>0</v>
          </cell>
          <cell r="J65">
            <v>16</v>
          </cell>
        </row>
        <row r="66">
          <cell r="H66">
            <v>0</v>
          </cell>
          <cell r="J66">
            <v>16</v>
          </cell>
        </row>
        <row r="67">
          <cell r="J67">
            <v>20.700000000000003</v>
          </cell>
        </row>
        <row r="68">
          <cell r="H68">
            <v>0</v>
          </cell>
          <cell r="J68">
            <v>44.8</v>
          </cell>
        </row>
        <row r="69">
          <cell r="J69">
            <v>20.700000000000003</v>
          </cell>
        </row>
        <row r="70">
          <cell r="H70">
            <v>0</v>
          </cell>
          <cell r="J70">
            <v>44.8</v>
          </cell>
        </row>
        <row r="71">
          <cell r="J71">
            <v>17</v>
          </cell>
        </row>
        <row r="72">
          <cell r="H72">
            <v>0</v>
          </cell>
          <cell r="J72">
            <v>55.908895003998467</v>
          </cell>
        </row>
        <row r="73">
          <cell r="J73">
            <v>12.006111148000151</v>
          </cell>
        </row>
        <row r="74">
          <cell r="J74">
            <v>46.683009171838094</v>
          </cell>
        </row>
        <row r="75">
          <cell r="J75">
            <v>58.78051314427627</v>
          </cell>
        </row>
        <row r="76">
          <cell r="J76">
            <v>110.22312819993954</v>
          </cell>
        </row>
        <row r="77">
          <cell r="H77">
            <v>0</v>
          </cell>
          <cell r="J77">
            <v>23.005497801731892</v>
          </cell>
        </row>
        <row r="78">
          <cell r="H78">
            <v>0</v>
          </cell>
          <cell r="J78">
            <v>15.4705295085767</v>
          </cell>
        </row>
        <row r="79">
          <cell r="H79">
            <v>0</v>
          </cell>
          <cell r="J79">
            <v>23.005497801731892</v>
          </cell>
        </row>
        <row r="80">
          <cell r="J80">
            <v>55.740608185066861</v>
          </cell>
        </row>
        <row r="81">
          <cell r="H81">
            <v>0</v>
          </cell>
          <cell r="J81">
            <v>15.368882759171743</v>
          </cell>
        </row>
        <row r="82">
          <cell r="H82">
            <v>0</v>
          </cell>
          <cell r="J82">
            <v>11.256428086301984</v>
          </cell>
        </row>
        <row r="83">
          <cell r="H83">
            <v>0</v>
          </cell>
          <cell r="J83">
            <v>20.675704225352113</v>
          </cell>
        </row>
        <row r="84">
          <cell r="H84">
            <v>0</v>
          </cell>
          <cell r="J84">
            <v>76.959933832548685</v>
          </cell>
        </row>
        <row r="85">
          <cell r="J85">
            <v>29.090880000000002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066A-52D3-4EBD-839D-D0AA7316FB85}">
  <sheetPr>
    <pageSetUpPr fitToPage="1"/>
  </sheetPr>
  <dimension ref="A1:AE34"/>
  <sheetViews>
    <sheetView tabSelected="1" topLeftCell="A4" workbookViewId="0">
      <selection activeCell="D24" sqref="D24"/>
    </sheetView>
  </sheetViews>
  <sheetFormatPr baseColWidth="10" defaultRowHeight="12.75" x14ac:dyDescent="0.2"/>
  <cols>
    <col min="1" max="1" width="28.28515625" customWidth="1"/>
    <col min="16" max="16" width="25.140625" customWidth="1"/>
    <col min="17" max="17" width="14.85546875" customWidth="1"/>
    <col min="18" max="18" width="13.7109375" customWidth="1"/>
    <col min="19" max="20" width="11.7109375" bestFit="1" customWidth="1"/>
    <col min="23" max="23" width="12.42578125" bestFit="1" customWidth="1"/>
    <col min="24" max="25" width="11.7109375" bestFit="1" customWidth="1"/>
  </cols>
  <sheetData>
    <row r="1" spans="1:31" ht="16.5" customHeight="1" x14ac:dyDescent="0.2">
      <c r="A1" s="1" t="s">
        <v>0</v>
      </c>
      <c r="B1" s="2"/>
      <c r="C1" s="2"/>
      <c r="D1" s="3">
        <v>1</v>
      </c>
      <c r="E1" s="2" t="s">
        <v>1</v>
      </c>
      <c r="F1" s="4">
        <v>1</v>
      </c>
      <c r="G1" s="2" t="s">
        <v>2</v>
      </c>
      <c r="H1" s="2"/>
      <c r="I1" s="2"/>
      <c r="J1" s="5"/>
      <c r="K1" s="2"/>
      <c r="L1" s="6"/>
      <c r="M1" s="6"/>
      <c r="N1" s="7" t="s">
        <v>3</v>
      </c>
      <c r="O1" s="8"/>
      <c r="P1" s="9"/>
    </row>
    <row r="2" spans="1:31" ht="15" customHeight="1" x14ac:dyDescent="0.2">
      <c r="A2" s="10" t="s">
        <v>4</v>
      </c>
      <c r="B2" s="10" t="s">
        <v>5</v>
      </c>
      <c r="C2" s="10" t="s">
        <v>6</v>
      </c>
      <c r="D2" s="10" t="s">
        <v>7</v>
      </c>
      <c r="E2" s="10" t="s">
        <v>8</v>
      </c>
      <c r="F2" s="11" t="s">
        <v>9</v>
      </c>
      <c r="G2" s="10" t="s">
        <v>10</v>
      </c>
      <c r="H2" s="10" t="s">
        <v>11</v>
      </c>
      <c r="I2" s="11" t="s">
        <v>12</v>
      </c>
      <c r="J2" s="12" t="s">
        <v>13</v>
      </c>
      <c r="K2" s="13"/>
      <c r="L2" s="13"/>
      <c r="M2" s="13"/>
      <c r="N2" s="13"/>
      <c r="O2" s="14"/>
      <c r="P2" s="15"/>
    </row>
    <row r="3" spans="1:31" ht="40.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7" t="s">
        <v>14</v>
      </c>
      <c r="K3" s="18" t="s">
        <v>15</v>
      </c>
      <c r="L3" s="18" t="s">
        <v>16</v>
      </c>
      <c r="M3" s="18" t="s">
        <v>17</v>
      </c>
      <c r="N3" s="18" t="s">
        <v>18</v>
      </c>
      <c r="O3" s="19" t="s">
        <v>19</v>
      </c>
      <c r="P3" s="20"/>
      <c r="Q3" s="21"/>
      <c r="R3" s="22" t="s">
        <v>20</v>
      </c>
      <c r="S3" s="22" t="s">
        <v>21</v>
      </c>
      <c r="T3" s="22" t="s">
        <v>22</v>
      </c>
      <c r="U3" s="22" t="s">
        <v>23</v>
      </c>
      <c r="V3" s="22"/>
      <c r="W3" s="22"/>
      <c r="X3" s="22"/>
      <c r="Y3" s="23"/>
      <c r="Z3" s="24"/>
      <c r="AA3" s="21"/>
    </row>
    <row r="4" spans="1:31" ht="14.45" customHeight="1" x14ac:dyDescent="0.2">
      <c r="A4" s="25" t="s">
        <v>24</v>
      </c>
      <c r="B4" s="26">
        <v>7125710.625</v>
      </c>
      <c r="C4" s="26">
        <v>1211370.8062499999</v>
      </c>
      <c r="D4" s="27">
        <v>0.16999999999999998</v>
      </c>
      <c r="E4" s="26">
        <v>865871.23</v>
      </c>
      <c r="F4" s="28">
        <v>6780211.0487500001</v>
      </c>
      <c r="G4" s="26">
        <v>4088435.5829334976</v>
      </c>
      <c r="H4" s="27">
        <v>0.57375829557118696</v>
      </c>
      <c r="I4" s="28">
        <v>12080017.437933497</v>
      </c>
      <c r="J4" s="26">
        <v>11797626.739069438</v>
      </c>
      <c r="K4" s="26">
        <v>282390.69886405999</v>
      </c>
      <c r="L4" s="29">
        <v>0</v>
      </c>
      <c r="M4" s="29">
        <v>0</v>
      </c>
      <c r="N4" s="26">
        <f>'[1]Planilla  costos '!H59</f>
        <v>0</v>
      </c>
      <c r="O4" s="30">
        <v>141908.29660460813</v>
      </c>
      <c r="P4" s="31" t="str">
        <f>A4</f>
        <v>Coordinador</v>
      </c>
      <c r="Q4" s="32">
        <f>'[1]Planilla  costos '!J59</f>
        <v>23</v>
      </c>
      <c r="R4" s="32">
        <f>B4</f>
        <v>7125710.625</v>
      </c>
      <c r="S4" s="32">
        <f>'Personal  '!E4</f>
        <v>865871.23</v>
      </c>
      <c r="T4" s="32">
        <f>G4</f>
        <v>4088435.5829334976</v>
      </c>
      <c r="U4" s="32">
        <f t="shared" ref="U4:U28" si="0">L4+M4+N4</f>
        <v>0</v>
      </c>
      <c r="V4" s="32"/>
      <c r="W4" s="32"/>
      <c r="X4" s="33"/>
      <c r="Z4" s="32"/>
      <c r="AA4" s="32"/>
      <c r="AB4" s="34"/>
      <c r="AC4" s="34"/>
      <c r="AD4" s="34"/>
      <c r="AE4" s="34"/>
    </row>
    <row r="5" spans="1:31" ht="14.45" customHeight="1" x14ac:dyDescent="0.2">
      <c r="A5" s="25" t="s">
        <v>25</v>
      </c>
      <c r="B5" s="26">
        <v>4408203.583333333</v>
      </c>
      <c r="C5" s="26">
        <v>749394.60916666663</v>
      </c>
      <c r="D5" s="27">
        <v>0.17</v>
      </c>
      <c r="E5" s="26">
        <v>865871.23</v>
      </c>
      <c r="F5" s="28">
        <v>4524680.2041666657</v>
      </c>
      <c r="G5" s="26">
        <v>2519110.757012961</v>
      </c>
      <c r="H5" s="27">
        <v>0.57145971355254321</v>
      </c>
      <c r="I5" s="28">
        <v>7793185.570346294</v>
      </c>
      <c r="J5" s="26">
        <v>7619129.4854013743</v>
      </c>
      <c r="K5" s="26">
        <v>174056.08494491997</v>
      </c>
      <c r="L5" s="29">
        <v>0</v>
      </c>
      <c r="M5" s="29">
        <v>0</v>
      </c>
      <c r="N5" s="26">
        <v>0</v>
      </c>
      <c r="O5" s="30">
        <v>120568.87735289271</v>
      </c>
      <c r="P5" s="31" t="str">
        <f t="shared" ref="P5:P28" si="1">A5</f>
        <v xml:space="preserve">Proyectista  -  Calculista </v>
      </c>
      <c r="Q5" s="32">
        <f>'[1]Planilla  costos '!J62</f>
        <v>33.055999999999997</v>
      </c>
      <c r="R5" s="32">
        <f t="shared" ref="R5:R27" si="2">B5</f>
        <v>4408203.583333333</v>
      </c>
      <c r="S5" s="32">
        <f>'Personal  '!E5</f>
        <v>865871.23</v>
      </c>
      <c r="T5" s="32">
        <f t="shared" ref="T5:T28" si="3">G5</f>
        <v>2519110.757012961</v>
      </c>
      <c r="U5" s="32">
        <f t="shared" si="0"/>
        <v>0</v>
      </c>
      <c r="V5" s="32"/>
      <c r="W5" s="32"/>
      <c r="Z5" s="32"/>
      <c r="AA5" s="32"/>
      <c r="AB5" s="34"/>
      <c r="AC5" s="34"/>
      <c r="AD5" s="34"/>
      <c r="AE5" s="34"/>
    </row>
    <row r="6" spans="1:31" ht="14.45" customHeight="1" x14ac:dyDescent="0.2">
      <c r="A6" s="25" t="s">
        <v>26</v>
      </c>
      <c r="B6" s="26">
        <v>6025710.625</v>
      </c>
      <c r="C6" s="26">
        <v>1024370.8062499999</v>
      </c>
      <c r="D6" s="27">
        <v>0.16999999999999998</v>
      </c>
      <c r="E6" s="26">
        <v>865871.23</v>
      </c>
      <c r="F6" s="28">
        <v>5867211.0487500001</v>
      </c>
      <c r="G6" s="26">
        <v>3453199.948933498</v>
      </c>
      <c r="H6" s="27">
        <v>0.57307762749285662</v>
      </c>
      <c r="I6" s="28">
        <v>10344781.803933498</v>
      </c>
      <c r="J6" s="26">
        <v>10106243.089069437</v>
      </c>
      <c r="K6" s="26">
        <v>238538.71486406002</v>
      </c>
      <c r="L6" s="29">
        <v>0</v>
      </c>
      <c r="M6" s="29">
        <v>0</v>
      </c>
      <c r="N6" s="26">
        <f>'[1]Planilla  costos '!H60</f>
        <v>0</v>
      </c>
      <c r="O6" s="30">
        <v>134022.90236753286</v>
      </c>
      <c r="P6" s="31" t="str">
        <f t="shared" si="1"/>
        <v xml:space="preserve">Jefe de obra </v>
      </c>
      <c r="Q6" s="32">
        <f>'[1]Planilla  costos '!J60</f>
        <v>32</v>
      </c>
      <c r="R6" s="32">
        <f t="shared" si="2"/>
        <v>6025710.625</v>
      </c>
      <c r="S6" s="32">
        <f>'Personal  '!E6</f>
        <v>865871.23</v>
      </c>
      <c r="T6" s="32">
        <f t="shared" si="3"/>
        <v>3453199.948933498</v>
      </c>
      <c r="U6" s="32">
        <f t="shared" si="0"/>
        <v>0</v>
      </c>
      <c r="V6" s="32"/>
      <c r="W6" s="32"/>
      <c r="X6" s="33"/>
      <c r="Z6" s="32"/>
      <c r="AA6" s="32"/>
      <c r="AB6" s="34"/>
      <c r="AC6" s="34"/>
      <c r="AD6" s="34"/>
      <c r="AE6" s="34"/>
    </row>
    <row r="7" spans="1:31" ht="14.45" customHeight="1" x14ac:dyDescent="0.2">
      <c r="A7" s="25" t="s">
        <v>27</v>
      </c>
      <c r="B7" s="26">
        <v>3784430.333333333</v>
      </c>
      <c r="C7" s="26">
        <v>643353.15666666662</v>
      </c>
      <c r="D7" s="27">
        <v>0.17</v>
      </c>
      <c r="E7" s="26">
        <v>865871.23</v>
      </c>
      <c r="F7" s="28">
        <v>4006948.4066666663</v>
      </c>
      <c r="G7" s="26">
        <v>2158889.8516166066</v>
      </c>
      <c r="H7" s="27">
        <v>0.57046626875412776</v>
      </c>
      <c r="I7" s="28">
        <v>6809191.4149499405</v>
      </c>
      <c r="J7" s="26">
        <v>6660002.3250765009</v>
      </c>
      <c r="K7" s="26">
        <v>149189.08987343998</v>
      </c>
      <c r="L7" s="29">
        <v>0</v>
      </c>
      <c r="M7" s="29">
        <v>0</v>
      </c>
      <c r="N7" s="26">
        <f>'[1]Planilla  costos '!M71</f>
        <v>0</v>
      </c>
      <c r="O7" s="30">
        <v>106474.56641065833</v>
      </c>
      <c r="P7" s="31" t="str">
        <f t="shared" si="1"/>
        <v>Supervisor  area , Resp. Q ,Resp.MASS</v>
      </c>
      <c r="Q7" s="32">
        <f>'[1]Planilla  costos '!J67+'[1]Planilla  costos '!J69+'[1]Planilla  costos '!J71</f>
        <v>58.400000000000006</v>
      </c>
      <c r="R7" s="32">
        <f t="shared" si="2"/>
        <v>3784430.333333333</v>
      </c>
      <c r="S7" s="32">
        <f>'Personal  '!E7</f>
        <v>865871.23</v>
      </c>
      <c r="T7" s="32">
        <f t="shared" si="3"/>
        <v>2158889.8516166066</v>
      </c>
      <c r="U7" s="32">
        <f t="shared" si="0"/>
        <v>0</v>
      </c>
      <c r="V7" s="32"/>
      <c r="W7" s="32"/>
      <c r="X7" s="32"/>
      <c r="Y7" s="33"/>
      <c r="Z7" s="32"/>
      <c r="AA7" s="32"/>
      <c r="AB7" s="34"/>
      <c r="AC7" s="34"/>
      <c r="AD7" s="34"/>
      <c r="AE7" s="34"/>
    </row>
    <row r="8" spans="1:31" ht="14.45" customHeight="1" x14ac:dyDescent="0.2">
      <c r="A8" s="25" t="s">
        <v>28</v>
      </c>
      <c r="B8" s="26">
        <v>3261025.916666667</v>
      </c>
      <c r="C8" s="26">
        <v>554374.40583333338</v>
      </c>
      <c r="D8" s="27">
        <v>0.17</v>
      </c>
      <c r="E8" s="26">
        <v>865871.23</v>
      </c>
      <c r="F8" s="28">
        <v>3572522.7408333337</v>
      </c>
      <c r="G8" s="26">
        <v>1856630.6366532883</v>
      </c>
      <c r="H8" s="27">
        <v>0.56933943001320464</v>
      </c>
      <c r="I8" s="28">
        <v>5983527.7833199557</v>
      </c>
      <c r="J8" s="26">
        <v>5855204.440814876</v>
      </c>
      <c r="K8" s="26">
        <v>128323.34250508001</v>
      </c>
      <c r="L8" s="29">
        <v>0</v>
      </c>
      <c r="M8" s="29">
        <v>0</v>
      </c>
      <c r="N8" s="26">
        <f>'[1]Planilla  costos '!H72</f>
        <v>0</v>
      </c>
      <c r="O8" s="30">
        <v>83606.485082951476</v>
      </c>
      <c r="P8" s="31" t="str">
        <f t="shared" si="1"/>
        <v>Capataz  de cuadrilla</v>
      </c>
      <c r="Q8" s="32">
        <f>'[1]Planilla  costos '!J72</f>
        <v>55.908895003998467</v>
      </c>
      <c r="R8" s="32">
        <f t="shared" si="2"/>
        <v>3261025.916666667</v>
      </c>
      <c r="S8" s="32">
        <f>'Personal  '!E8</f>
        <v>865871.23</v>
      </c>
      <c r="T8" s="32">
        <f t="shared" si="3"/>
        <v>1856630.6366532883</v>
      </c>
      <c r="U8" s="32">
        <f t="shared" si="0"/>
        <v>0</v>
      </c>
      <c r="V8" s="32"/>
      <c r="W8" s="32"/>
      <c r="X8" s="32"/>
      <c r="Y8" s="33"/>
      <c r="Z8" s="32"/>
      <c r="AA8" s="32"/>
      <c r="AB8" s="34"/>
      <c r="AC8" s="34"/>
      <c r="AD8" s="34"/>
      <c r="AE8" s="34"/>
    </row>
    <row r="9" spans="1:31" ht="14.45" customHeight="1" x14ac:dyDescent="0.2">
      <c r="A9" s="25" t="s">
        <v>29</v>
      </c>
      <c r="B9" s="26">
        <v>3261025.916666667</v>
      </c>
      <c r="C9" s="26">
        <v>554374.40583333338</v>
      </c>
      <c r="D9" s="27">
        <v>0.17</v>
      </c>
      <c r="E9" s="26">
        <v>865871.23</v>
      </c>
      <c r="F9" s="28">
        <v>3572522.7408333337</v>
      </c>
      <c r="G9" s="26">
        <v>1856630.6366532883</v>
      </c>
      <c r="H9" s="27">
        <v>0.56933943001320464</v>
      </c>
      <c r="I9" s="28">
        <v>5983527.7833199557</v>
      </c>
      <c r="J9" s="26">
        <v>5855204.440814876</v>
      </c>
      <c r="K9" s="26">
        <v>128323.34250508001</v>
      </c>
      <c r="L9" s="29">
        <v>0</v>
      </c>
      <c r="M9" s="29">
        <v>0</v>
      </c>
      <c r="N9" s="26">
        <f>'[1]Planilla  costos '!H61</f>
        <v>0</v>
      </c>
      <c r="O9" s="30">
        <v>83606.485082951476</v>
      </c>
      <c r="P9" s="31" t="str">
        <f t="shared" si="1"/>
        <v xml:space="preserve">Tecnico  ingenieria y replanteos </v>
      </c>
      <c r="Q9" s="32">
        <f>'[1]Planilla  costos '!J61</f>
        <v>6.7690000000000001</v>
      </c>
      <c r="R9" s="32">
        <f t="shared" si="2"/>
        <v>3261025.916666667</v>
      </c>
      <c r="S9" s="32">
        <f>'Personal  '!E9</f>
        <v>865871.23</v>
      </c>
      <c r="T9" s="32">
        <f t="shared" si="3"/>
        <v>1856630.6366532883</v>
      </c>
      <c r="U9" s="32">
        <f t="shared" si="0"/>
        <v>0</v>
      </c>
      <c r="V9" s="32"/>
      <c r="W9" s="32"/>
      <c r="X9" s="33"/>
      <c r="Y9" s="33"/>
      <c r="Z9" s="32"/>
      <c r="AA9" s="32"/>
      <c r="AB9" s="34"/>
      <c r="AC9" s="34"/>
      <c r="AD9" s="34"/>
      <c r="AE9" s="34"/>
    </row>
    <row r="10" spans="1:31" ht="14.45" customHeight="1" x14ac:dyDescent="0.2">
      <c r="A10" s="25" t="s">
        <v>30</v>
      </c>
      <c r="B10" s="26">
        <v>3261025.916666667</v>
      </c>
      <c r="C10" s="26">
        <v>554374.40583333338</v>
      </c>
      <c r="D10" s="27">
        <v>0.17</v>
      </c>
      <c r="E10" s="26">
        <v>865871.23</v>
      </c>
      <c r="F10" s="28">
        <v>3572522.7408333337</v>
      </c>
      <c r="G10" s="26">
        <v>1856630.6366532883</v>
      </c>
      <c r="H10" s="27">
        <v>0.56933943001320464</v>
      </c>
      <c r="I10" s="28">
        <v>5983527.7833199557</v>
      </c>
      <c r="J10" s="26">
        <v>5855204.440814876</v>
      </c>
      <c r="K10" s="26">
        <v>128323.34250508001</v>
      </c>
      <c r="L10" s="29">
        <v>0</v>
      </c>
      <c r="M10" s="29">
        <v>0</v>
      </c>
      <c r="N10" s="26">
        <f>'[1]Planilla  costos '!H68</f>
        <v>0</v>
      </c>
      <c r="O10" s="30">
        <v>83606.485082951476</v>
      </c>
      <c r="P10" s="31" t="str">
        <f t="shared" si="1"/>
        <v>Tecnico de seguridad</v>
      </c>
      <c r="Q10" s="32">
        <f>'[1]Planilla  costos '!J68</f>
        <v>44.8</v>
      </c>
      <c r="R10" s="32">
        <f t="shared" si="2"/>
        <v>3261025.916666667</v>
      </c>
      <c r="S10" s="32">
        <f>'Personal  '!E10</f>
        <v>865871.23</v>
      </c>
      <c r="T10" s="32">
        <f t="shared" si="3"/>
        <v>1856630.6366532883</v>
      </c>
      <c r="U10" s="32">
        <f t="shared" si="0"/>
        <v>0</v>
      </c>
      <c r="V10" s="32"/>
      <c r="W10" s="32"/>
      <c r="Y10" s="33"/>
      <c r="Z10" s="32"/>
      <c r="AA10" s="32"/>
      <c r="AB10" s="34"/>
      <c r="AC10" s="34"/>
      <c r="AD10" s="34"/>
      <c r="AE10" s="34"/>
    </row>
    <row r="11" spans="1:31" ht="14.45" customHeight="1" x14ac:dyDescent="0.2">
      <c r="A11" s="25" t="s">
        <v>31</v>
      </c>
      <c r="B11" s="26">
        <v>3261025.916666667</v>
      </c>
      <c r="C11" s="26">
        <v>554374.40583333338</v>
      </c>
      <c r="D11" s="27">
        <v>0.17</v>
      </c>
      <c r="E11" s="26">
        <v>865871.23</v>
      </c>
      <c r="F11" s="28">
        <v>3572522.7408333337</v>
      </c>
      <c r="G11" s="26">
        <v>1856630.6366532883</v>
      </c>
      <c r="H11" s="27">
        <v>0.56933943001320464</v>
      </c>
      <c r="I11" s="28">
        <v>5983527.7833199557</v>
      </c>
      <c r="J11" s="26">
        <v>5855204.440814876</v>
      </c>
      <c r="K11" s="26">
        <v>128323.34250508001</v>
      </c>
      <c r="L11" s="29">
        <v>0</v>
      </c>
      <c r="M11" s="29">
        <v>0</v>
      </c>
      <c r="N11" s="26">
        <f>'[1]Planilla  costos '!H70</f>
        <v>0</v>
      </c>
      <c r="O11" s="30">
        <v>83606.485082951476</v>
      </c>
      <c r="P11" s="31" t="str">
        <f t="shared" si="1"/>
        <v xml:space="preserve">Tecnico de calidad  </v>
      </c>
      <c r="Q11" s="32">
        <f>'[1]Planilla  costos '!J70</f>
        <v>44.8</v>
      </c>
      <c r="R11" s="32">
        <f t="shared" si="2"/>
        <v>3261025.916666667</v>
      </c>
      <c r="S11" s="32">
        <f>'Personal  '!E11</f>
        <v>865871.23</v>
      </c>
      <c r="T11" s="32">
        <f t="shared" si="3"/>
        <v>1856630.6366532883</v>
      </c>
      <c r="U11" s="32">
        <f t="shared" si="0"/>
        <v>0</v>
      </c>
      <c r="V11" s="32"/>
      <c r="W11" s="32"/>
      <c r="Y11" s="32"/>
      <c r="Z11" s="32"/>
      <c r="AA11" s="32"/>
      <c r="AB11" s="34"/>
      <c r="AC11" s="34"/>
      <c r="AD11" s="34"/>
      <c r="AE11" s="34"/>
    </row>
    <row r="12" spans="1:31" ht="14.45" customHeight="1" x14ac:dyDescent="0.2">
      <c r="A12" s="25" t="s">
        <v>32</v>
      </c>
      <c r="B12" s="26">
        <v>2196967.5</v>
      </c>
      <c r="C12" s="26">
        <v>373484.47499999998</v>
      </c>
      <c r="D12" s="27">
        <v>0.16999999999999998</v>
      </c>
      <c r="E12" s="26">
        <v>865871.23</v>
      </c>
      <c r="F12" s="28">
        <v>2689354.2549999999</v>
      </c>
      <c r="G12" s="26">
        <v>1242150.7976312097</v>
      </c>
      <c r="H12" s="27">
        <v>0.56539334224616877</v>
      </c>
      <c r="I12" s="28">
        <v>4304989.5276312102</v>
      </c>
      <c r="J12" s="26">
        <v>4219085.3420922505</v>
      </c>
      <c r="K12" s="26">
        <v>85904.185538959995</v>
      </c>
      <c r="L12" s="29">
        <v>0</v>
      </c>
      <c r="M12" s="29">
        <v>0</v>
      </c>
      <c r="N12" s="26">
        <f>'[1]Planilla  costos '!H65</f>
        <v>0</v>
      </c>
      <c r="O12" s="30">
        <v>73331.376174182398</v>
      </c>
      <c r="P12" s="31" t="str">
        <f t="shared" si="1"/>
        <v xml:space="preserve">Logistica </v>
      </c>
      <c r="Q12" s="32">
        <f>'[1]Planilla  costos '!J65</f>
        <v>16</v>
      </c>
      <c r="R12" s="32">
        <f t="shared" si="2"/>
        <v>2196967.5</v>
      </c>
      <c r="S12" s="32">
        <f>'Personal  '!E12</f>
        <v>865871.23</v>
      </c>
      <c r="T12" s="32">
        <f t="shared" si="3"/>
        <v>1242150.7976312097</v>
      </c>
      <c r="U12" s="32">
        <f t="shared" si="0"/>
        <v>0</v>
      </c>
      <c r="V12" s="32"/>
      <c r="W12" s="32"/>
      <c r="Z12" s="32"/>
      <c r="AA12" s="32"/>
      <c r="AB12" s="34"/>
      <c r="AC12" s="34"/>
      <c r="AD12" s="34"/>
      <c r="AE12" s="34"/>
    </row>
    <row r="13" spans="1:31" ht="14.45" customHeight="1" x14ac:dyDescent="0.2">
      <c r="A13" s="25" t="s">
        <v>33</v>
      </c>
      <c r="B13" s="26">
        <v>2196967.5</v>
      </c>
      <c r="C13" s="26">
        <v>373484.47499999998</v>
      </c>
      <c r="D13" s="27">
        <v>0.16999999999999998</v>
      </c>
      <c r="E13" s="26">
        <v>865871.23</v>
      </c>
      <c r="F13" s="28">
        <v>2689354.2549999999</v>
      </c>
      <c r="G13" s="26">
        <v>1242150.7976312097</v>
      </c>
      <c r="H13" s="27">
        <v>0.56539334224616877</v>
      </c>
      <c r="I13" s="28">
        <v>4304989.5276312102</v>
      </c>
      <c r="J13" s="26">
        <v>4219085.3420922505</v>
      </c>
      <c r="K13" s="26">
        <v>85904.185538959995</v>
      </c>
      <c r="L13" s="29">
        <v>0</v>
      </c>
      <c r="M13" s="29">
        <v>0</v>
      </c>
      <c r="N13" s="26">
        <f>'[1]Planilla  costos '!H64</f>
        <v>0</v>
      </c>
      <c r="O13" s="30">
        <v>73331.376174182398</v>
      </c>
      <c r="P13" s="31" t="str">
        <f t="shared" si="1"/>
        <v xml:space="preserve">Administrativo  </v>
      </c>
      <c r="Q13" s="32">
        <f>'[1]Planilla  costos '!J64</f>
        <v>64</v>
      </c>
      <c r="R13" s="32">
        <f t="shared" si="2"/>
        <v>2196967.5</v>
      </c>
      <c r="S13" s="32">
        <f>'Personal  '!E13</f>
        <v>865871.23</v>
      </c>
      <c r="T13" s="32">
        <f t="shared" si="3"/>
        <v>1242150.7976312097</v>
      </c>
      <c r="U13" s="32">
        <f t="shared" si="0"/>
        <v>0</v>
      </c>
      <c r="V13" s="32"/>
      <c r="W13" s="32"/>
      <c r="Y13" s="32"/>
      <c r="Z13" s="32"/>
      <c r="AA13" s="32"/>
      <c r="AB13" s="34"/>
      <c r="AC13" s="34"/>
      <c r="AD13" s="34"/>
      <c r="AE13" s="34"/>
    </row>
    <row r="14" spans="1:31" ht="14.45" customHeight="1" x14ac:dyDescent="0.2">
      <c r="A14" s="25" t="s">
        <v>34</v>
      </c>
      <c r="B14" s="26">
        <v>2196967.5</v>
      </c>
      <c r="C14" s="26">
        <v>373484.47499999998</v>
      </c>
      <c r="D14" s="27">
        <v>0.16999999999999998</v>
      </c>
      <c r="E14" s="26">
        <v>865871.23</v>
      </c>
      <c r="F14" s="28">
        <v>2689354.2549999999</v>
      </c>
      <c r="G14" s="26">
        <v>1242150.7976312097</v>
      </c>
      <c r="H14" s="27">
        <v>0.56539334224616877</v>
      </c>
      <c r="I14" s="28">
        <v>4304989.5276312102</v>
      </c>
      <c r="J14" s="26">
        <v>4219085.3420922505</v>
      </c>
      <c r="K14" s="26">
        <v>85904.185538959995</v>
      </c>
      <c r="L14" s="29">
        <v>0</v>
      </c>
      <c r="M14" s="29">
        <v>0</v>
      </c>
      <c r="N14" s="26">
        <f>'[1]Planilla  costos '!H66</f>
        <v>0</v>
      </c>
      <c r="O14" s="30">
        <v>73331.376174182398</v>
      </c>
      <c r="P14" s="31" t="str">
        <f t="shared" si="1"/>
        <v xml:space="preserve">RRHH  en obra </v>
      </c>
      <c r="Q14" s="32">
        <f>'[1]Planilla  costos '!J66</f>
        <v>16</v>
      </c>
      <c r="R14" s="32">
        <f t="shared" si="2"/>
        <v>2196967.5</v>
      </c>
      <c r="S14" s="32">
        <f>'Personal  '!E14</f>
        <v>865871.23</v>
      </c>
      <c r="T14" s="32">
        <f t="shared" si="3"/>
        <v>1242150.7976312097</v>
      </c>
      <c r="U14" s="32">
        <f t="shared" si="0"/>
        <v>0</v>
      </c>
      <c r="V14" s="32"/>
      <c r="W14" s="32"/>
      <c r="Y14" s="32"/>
      <c r="Z14" s="32"/>
      <c r="AA14" s="32"/>
      <c r="AB14" s="34"/>
      <c r="AC14" s="34"/>
      <c r="AD14" s="34"/>
      <c r="AE14" s="34"/>
    </row>
    <row r="15" spans="1:31" ht="14.45" customHeight="1" x14ac:dyDescent="0.2">
      <c r="A15" s="25" t="s">
        <v>35</v>
      </c>
      <c r="B15" s="26">
        <v>2196967.5</v>
      </c>
      <c r="C15" s="26">
        <v>373484.47499999998</v>
      </c>
      <c r="D15" s="27">
        <v>0.16999999999999998</v>
      </c>
      <c r="E15" s="26">
        <v>865871.23</v>
      </c>
      <c r="F15" s="28">
        <v>2689354.2549999999</v>
      </c>
      <c r="G15" s="26">
        <v>1242150.7976312097</v>
      </c>
      <c r="H15" s="27">
        <v>0.56539334224616877</v>
      </c>
      <c r="I15" s="28">
        <v>4304989.5276312102</v>
      </c>
      <c r="J15" s="26">
        <v>4219085.3420922505</v>
      </c>
      <c r="K15" s="26">
        <v>85904.185538959995</v>
      </c>
      <c r="L15" s="29">
        <v>0</v>
      </c>
      <c r="M15" s="29">
        <v>0</v>
      </c>
      <c r="N15" s="26">
        <v>0</v>
      </c>
      <c r="O15" s="30">
        <v>73331.376174182398</v>
      </c>
      <c r="P15" s="31" t="str">
        <f t="shared" si="1"/>
        <v>Dibujante  Autocad</v>
      </c>
      <c r="Q15" s="32">
        <f>'[1]Planilla  costos '!J63</f>
        <v>15.230249999999998</v>
      </c>
      <c r="R15" s="32">
        <f t="shared" si="2"/>
        <v>2196967.5</v>
      </c>
      <c r="S15" s="32">
        <f>'Personal  '!E15</f>
        <v>865871.23</v>
      </c>
      <c r="T15" s="32">
        <f t="shared" si="3"/>
        <v>1242150.7976312097</v>
      </c>
      <c r="U15" s="32">
        <f t="shared" si="0"/>
        <v>0</v>
      </c>
      <c r="V15" s="32"/>
      <c r="W15" s="32"/>
      <c r="Y15" s="32"/>
      <c r="Z15" s="32"/>
      <c r="AA15" s="32"/>
      <c r="AB15" s="34"/>
      <c r="AC15" s="34"/>
      <c r="AD15" s="34"/>
      <c r="AE15" s="34"/>
    </row>
    <row r="16" spans="1:31" ht="14.45" customHeight="1" x14ac:dyDescent="0.2">
      <c r="A16" s="25" t="s">
        <v>36</v>
      </c>
      <c r="B16" s="26">
        <v>1801060.9295000001</v>
      </c>
      <c r="C16" s="26">
        <v>306180.35801500001</v>
      </c>
      <c r="D16" s="27">
        <v>0.16999999999999998</v>
      </c>
      <c r="E16" s="26">
        <v>1047389.23</v>
      </c>
      <c r="F16" s="28">
        <v>2542269.8014850002</v>
      </c>
      <c r="G16" s="26">
        <v>984151.57717595063</v>
      </c>
      <c r="H16" s="27">
        <v>0.54642880818538719</v>
      </c>
      <c r="I16" s="28">
        <v>3832601.7366759507</v>
      </c>
      <c r="J16" s="26">
        <v>3760421.6502546244</v>
      </c>
      <c r="K16" s="26">
        <v>72180.086421326487</v>
      </c>
      <c r="L16" s="29">
        <v>0</v>
      </c>
      <c r="M16" s="29">
        <v>0</v>
      </c>
      <c r="N16" s="26">
        <v>0</v>
      </c>
      <c r="O16" s="30">
        <v>77321.090130755867</v>
      </c>
      <c r="P16" s="31" t="str">
        <f t="shared" si="1"/>
        <v>Oficial  especializado  civil y/o general</v>
      </c>
      <c r="Q16" s="32">
        <f>'[1]Planilla  costos '!J73</f>
        <v>12.006111148000151</v>
      </c>
      <c r="R16" s="32">
        <f t="shared" si="2"/>
        <v>1801060.9295000001</v>
      </c>
      <c r="S16" s="32">
        <f>'Personal  '!E16</f>
        <v>1047389.23</v>
      </c>
      <c r="T16" s="32">
        <f t="shared" si="3"/>
        <v>984151.57717595063</v>
      </c>
      <c r="U16" s="32">
        <f t="shared" si="0"/>
        <v>0</v>
      </c>
      <c r="V16" s="32"/>
      <c r="W16" s="32"/>
      <c r="Y16" s="32"/>
      <c r="Z16" s="32"/>
      <c r="AA16" s="32"/>
      <c r="AB16" s="34"/>
      <c r="AC16" s="34"/>
      <c r="AD16" s="34"/>
      <c r="AE16" s="34"/>
    </row>
    <row r="17" spans="1:31" ht="14.45" customHeight="1" x14ac:dyDescent="0.2">
      <c r="A17" s="25" t="s">
        <v>37</v>
      </c>
      <c r="B17" s="26">
        <v>1533665.1609999998</v>
      </c>
      <c r="C17" s="26">
        <v>260723.07736999998</v>
      </c>
      <c r="D17" s="27">
        <v>0.17</v>
      </c>
      <c r="E17" s="26">
        <v>1047389.23</v>
      </c>
      <c r="F17" s="28">
        <v>2320331.3136299998</v>
      </c>
      <c r="G17" s="26">
        <v>838095.24304601725</v>
      </c>
      <c r="H17" s="27">
        <v>0.54646559389766125</v>
      </c>
      <c r="I17" s="28">
        <v>3419149.6340460172</v>
      </c>
      <c r="J17" s="26">
        <v>3357629.3975900812</v>
      </c>
      <c r="K17" s="26">
        <v>61520.236455935839</v>
      </c>
      <c r="L17" s="29">
        <v>0</v>
      </c>
      <c r="M17" s="29">
        <v>0</v>
      </c>
      <c r="N17" s="26">
        <v>0</v>
      </c>
      <c r="O17" s="30">
        <v>63514.242110750914</v>
      </c>
      <c r="P17" s="31" t="str">
        <f t="shared" si="1"/>
        <v xml:space="preserve">Oficial general </v>
      </c>
      <c r="Q17" s="32">
        <f>'[1]Planilla  costos '!J74</f>
        <v>46.683009171838094</v>
      </c>
      <c r="R17" s="32">
        <f t="shared" si="2"/>
        <v>1533665.1609999998</v>
      </c>
      <c r="S17" s="32">
        <f>'Personal  '!E17</f>
        <v>1047389.23</v>
      </c>
      <c r="T17" s="32">
        <f t="shared" si="3"/>
        <v>838095.24304601725</v>
      </c>
      <c r="U17" s="32">
        <f t="shared" si="0"/>
        <v>0</v>
      </c>
      <c r="V17" s="32"/>
      <c r="W17" s="32"/>
      <c r="Z17" s="32"/>
      <c r="AA17" s="32"/>
      <c r="AB17" s="34"/>
      <c r="AC17" s="34"/>
      <c r="AD17" s="34"/>
      <c r="AE17" s="34"/>
    </row>
    <row r="18" spans="1:31" ht="14.45" customHeight="1" x14ac:dyDescent="0.2">
      <c r="A18" s="25" t="s">
        <v>38</v>
      </c>
      <c r="B18" s="26">
        <v>1079273.8701500001</v>
      </c>
      <c r="C18" s="26">
        <v>183476.5579255</v>
      </c>
      <c r="D18" s="27">
        <v>0.16999999999999998</v>
      </c>
      <c r="E18" s="26">
        <v>1047389.23</v>
      </c>
      <c r="F18" s="28">
        <v>1943186.5422245001</v>
      </c>
      <c r="G18" s="26">
        <v>593050.76917767897</v>
      </c>
      <c r="H18" s="27">
        <v>0.54949052838206425</v>
      </c>
      <c r="I18" s="28">
        <v>2719713.8693276793</v>
      </c>
      <c r="J18" s="26">
        <v>2676308.1416136469</v>
      </c>
      <c r="K18" s="26">
        <v>43405.727714032619</v>
      </c>
      <c r="L18" s="29">
        <v>0</v>
      </c>
      <c r="M18" s="29">
        <v>0</v>
      </c>
      <c r="N18" s="26">
        <v>0</v>
      </c>
      <c r="O18" s="30">
        <v>54968.744973741042</v>
      </c>
      <c r="P18" s="31" t="str">
        <f t="shared" si="1"/>
        <v>Medio Oficial general</v>
      </c>
      <c r="Q18" s="32">
        <f>'[1]Planilla  costos '!J75</f>
        <v>58.78051314427627</v>
      </c>
      <c r="R18" s="32">
        <f t="shared" si="2"/>
        <v>1079273.8701500001</v>
      </c>
      <c r="S18" s="32">
        <f>'Personal  '!E18</f>
        <v>1047389.23</v>
      </c>
      <c r="T18" s="32">
        <f t="shared" si="3"/>
        <v>593050.76917767897</v>
      </c>
      <c r="U18" s="32">
        <f t="shared" si="0"/>
        <v>0</v>
      </c>
      <c r="V18" s="32"/>
      <c r="W18" s="32"/>
      <c r="Y18" s="32"/>
      <c r="Z18" s="32"/>
      <c r="AA18" s="32"/>
      <c r="AB18" s="34"/>
      <c r="AC18" s="34"/>
      <c r="AD18" s="34"/>
      <c r="AE18" s="34"/>
    </row>
    <row r="19" spans="1:31" ht="14.45" customHeight="1" x14ac:dyDescent="0.2">
      <c r="A19" s="25" t="s">
        <v>39</v>
      </c>
      <c r="B19" s="26">
        <v>821715.35880000016</v>
      </c>
      <c r="C19" s="26">
        <v>139691.610996</v>
      </c>
      <c r="D19" s="27">
        <v>0.16999999999999996</v>
      </c>
      <c r="E19" s="26">
        <v>1047389.23</v>
      </c>
      <c r="F19" s="28">
        <v>1729412.977804</v>
      </c>
      <c r="G19" s="26">
        <v>460916.53756643017</v>
      </c>
      <c r="H19" s="27">
        <v>0.56091994950603574</v>
      </c>
      <c r="I19" s="28">
        <v>2330021.1263664304</v>
      </c>
      <c r="J19" s="26">
        <v>2296883.0820331108</v>
      </c>
      <c r="K19" s="26">
        <v>33138.044333319878</v>
      </c>
      <c r="L19" s="29">
        <v>0</v>
      </c>
      <c r="M19" s="29">
        <v>0</v>
      </c>
      <c r="N19" s="26">
        <v>0</v>
      </c>
      <c r="O19" s="30">
        <v>50016.062403471922</v>
      </c>
      <c r="P19" s="31" t="str">
        <f t="shared" si="1"/>
        <v>Ayudante  general</v>
      </c>
      <c r="Q19" s="32">
        <f>'[1]Planilla  costos '!J76</f>
        <v>110.22312819993954</v>
      </c>
      <c r="R19" s="32">
        <f t="shared" si="2"/>
        <v>821715.35880000016</v>
      </c>
      <c r="S19" s="32">
        <f>'Personal  '!E19</f>
        <v>1047389.23</v>
      </c>
      <c r="T19" s="32">
        <f t="shared" si="3"/>
        <v>460916.53756643017</v>
      </c>
      <c r="U19" s="32">
        <f t="shared" si="0"/>
        <v>0</v>
      </c>
      <c r="V19" s="32"/>
      <c r="W19" s="32"/>
      <c r="Y19" s="32"/>
      <c r="Z19" s="32"/>
      <c r="AA19" s="32"/>
      <c r="AB19" s="34"/>
      <c r="AC19" s="34"/>
      <c r="AD19" s="34"/>
      <c r="AE19" s="34"/>
    </row>
    <row r="20" spans="1:31" ht="14.45" customHeight="1" x14ac:dyDescent="0.2">
      <c r="A20" s="25" t="s">
        <v>40</v>
      </c>
      <c r="B20" s="26">
        <v>3837512.1660000002</v>
      </c>
      <c r="C20" s="26">
        <v>652377.06822000002</v>
      </c>
      <c r="D20" s="27">
        <v>0.16999999999999998</v>
      </c>
      <c r="E20" s="26">
        <v>1047389.23</v>
      </c>
      <c r="F20" s="28">
        <v>4232524.3277800009</v>
      </c>
      <c r="G20" s="26">
        <v>1367079.0623132323</v>
      </c>
      <c r="H20" s="27">
        <v>0.35624097154021434</v>
      </c>
      <c r="I20" s="28">
        <v>6251980.4583132323</v>
      </c>
      <c r="J20" s="26">
        <v>6098616.3473102888</v>
      </c>
      <c r="K20" s="26">
        <v>153364.11100294304</v>
      </c>
      <c r="L20" s="29">
        <v>0</v>
      </c>
      <c r="M20" s="29">
        <v>0</v>
      </c>
      <c r="N20" s="26">
        <f>'[1]Planilla  costos '!H77</f>
        <v>0</v>
      </c>
      <c r="O20" s="30">
        <v>100770.49439081126</v>
      </c>
      <c r="P20" s="31" t="str">
        <f t="shared" si="1"/>
        <v xml:space="preserve">Soldador calificado </v>
      </c>
      <c r="Q20" s="32">
        <f>'[1]Planilla  costos '!J77</f>
        <v>23.005497801731892</v>
      </c>
      <c r="R20" s="32">
        <f t="shared" si="2"/>
        <v>3837512.1660000002</v>
      </c>
      <c r="S20" s="32">
        <f>'Personal  '!E20</f>
        <v>1047389.23</v>
      </c>
      <c r="T20" s="32">
        <f t="shared" si="3"/>
        <v>1367079.0623132323</v>
      </c>
      <c r="U20" s="32">
        <f t="shared" si="0"/>
        <v>0</v>
      </c>
      <c r="V20" s="32"/>
      <c r="W20" s="32"/>
      <c r="Y20" s="32"/>
      <c r="Z20" s="32"/>
      <c r="AA20" s="32"/>
      <c r="AB20" s="34"/>
      <c r="AC20" s="34"/>
      <c r="AD20" s="34"/>
      <c r="AE20" s="34"/>
    </row>
    <row r="21" spans="1:31" ht="14.45" customHeight="1" x14ac:dyDescent="0.2">
      <c r="A21" s="25" t="s">
        <v>41</v>
      </c>
      <c r="B21" s="26">
        <v>3668630.628</v>
      </c>
      <c r="C21" s="26">
        <v>623667.20675999997</v>
      </c>
      <c r="D21" s="27">
        <v>0.16999999999999998</v>
      </c>
      <c r="E21" s="26">
        <v>1047389.23</v>
      </c>
      <c r="F21" s="28">
        <v>4092352.65124</v>
      </c>
      <c r="G21" s="26">
        <v>1959622.6640669582</v>
      </c>
      <c r="H21" s="27">
        <v>0.5341564367670536</v>
      </c>
      <c r="I21" s="28">
        <v>6675642.5220669582</v>
      </c>
      <c r="J21" s="26">
        <v>6529010.9478842616</v>
      </c>
      <c r="K21" s="26">
        <v>146631.57418269632</v>
      </c>
      <c r="L21" s="29">
        <v>0</v>
      </c>
      <c r="M21" s="29">
        <v>0</v>
      </c>
      <c r="N21" s="26">
        <f>'[1]Planilla  costos '!H78</f>
        <v>0</v>
      </c>
      <c r="O21" s="30">
        <v>96234.358150309374</v>
      </c>
      <c r="P21" s="31" t="str">
        <f t="shared" si="1"/>
        <v xml:space="preserve">Cañista  y/o  soportista </v>
      </c>
      <c r="Q21" s="32">
        <f>'[1]Planilla  costos '!J78</f>
        <v>15.4705295085767</v>
      </c>
      <c r="R21" s="32">
        <f t="shared" si="2"/>
        <v>3668630.628</v>
      </c>
      <c r="S21" s="32">
        <f>'Personal  '!E21</f>
        <v>1047389.23</v>
      </c>
      <c r="T21" s="32">
        <f t="shared" si="3"/>
        <v>1959622.6640669582</v>
      </c>
      <c r="U21" s="32">
        <f t="shared" si="0"/>
        <v>0</v>
      </c>
      <c r="V21" s="32"/>
      <c r="W21" s="32"/>
      <c r="Y21" s="32"/>
      <c r="Z21" s="32"/>
      <c r="AA21" s="32"/>
      <c r="AB21" s="34"/>
      <c r="AC21" s="34"/>
      <c r="AD21" s="34"/>
      <c r="AE21" s="34"/>
    </row>
    <row r="22" spans="1:31" ht="14.45" customHeight="1" x14ac:dyDescent="0.2">
      <c r="A22" s="25" t="s">
        <v>42</v>
      </c>
      <c r="B22" s="26">
        <v>1793192.1683999998</v>
      </c>
      <c r="C22" s="26">
        <v>304842.66862799996</v>
      </c>
      <c r="D22" s="27">
        <v>0.16999999999999998</v>
      </c>
      <c r="E22" s="26">
        <v>1047389.23</v>
      </c>
      <c r="F22" s="28">
        <v>2535738.7297719996</v>
      </c>
      <c r="G22" s="26">
        <v>977506.97364876862</v>
      </c>
      <c r="H22" s="27">
        <v>0.5451211481260051</v>
      </c>
      <c r="I22" s="28">
        <v>3818088.3720487687</v>
      </c>
      <c r="J22" s="26">
        <v>3746221.9772509485</v>
      </c>
      <c r="K22" s="26">
        <v>71866.394797820089</v>
      </c>
      <c r="L22" s="29">
        <v>0</v>
      </c>
      <c r="M22" s="29">
        <v>0</v>
      </c>
      <c r="N22" s="26">
        <f>'[1]Planilla  costos '!H79</f>
        <v>0</v>
      </c>
      <c r="O22" s="30">
        <v>64437.01700140645</v>
      </c>
      <c r="P22" s="31" t="str">
        <f t="shared" si="1"/>
        <v xml:space="preserve">Amolador  </v>
      </c>
      <c r="Q22" s="32">
        <f>'[1]Planilla  costos '!J79</f>
        <v>23.005497801731892</v>
      </c>
      <c r="R22" s="32">
        <f t="shared" si="2"/>
        <v>1793192.1683999998</v>
      </c>
      <c r="S22" s="32">
        <f>'Personal  '!E22</f>
        <v>1047389.23</v>
      </c>
      <c r="T22" s="32">
        <f t="shared" si="3"/>
        <v>977506.97364876862</v>
      </c>
      <c r="U22" s="32">
        <f t="shared" si="0"/>
        <v>0</v>
      </c>
      <c r="V22" s="32"/>
      <c r="W22" s="32"/>
      <c r="Y22" s="32"/>
      <c r="Z22" s="32"/>
      <c r="AA22" s="32"/>
      <c r="AB22" s="34"/>
      <c r="AC22" s="34"/>
      <c r="AD22" s="34"/>
      <c r="AE22" s="34"/>
    </row>
    <row r="23" spans="1:31" ht="14.45" customHeight="1" x14ac:dyDescent="0.2">
      <c r="A23" s="25" t="s">
        <v>43</v>
      </c>
      <c r="B23" s="26">
        <v>1261715.3588</v>
      </c>
      <c r="C23" s="26">
        <v>214491.610996</v>
      </c>
      <c r="D23" s="27">
        <v>0.16999999999999998</v>
      </c>
      <c r="E23" s="26">
        <v>1047389.23</v>
      </c>
      <c r="F23" s="28">
        <v>2094612.977804</v>
      </c>
      <c r="G23" s="26">
        <v>696863.54329443013</v>
      </c>
      <c r="H23" s="27">
        <v>0.55231438567666113</v>
      </c>
      <c r="I23" s="28">
        <v>3005968.1320944303</v>
      </c>
      <c r="J23" s="26">
        <v>2955289.2941611102</v>
      </c>
      <c r="K23" s="26">
        <v>50678.837933319868</v>
      </c>
      <c r="L23" s="29">
        <v>0</v>
      </c>
      <c r="M23" s="29">
        <v>0</v>
      </c>
      <c r="N23" s="26">
        <v>0</v>
      </c>
      <c r="O23" s="30">
        <v>56693.648479574622</v>
      </c>
      <c r="P23" s="31" t="str">
        <f t="shared" si="1"/>
        <v xml:space="preserve">Ayudante  de especialidad </v>
      </c>
      <c r="Q23" s="32">
        <f>'[1]Planilla  costos '!J80</f>
        <v>55.740608185066861</v>
      </c>
      <c r="R23" s="32">
        <f t="shared" si="2"/>
        <v>1261715.3588</v>
      </c>
      <c r="S23" s="32">
        <f>'Personal  '!E23</f>
        <v>1047389.23</v>
      </c>
      <c r="T23" s="32">
        <f t="shared" si="3"/>
        <v>696863.54329443013</v>
      </c>
      <c r="U23" s="32">
        <f t="shared" si="0"/>
        <v>0</v>
      </c>
      <c r="V23" s="32"/>
      <c r="W23" s="32"/>
      <c r="Y23" s="32"/>
      <c r="Z23" s="32"/>
      <c r="AA23" s="32"/>
      <c r="AB23" s="34"/>
      <c r="AC23" s="34"/>
      <c r="AD23" s="34"/>
      <c r="AE23" s="34"/>
    </row>
    <row r="24" spans="1:31" ht="14.45" customHeight="1" x14ac:dyDescent="0.2">
      <c r="A24" s="25" t="s">
        <v>44</v>
      </c>
      <c r="B24" s="26">
        <v>3837512.1660000002</v>
      </c>
      <c r="C24" s="26">
        <v>652377.06822000002</v>
      </c>
      <c r="D24" s="27">
        <v>0.16999999999999998</v>
      </c>
      <c r="E24" s="26">
        <v>1047389.23</v>
      </c>
      <c r="F24" s="28">
        <v>4232524.3277800009</v>
      </c>
      <c r="G24" s="26">
        <v>1367079.0623132323</v>
      </c>
      <c r="H24" s="27">
        <v>0.35624097154021434</v>
      </c>
      <c r="I24" s="28">
        <v>6251980.4583132323</v>
      </c>
      <c r="J24" s="26">
        <v>6098616.3473102888</v>
      </c>
      <c r="K24" s="26">
        <v>153364.11100294304</v>
      </c>
      <c r="L24" s="29">
        <v>0</v>
      </c>
      <c r="M24" s="29">
        <v>0</v>
      </c>
      <c r="N24" s="26">
        <f>'[1]Planilla  costos '!H81</f>
        <v>0</v>
      </c>
      <c r="O24" s="30">
        <v>100770.49439081126</v>
      </c>
      <c r="P24" s="31" t="str">
        <f t="shared" si="1"/>
        <v xml:space="preserve">Electricista </v>
      </c>
      <c r="Q24" s="32">
        <f>'[1]Planilla  costos '!J81</f>
        <v>15.368882759171743</v>
      </c>
      <c r="R24" s="32">
        <f t="shared" si="2"/>
        <v>3837512.1660000002</v>
      </c>
      <c r="S24" s="32">
        <f>'Personal  '!E24</f>
        <v>1047389.23</v>
      </c>
      <c r="T24" s="32">
        <f t="shared" si="3"/>
        <v>1367079.0623132323</v>
      </c>
      <c r="U24" s="32">
        <f t="shared" si="0"/>
        <v>0</v>
      </c>
      <c r="V24" s="32"/>
      <c r="W24" s="32"/>
      <c r="Y24" s="32"/>
      <c r="Z24" s="32"/>
      <c r="AA24" s="32"/>
      <c r="AB24" s="34"/>
      <c r="AC24" s="34"/>
      <c r="AD24" s="34"/>
      <c r="AE24" s="34"/>
    </row>
    <row r="25" spans="1:31" ht="14.45" customHeight="1" x14ac:dyDescent="0.2">
      <c r="A25" s="25" t="s">
        <v>45</v>
      </c>
      <c r="B25" s="26">
        <v>3837512.1660000002</v>
      </c>
      <c r="C25" s="26">
        <v>652377.06822000002</v>
      </c>
      <c r="D25" s="27">
        <v>0.16999999999999998</v>
      </c>
      <c r="E25" s="26">
        <v>1047389.23</v>
      </c>
      <c r="F25" s="28">
        <v>4232524.3277800009</v>
      </c>
      <c r="G25" s="26">
        <v>1367079.0623132323</v>
      </c>
      <c r="H25" s="27">
        <v>0.35624097154021434</v>
      </c>
      <c r="I25" s="28">
        <v>6251980.4583132323</v>
      </c>
      <c r="J25" s="26">
        <v>6098616.3473102888</v>
      </c>
      <c r="K25" s="26">
        <v>153364.11100294304</v>
      </c>
      <c r="L25" s="29">
        <v>0</v>
      </c>
      <c r="M25" s="29">
        <v>0</v>
      </c>
      <c r="N25" s="26">
        <f>'[1]Planilla  costos '!H82</f>
        <v>0</v>
      </c>
      <c r="O25" s="30">
        <v>100770.49439081126</v>
      </c>
      <c r="P25" s="31" t="str">
        <f t="shared" si="1"/>
        <v xml:space="preserve">Instrumentista </v>
      </c>
      <c r="Q25" s="32">
        <f>'[1]Planilla  costos '!J82</f>
        <v>11.256428086301984</v>
      </c>
      <c r="R25" s="32">
        <f t="shared" si="2"/>
        <v>3837512.1660000002</v>
      </c>
      <c r="S25" s="32">
        <f>'Personal  '!E25</f>
        <v>1047389.23</v>
      </c>
      <c r="T25" s="32">
        <f t="shared" si="3"/>
        <v>1367079.0623132323</v>
      </c>
      <c r="U25" s="32">
        <f t="shared" si="0"/>
        <v>0</v>
      </c>
      <c r="V25" s="32"/>
      <c r="W25" s="32"/>
      <c r="Y25" s="32"/>
      <c r="Z25" s="32"/>
      <c r="AA25" s="32"/>
      <c r="AB25" s="34"/>
      <c r="AC25" s="34"/>
      <c r="AD25" s="34"/>
      <c r="AE25" s="34"/>
    </row>
    <row r="26" spans="1:31" ht="14.45" customHeight="1" x14ac:dyDescent="0.2">
      <c r="A26" s="25" t="s">
        <v>46</v>
      </c>
      <c r="B26" s="26">
        <v>3668630.628</v>
      </c>
      <c r="C26" s="26">
        <v>623667.20675999997</v>
      </c>
      <c r="D26" s="27">
        <v>0.16999999999999998</v>
      </c>
      <c r="E26" s="26">
        <v>1047389.23</v>
      </c>
      <c r="F26" s="28">
        <v>4092352.65124</v>
      </c>
      <c r="G26" s="26">
        <v>1959622.6640669582</v>
      </c>
      <c r="H26" s="27">
        <v>0.5341564367670536</v>
      </c>
      <c r="I26" s="28">
        <v>6675642.5220669582</v>
      </c>
      <c r="J26" s="26">
        <v>6529010.9478842616</v>
      </c>
      <c r="K26" s="26">
        <v>146631.57418269632</v>
      </c>
      <c r="L26" s="29">
        <v>0</v>
      </c>
      <c r="M26" s="29">
        <v>0</v>
      </c>
      <c r="N26" s="26">
        <f>'[1]Planilla  costos '!H83</f>
        <v>0</v>
      </c>
      <c r="O26" s="30">
        <v>96234.358150309374</v>
      </c>
      <c r="P26" s="31" t="str">
        <f t="shared" si="1"/>
        <v xml:space="preserve">Mecanico  </v>
      </c>
      <c r="Q26" s="32">
        <f>'[1]Planilla  costos '!J83</f>
        <v>20.675704225352113</v>
      </c>
      <c r="R26" s="32">
        <f t="shared" si="2"/>
        <v>3668630.628</v>
      </c>
      <c r="S26" s="32">
        <f>'Personal  '!E26</f>
        <v>1047389.23</v>
      </c>
      <c r="T26" s="32">
        <f t="shared" si="3"/>
        <v>1959622.6640669582</v>
      </c>
      <c r="U26" s="32">
        <f t="shared" si="0"/>
        <v>0</v>
      </c>
      <c r="V26" s="32"/>
      <c r="W26" s="32"/>
      <c r="Y26" s="32"/>
      <c r="Z26" s="32"/>
      <c r="AA26" s="32"/>
      <c r="AB26" s="34"/>
      <c r="AC26" s="34"/>
      <c r="AD26" s="34"/>
      <c r="AE26" s="34"/>
    </row>
    <row r="27" spans="1:31" ht="14.45" customHeight="1" x14ac:dyDescent="0.2">
      <c r="A27" s="25" t="s">
        <v>47</v>
      </c>
      <c r="B27" s="26">
        <v>1801060.9295000001</v>
      </c>
      <c r="C27" s="26">
        <v>306180.35801500001</v>
      </c>
      <c r="D27" s="27">
        <v>0.16999999999999998</v>
      </c>
      <c r="E27" s="26">
        <v>1047389.23</v>
      </c>
      <c r="F27" s="28">
        <v>2542269.8014850002</v>
      </c>
      <c r="G27" s="26">
        <v>984151.57717595063</v>
      </c>
      <c r="H27" s="27">
        <v>0.54642880818538719</v>
      </c>
      <c r="I27" s="28">
        <v>3832601.7366759507</v>
      </c>
      <c r="J27" s="26">
        <v>3760421.6502546244</v>
      </c>
      <c r="K27" s="26">
        <v>72180.086421326487</v>
      </c>
      <c r="L27" s="29">
        <v>0</v>
      </c>
      <c r="M27" s="29">
        <v>0</v>
      </c>
      <c r="N27" s="26">
        <f>'[1]Planilla  costos '!H84</f>
        <v>0</v>
      </c>
      <c r="O27" s="30">
        <v>77321.090130755867</v>
      </c>
      <c r="P27" s="31" t="str">
        <f t="shared" si="1"/>
        <v>Operador de equipo pesado</v>
      </c>
      <c r="Q27" s="32">
        <f>'[1]Planilla  costos '!J84</f>
        <v>76.959933832548685</v>
      </c>
      <c r="R27" s="32">
        <f t="shared" si="2"/>
        <v>1801060.9295000001</v>
      </c>
      <c r="S27" s="32">
        <f>'Personal  '!E27</f>
        <v>1047389.23</v>
      </c>
      <c r="T27" s="32">
        <f t="shared" si="3"/>
        <v>984151.57717595063</v>
      </c>
      <c r="U27" s="32">
        <f t="shared" si="0"/>
        <v>0</v>
      </c>
      <c r="V27" s="32"/>
      <c r="W27" s="32"/>
      <c r="Y27" s="32"/>
      <c r="Z27" s="32"/>
      <c r="AA27" s="32"/>
      <c r="AB27" s="34"/>
      <c r="AC27" s="34"/>
      <c r="AD27" s="34"/>
      <c r="AE27" s="34"/>
    </row>
    <row r="28" spans="1:31" ht="14.45" customHeight="1" x14ac:dyDescent="0.2">
      <c r="A28" s="25" t="s">
        <v>48</v>
      </c>
      <c r="B28" s="26">
        <v>1533665.1609999998</v>
      </c>
      <c r="C28" s="26">
        <v>260723.07736999998</v>
      </c>
      <c r="D28" s="27">
        <v>0.17</v>
      </c>
      <c r="E28" s="26">
        <v>1047389.23</v>
      </c>
      <c r="F28" s="28">
        <v>2320331.3136299998</v>
      </c>
      <c r="G28" s="26">
        <v>838095.24304601725</v>
      </c>
      <c r="H28" s="27">
        <v>0.54646559389766125</v>
      </c>
      <c r="I28" s="28">
        <v>3419149.6340460172</v>
      </c>
      <c r="J28" s="26">
        <v>3357629.3975900812</v>
      </c>
      <c r="K28" s="26">
        <v>61520.236455935839</v>
      </c>
      <c r="L28" s="29">
        <v>0</v>
      </c>
      <c r="M28" s="29">
        <v>0</v>
      </c>
      <c r="N28" s="26">
        <v>0</v>
      </c>
      <c r="O28" s="30">
        <v>63514.242110750914</v>
      </c>
      <c r="P28" s="31" t="str">
        <f t="shared" si="1"/>
        <v>Chofer transporte de personal</v>
      </c>
      <c r="Q28" s="32">
        <f>'[1]Planilla  costos '!J85</f>
        <v>29.090880000000002</v>
      </c>
      <c r="R28" s="32">
        <f>B28</f>
        <v>1533665.1609999998</v>
      </c>
      <c r="S28" s="32">
        <f>'Personal  '!E28</f>
        <v>1047389.23</v>
      </c>
      <c r="T28" s="32">
        <f t="shared" si="3"/>
        <v>838095.24304601725</v>
      </c>
      <c r="U28" s="32">
        <f t="shared" si="0"/>
        <v>0</v>
      </c>
      <c r="V28" s="32"/>
      <c r="W28" s="32"/>
      <c r="Y28" s="32"/>
      <c r="Z28" s="32"/>
      <c r="AA28" s="32"/>
      <c r="AB28" s="34"/>
      <c r="AC28" s="34"/>
      <c r="AD28" s="34"/>
      <c r="AE28" s="34"/>
    </row>
    <row r="29" spans="1:31" ht="14.45" customHeight="1" x14ac:dyDescent="0.2">
      <c r="A29" s="35" t="s">
        <v>49</v>
      </c>
      <c r="B29" s="36"/>
      <c r="C29" s="36"/>
      <c r="D29" s="36"/>
      <c r="E29" s="36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>
        <f>R29+S29+T29+U29</f>
        <v>4477869590.9242659</v>
      </c>
      <c r="R29" s="38">
        <f>SUMPRODUCT(Q4:Q28,R4:R28)</f>
        <v>2329499222.852488</v>
      </c>
      <c r="S29" s="38">
        <f>SUMPRODUCT(Q4:Q28,S4:S28)</f>
        <v>876855358.73360944</v>
      </c>
      <c r="T29" s="38">
        <f>SUMPRODUCT(Q4:Q28,T4:T28)</f>
        <v>1271515009.3381684</v>
      </c>
      <c r="U29" s="38">
        <f>SUMPRODUCT(Q4:Q28,U4:U28)</f>
        <v>0</v>
      </c>
      <c r="V29" s="32"/>
      <c r="W29" s="32"/>
      <c r="Y29" s="32"/>
      <c r="Z29" s="32"/>
      <c r="AA29" s="32"/>
      <c r="AB29" s="34"/>
      <c r="AC29" s="34"/>
      <c r="AD29" s="34"/>
      <c r="AE29" s="34"/>
    </row>
    <row r="30" spans="1:31" x14ac:dyDescent="0.2">
      <c r="P30" s="39"/>
      <c r="Q30" s="32">
        <f>S30+T30+U30+R30</f>
        <v>1</v>
      </c>
      <c r="R30" s="32">
        <f>R29/Q29</f>
        <v>0.52022489167034047</v>
      </c>
      <c r="S30" s="32">
        <f>S29/Q29</f>
        <v>0.19581976226168299</v>
      </c>
      <c r="T30" s="32">
        <f>T29/Q29</f>
        <v>0.28395534606797651</v>
      </c>
      <c r="U30" s="32">
        <f>SUMPRODUCT(V4:V28,U4:U28)*W33</f>
        <v>0</v>
      </c>
      <c r="V30" s="32"/>
      <c r="W30" s="32"/>
      <c r="Y30" s="32"/>
      <c r="Z30" s="32"/>
      <c r="AA30" s="32"/>
      <c r="AB30" s="34"/>
      <c r="AC30" s="34"/>
      <c r="AD30" s="34"/>
      <c r="AE30" s="34"/>
    </row>
    <row r="31" spans="1:31" x14ac:dyDescent="0.2">
      <c r="H31" s="39" t="s">
        <v>50</v>
      </c>
      <c r="P31" s="39"/>
      <c r="Q31" s="32"/>
      <c r="R31" s="32"/>
      <c r="S31" s="32"/>
      <c r="T31" s="32"/>
      <c r="U31" s="32"/>
      <c r="V31" s="32"/>
      <c r="W31" s="32"/>
      <c r="Y31" s="32"/>
      <c r="Z31" s="32"/>
      <c r="AA31" s="32"/>
      <c r="AB31" s="34"/>
      <c r="AC31" s="34"/>
      <c r="AD31" s="34"/>
      <c r="AE31" s="34"/>
    </row>
    <row r="32" spans="1:31" x14ac:dyDescent="0.2">
      <c r="P32" s="39"/>
      <c r="W32" s="40"/>
    </row>
    <row r="33" spans="23:23" x14ac:dyDescent="0.2">
      <c r="W33" s="34"/>
    </row>
    <row r="34" spans="23:23" x14ac:dyDescent="0.2">
      <c r="W34" s="41"/>
    </row>
  </sheetData>
  <mergeCells count="11">
    <mergeCell ref="J2:O2"/>
    <mergeCell ref="N1:O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Personal  </vt:lpstr>
      <vt:lpstr>'Personal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2025-10-30T14:20:11Z</dcterms:created>
  <dcterms:modified xsi:type="dcterms:W3CDTF">2025-10-30T14:21:06Z</dcterms:modified>
</cp:coreProperties>
</file>