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keller/Desktop/"/>
    </mc:Choice>
  </mc:AlternateContent>
  <xr:revisionPtr revIDLastSave="0" documentId="8_{05A0BDAD-3652-9846-9454-A2B8FC5E6D1C}" xr6:coauthVersionLast="47" xr6:coauthVersionMax="47" xr10:uidLastSave="{00000000-0000-0000-0000-000000000000}"/>
  <bookViews>
    <workbookView xWindow="1680" yWindow="1320" windowWidth="36720" windowHeight="21200" xr2:uid="{68FF03F8-48E4-4463-BA4A-85102DFCC9F0}"/>
  </bookViews>
  <sheets>
    <sheet name="Carbon" sheetId="1" r:id="rId1"/>
    <sheet name="Sheet1" sheetId="3" r:id="rId2"/>
    <sheet name="Hydroge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" l="1"/>
  <c r="L10" i="1"/>
  <c r="M10" i="1" s="1"/>
  <c r="M8" i="1"/>
  <c r="M9" i="1"/>
  <c r="R8" i="1"/>
  <c r="P20" i="1"/>
  <c r="P52" i="1"/>
  <c r="Q8" i="1"/>
  <c r="E9" i="1" l="1"/>
  <c r="L8" i="1"/>
  <c r="P43" i="2" l="1"/>
  <c r="P30" i="2"/>
  <c r="P42" i="2"/>
  <c r="S42" i="2"/>
  <c r="Q42" i="2"/>
  <c r="I30" i="2"/>
  <c r="P19" i="2"/>
  <c r="D3" i="3"/>
  <c r="D2" i="3"/>
  <c r="D1" i="3"/>
  <c r="C6" i="3"/>
  <c r="C5" i="3"/>
  <c r="C1" i="3"/>
  <c r="P9" i="1"/>
  <c r="Q19" i="2"/>
  <c r="P8" i="2" l="1"/>
  <c r="P21" i="1" l="1"/>
  <c r="E58" i="1"/>
  <c r="C58" i="1"/>
  <c r="D58" i="1"/>
  <c r="B58" i="1"/>
  <c r="L31" i="2"/>
  <c r="S9" i="1" l="1"/>
  <c r="R9" i="1" l="1"/>
  <c r="R21" i="1" s="1"/>
  <c r="J32" i="2"/>
  <c r="L32" i="2"/>
  <c r="K32" i="2"/>
  <c r="I32" i="2"/>
  <c r="F32" i="2"/>
  <c r="K31" i="2"/>
  <c r="J31" i="2"/>
  <c r="I31" i="2"/>
  <c r="F31" i="2"/>
  <c r="L30" i="2"/>
  <c r="K30" i="2"/>
  <c r="J30" i="2"/>
  <c r="F30" i="2"/>
  <c r="F29" i="2"/>
  <c r="S20" i="2"/>
  <c r="R20" i="2"/>
  <c r="Q20" i="2"/>
  <c r="P20" i="2"/>
  <c r="R19" i="2"/>
  <c r="M10" i="2"/>
  <c r="E10" i="2"/>
  <c r="S9" i="2"/>
  <c r="R9" i="2"/>
  <c r="Q9" i="2"/>
  <c r="P9" i="2"/>
  <c r="M9" i="2"/>
  <c r="E9" i="2"/>
  <c r="S8" i="2"/>
  <c r="S19" i="2" s="1"/>
  <c r="R8" i="2"/>
  <c r="Q8" i="2"/>
  <c r="M8" i="2"/>
  <c r="E10" i="1"/>
  <c r="S21" i="1"/>
  <c r="Q9" i="1"/>
  <c r="R31" i="2" l="1"/>
  <c r="R43" i="2" s="1"/>
  <c r="Q30" i="2"/>
  <c r="P31" i="2"/>
  <c r="M32" i="2"/>
  <c r="R30" i="2"/>
  <c r="R42" i="2" s="1"/>
  <c r="T9" i="2"/>
  <c r="M31" i="2"/>
  <c r="Q31" i="2"/>
  <c r="Q43" i="2" s="1"/>
  <c r="S30" i="2"/>
  <c r="T8" i="2"/>
  <c r="M30" i="2"/>
  <c r="S31" i="2"/>
  <c r="T9" i="1"/>
  <c r="Q21" i="1"/>
  <c r="T30" i="2" l="1"/>
  <c r="T31" i="2"/>
  <c r="S43" i="2"/>
  <c r="Q53" i="1" l="1"/>
  <c r="S8" i="1"/>
  <c r="S20" i="1" s="1"/>
  <c r="R20" i="1"/>
  <c r="S53" i="1"/>
  <c r="P53" i="1"/>
  <c r="Q20" i="1"/>
  <c r="R53" i="1"/>
  <c r="R52" i="1"/>
  <c r="Q52" i="1" l="1"/>
  <c r="T8" i="1"/>
  <c r="S52" i="1"/>
</calcChain>
</file>

<file path=xl/sharedStrings.xml><?xml version="1.0" encoding="utf-8"?>
<sst xmlns="http://schemas.openxmlformats.org/spreadsheetml/2006/main" count="150" uniqueCount="55">
  <si>
    <t>Mass balance distribution, GDGTs</t>
  </si>
  <si>
    <t>terr_het</t>
  </si>
  <si>
    <t>mar_auto</t>
  </si>
  <si>
    <t>mar_het</t>
  </si>
  <si>
    <t>Sample M1</t>
  </si>
  <si>
    <t>Sample M2</t>
  </si>
  <si>
    <t>G-1</t>
  </si>
  <si>
    <t>G-2</t>
  </si>
  <si>
    <t>checksum</t>
  </si>
  <si>
    <t>Carbon isotope balance, GDGTs</t>
  </si>
  <si>
    <t>G-0</t>
  </si>
  <si>
    <t>Mass balance distribution, BPs</t>
  </si>
  <si>
    <t>G</t>
  </si>
  <si>
    <t>BP-0</t>
  </si>
  <si>
    <t>BP-1</t>
  </si>
  <si>
    <t>BP-2</t>
  </si>
  <si>
    <t>Cr</t>
  </si>
  <si>
    <t>G-Cr</t>
  </si>
  <si>
    <t>BP-3Cr</t>
  </si>
  <si>
    <t>*could be adjusted, if needed</t>
  </si>
  <si>
    <r>
      <t>M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(F</t>
    </r>
    <r>
      <rPr>
        <i/>
        <sz val="11"/>
        <color theme="1"/>
        <rFont val="Calibri"/>
        <family val="2"/>
        <scheme val="minor"/>
      </rPr>
      <t>i,j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 xml:space="preserve"> X</t>
    </r>
    <r>
      <rPr>
        <i/>
        <sz val="11"/>
        <color theme="1"/>
        <rFont val="Calibri"/>
        <family val="2"/>
        <scheme val="minor"/>
      </rPr>
      <t>j,k</t>
    </r>
    <r>
      <rPr>
        <sz val="11"/>
        <color theme="1"/>
        <rFont val="Calibri"/>
        <family val="2"/>
        <scheme val="minor"/>
      </rPr>
      <t>)</t>
    </r>
  </si>
  <si>
    <r>
      <t>matrix F</t>
    </r>
    <r>
      <rPr>
        <i/>
        <sz val="11"/>
        <color theme="1"/>
        <rFont val="Calibri"/>
        <family val="2"/>
        <scheme val="minor"/>
      </rPr>
      <t>i,j</t>
    </r>
    <r>
      <rPr>
        <sz val="11"/>
        <color theme="1"/>
        <rFont val="Calibri"/>
        <family val="2"/>
        <scheme val="minor"/>
      </rPr>
      <t xml:space="preserve"> </t>
    </r>
  </si>
  <si>
    <r>
      <t>matrix X</t>
    </r>
    <r>
      <rPr>
        <i/>
        <sz val="11"/>
        <color theme="1"/>
        <rFont val="Calibri"/>
        <family val="2"/>
        <scheme val="minor"/>
      </rPr>
      <t>j,k</t>
    </r>
  </si>
  <si>
    <r>
      <t>Solution, M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, the amount of each GDGT,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, in each sample,</t>
    </r>
    <r>
      <rPr>
        <i/>
        <sz val="11"/>
        <color theme="1"/>
        <rFont val="Calibri"/>
        <family val="2"/>
        <scheme val="minor"/>
      </rPr>
      <t xml:space="preserve"> i</t>
    </r>
  </si>
  <si>
    <r>
      <t xml:space="preserve"> = the relative fractions of sources, </t>
    </r>
    <r>
      <rPr>
        <i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, in every sample, </t>
    </r>
    <r>
      <rPr>
        <i/>
        <sz val="11"/>
        <color theme="1"/>
        <rFont val="Calibri"/>
        <family val="2"/>
        <scheme val="minor"/>
      </rPr>
      <t>i</t>
    </r>
  </si>
  <si>
    <r>
      <t xml:space="preserve"> = the relative distributions of GDGTs,</t>
    </r>
    <r>
      <rPr>
        <i/>
        <sz val="11"/>
        <color theme="1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, in every source, </t>
    </r>
    <r>
      <rPr>
        <i/>
        <sz val="11"/>
        <color theme="1"/>
        <rFont val="Calibri"/>
        <family val="2"/>
        <scheme val="minor"/>
      </rPr>
      <t>j</t>
    </r>
  </si>
  <si>
    <r>
      <t xml:space="preserve">source </t>
    </r>
    <r>
      <rPr>
        <i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1</t>
    </r>
  </si>
  <si>
    <r>
      <t xml:space="preserve">source </t>
    </r>
    <r>
      <rPr>
        <i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2</t>
    </r>
  </si>
  <si>
    <r>
      <t xml:space="preserve">source </t>
    </r>
    <r>
      <rPr>
        <i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3</t>
    </r>
  </si>
  <si>
    <r>
      <t>vector d13,</t>
    </r>
    <r>
      <rPr>
        <i/>
        <sz val="11"/>
        <color theme="1"/>
        <rFont val="Calibri"/>
        <family val="2"/>
        <scheme val="minor"/>
      </rPr>
      <t xml:space="preserve"> j</t>
    </r>
  </si>
  <si>
    <r>
      <t>Solution, D13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, the d13C value of each GDGT,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, in each sample, </t>
    </r>
    <r>
      <rPr>
        <i/>
        <sz val="11"/>
        <color theme="1"/>
        <rFont val="Calibri"/>
        <family val="2"/>
        <scheme val="minor"/>
      </rPr>
      <t>i</t>
    </r>
  </si>
  <si>
    <r>
      <t xml:space="preserve"> = the d13C values of GDGTs produced by sources, </t>
    </r>
    <r>
      <rPr>
        <i/>
        <sz val="11"/>
        <color theme="1"/>
        <rFont val="Calibri"/>
        <family val="2"/>
        <scheme val="minor"/>
      </rPr>
      <t>j</t>
    </r>
  </si>
  <si>
    <r>
      <t>matrix B</t>
    </r>
    <r>
      <rPr>
        <i/>
        <sz val="11"/>
        <color theme="1"/>
        <rFont val="Calibri"/>
        <family val="2"/>
        <scheme val="minor"/>
      </rPr>
      <t>j,b</t>
    </r>
  </si>
  <si>
    <r>
      <t>Solution, M_BP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, the amount of each BP, </t>
    </r>
    <r>
      <rPr>
        <i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, in each sample, </t>
    </r>
    <r>
      <rPr>
        <i/>
        <sz val="11"/>
        <color theme="1"/>
        <rFont val="Calibri"/>
        <family val="2"/>
        <scheme val="minor"/>
      </rPr>
      <t>i</t>
    </r>
  </si>
  <si>
    <r>
      <t xml:space="preserve"> = the relative distributions of BPs, </t>
    </r>
    <r>
      <rPr>
        <i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, in every source, </t>
    </r>
    <r>
      <rPr>
        <i/>
        <sz val="11"/>
        <color theme="1"/>
        <rFont val="Calibri"/>
        <family val="2"/>
        <scheme val="minor"/>
      </rPr>
      <t>j</t>
    </r>
  </si>
  <si>
    <t>Conversion scalars, simplest* prediction of BP stoichiometry from GDGTs</t>
  </si>
  <si>
    <r>
      <t>vector d2H,</t>
    </r>
    <r>
      <rPr>
        <i/>
        <sz val="11"/>
        <color theme="1"/>
        <rFont val="Calibri"/>
        <family val="2"/>
        <scheme val="minor"/>
      </rPr>
      <t xml:space="preserve"> j</t>
    </r>
  </si>
  <si>
    <t>Hydrogen isotope balance, BPs</t>
  </si>
  <si>
    <r>
      <t>Solution, D2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, the d2H value of each GDGT,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, in each sample, </t>
    </r>
    <r>
      <rPr>
        <i/>
        <sz val="11"/>
        <color theme="1"/>
        <rFont val="Calibri"/>
        <family val="2"/>
        <scheme val="minor"/>
      </rPr>
      <t>i</t>
    </r>
  </si>
  <si>
    <r>
      <t xml:space="preserve"> = the d2H values of GDGTs produced by sources, </t>
    </r>
    <r>
      <rPr>
        <i/>
        <sz val="11"/>
        <color theme="1"/>
        <rFont val="Calibri"/>
        <family val="2"/>
        <scheme val="minor"/>
      </rPr>
      <t>j</t>
    </r>
  </si>
  <si>
    <r>
      <t xml:space="preserve">Solution, D2H_BPi, the d2H value of each BP, </t>
    </r>
    <r>
      <rPr>
        <i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, in each sample, </t>
    </r>
    <r>
      <rPr>
        <i/>
        <sz val="11"/>
        <color theme="1"/>
        <rFont val="Calibri"/>
        <family val="2"/>
        <scheme val="minor"/>
      </rPr>
      <t>i</t>
    </r>
  </si>
  <si>
    <t>bulk sample (predicted values)</t>
  </si>
  <si>
    <t>UNKNOWNS (3)</t>
  </si>
  <si>
    <t>UNKNOWNS (12)</t>
  </si>
  <si>
    <t>SEMI-UNKOWN (3)</t>
  </si>
  <si>
    <t>BP0</t>
  </si>
  <si>
    <t>BP1</t>
  </si>
  <si>
    <t>BP-cren</t>
  </si>
  <si>
    <r>
      <t xml:space="preserve">2H addition factor per ring </t>
    </r>
    <r>
      <rPr>
        <sz val="11"/>
        <color theme="1"/>
        <rFont val="Symbol"/>
        <charset val="2"/>
      </rPr>
      <t>(e)</t>
    </r>
  </si>
  <si>
    <r>
      <t>ring # *</t>
    </r>
    <r>
      <rPr>
        <sz val="11"/>
        <color theme="1"/>
        <rFont val="Symbol"/>
        <charset val="2"/>
      </rPr>
      <t>e</t>
    </r>
  </si>
  <si>
    <t xml:space="preserve">ring # </t>
  </si>
  <si>
    <t>x</t>
  </si>
  <si>
    <t>Sample M3</t>
  </si>
  <si>
    <t>Sample M4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</si>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</sst>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Symbol"/>
      <charset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CF8"/>
        <bgColor indexed="64"/>
      </patternFill>
    </fill>
    <fill>
      <patternFill patternType="solid">
        <fgColor rgb="FFE6D9FF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8" xfId="0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7" xfId="0" applyNumberFormat="1" applyFill="1" applyBorder="1"/>
    <xf numFmtId="2" fontId="0" fillId="3" borderId="0" xfId="0" applyNumberFormat="1" applyFill="1"/>
    <xf numFmtId="2" fontId="0" fillId="3" borderId="8" xfId="0" applyNumberFormat="1" applyFill="1" applyBorder="1"/>
    <xf numFmtId="2" fontId="0" fillId="3" borderId="4" xfId="0" applyNumberForma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2" fontId="0" fillId="4" borderId="12" xfId="0" applyNumberFormat="1" applyFill="1" applyBorder="1"/>
    <xf numFmtId="2" fontId="0" fillId="4" borderId="13" xfId="0" applyNumberFormat="1" applyFill="1" applyBorder="1"/>
    <xf numFmtId="2" fontId="0" fillId="4" borderId="14" xfId="0" applyNumberFormat="1" applyFill="1" applyBorder="1"/>
    <xf numFmtId="2" fontId="0" fillId="4" borderId="15" xfId="0" applyNumberFormat="1" applyFill="1" applyBorder="1"/>
    <xf numFmtId="2" fontId="0" fillId="4" borderId="16" xfId="0" applyNumberFormat="1" applyFill="1" applyBorder="1"/>
    <xf numFmtId="2" fontId="0" fillId="4" borderId="17" xfId="0" applyNumberFormat="1" applyFill="1" applyBorder="1"/>
    <xf numFmtId="49" fontId="0" fillId="0" borderId="0" xfId="0" applyNumberFormat="1" applyAlignment="1">
      <alignment horizontal="right"/>
    </xf>
    <xf numFmtId="2" fontId="0" fillId="5" borderId="12" xfId="0" applyNumberFormat="1" applyFill="1" applyBorder="1"/>
    <xf numFmtId="2" fontId="0" fillId="5" borderId="13" xfId="0" applyNumberFormat="1" applyFill="1" applyBorder="1"/>
    <xf numFmtId="2" fontId="0" fillId="5" borderId="14" xfId="0" applyNumberFormat="1" applyFill="1" applyBorder="1"/>
    <xf numFmtId="2" fontId="0" fillId="5" borderId="15" xfId="0" applyNumberFormat="1" applyFill="1" applyBorder="1"/>
    <xf numFmtId="2" fontId="0" fillId="5" borderId="16" xfId="0" applyNumberFormat="1" applyFill="1" applyBorder="1"/>
    <xf numFmtId="2" fontId="0" fillId="5" borderId="17" xfId="0" applyNumberFormat="1" applyFill="1" applyBorder="1"/>
    <xf numFmtId="0" fontId="1" fillId="0" borderId="18" xfId="0" applyFont="1" applyBorder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/>
    <xf numFmtId="0" fontId="0" fillId="9" borderId="19" xfId="0" applyFill="1" applyBorder="1"/>
    <xf numFmtId="0" fontId="0" fillId="6" borderId="12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7" xfId="0" applyFill="1" applyBorder="1"/>
    <xf numFmtId="0" fontId="0" fillId="9" borderId="21" xfId="0" applyFill="1" applyBorder="1"/>
    <xf numFmtId="0" fontId="0" fillId="9" borderId="20" xfId="0" applyFill="1" applyBorder="1" applyAlignment="1">
      <alignment horizontal="right"/>
    </xf>
    <xf numFmtId="0" fontId="0" fillId="6" borderId="13" xfId="0" applyFill="1" applyBorder="1"/>
    <xf numFmtId="0" fontId="0" fillId="6" borderId="16" xfId="0" applyFill="1" applyBorder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D9FF"/>
      <color rgb="FFFF9C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17</xdr:row>
      <xdr:rowOff>76200</xdr:rowOff>
    </xdr:from>
    <xdr:to>
      <xdr:col>11</xdr:col>
      <xdr:colOff>660400</xdr:colOff>
      <xdr:row>23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CDAC97-8F55-7349-9ABD-94CD2C0EBC06}"/>
            </a:ext>
          </a:extLst>
        </xdr:cNvPr>
        <xdr:cNvSpPr txBox="1"/>
      </xdr:nvSpPr>
      <xdr:spPr>
        <a:xfrm>
          <a:off x="7124700" y="3200400"/>
          <a:ext cx="2971800" cy="1270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# of pure unknowns</a:t>
          </a:r>
          <a:r>
            <a:rPr lang="en-US" sz="1100" baseline="0"/>
            <a:t>: 15 </a:t>
          </a:r>
        </a:p>
        <a:p>
          <a:r>
            <a:rPr lang="en-US" sz="1100" baseline="0"/>
            <a:t># of semi-unknowns: 9 </a:t>
          </a:r>
        </a:p>
        <a:p>
          <a:r>
            <a:rPr lang="en-US" sz="1100" baseline="0"/>
            <a:t># of knowns: 20 (some may be redundant)</a:t>
          </a:r>
        </a:p>
        <a:p>
          <a:r>
            <a:rPr lang="en-US" sz="1100" baseline="0"/>
            <a:t># of sum to unity equations: 4 </a:t>
          </a:r>
        </a:p>
        <a:p>
          <a:endParaRPr lang="en-US" sz="1100" baseline="0"/>
        </a:p>
        <a:p>
          <a:r>
            <a:rPr lang="en-US" sz="1100" b="1" baseline="0"/>
            <a:t>system: overdetermined?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BA76-A428-4C11-B85E-D1AF71B38997}">
  <dimension ref="A2:AA60"/>
  <sheetViews>
    <sheetView tabSelected="1" topLeftCell="A2" zoomScale="160" zoomScaleNormal="160" workbookViewId="0">
      <selection activeCell="O11" sqref="O11"/>
    </sheetView>
  </sheetViews>
  <sheetFormatPr baseColWidth="10" defaultColWidth="8.83203125" defaultRowHeight="15" x14ac:dyDescent="0.2"/>
  <cols>
    <col min="1" max="2" width="13.33203125" customWidth="1"/>
    <col min="3" max="3" width="13.1640625" customWidth="1"/>
    <col min="4" max="4" width="12.5" customWidth="1"/>
    <col min="5" max="5" width="11" customWidth="1"/>
    <col min="9" max="10" width="11.5" customWidth="1"/>
    <col min="11" max="11" width="11" customWidth="1"/>
    <col min="12" max="12" width="11.83203125" customWidth="1"/>
    <col min="13" max="13" width="10.5" customWidth="1"/>
    <col min="15" max="15" width="11" customWidth="1"/>
    <col min="20" max="21" width="10" customWidth="1"/>
  </cols>
  <sheetData>
    <row r="2" spans="1:27" ht="16" thickBot="1" x14ac:dyDescent="0.25">
      <c r="A2" s="37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7" ht="16" thickTop="1" x14ac:dyDescent="0.2">
      <c r="Q3" t="s">
        <v>41</v>
      </c>
    </row>
    <row r="4" spans="1:27" x14ac:dyDescent="0.2">
      <c r="A4" t="s">
        <v>20</v>
      </c>
    </row>
    <row r="5" spans="1:27" x14ac:dyDescent="0.2">
      <c r="B5" s="55" t="s">
        <v>21</v>
      </c>
      <c r="C5" s="55"/>
      <c r="D5" s="55"/>
      <c r="E5" s="55"/>
      <c r="F5" s="55"/>
      <c r="G5" s="4"/>
      <c r="I5" s="55" t="s">
        <v>22</v>
      </c>
      <c r="J5" s="55"/>
      <c r="K5" s="55"/>
      <c r="L5" s="55"/>
      <c r="M5" s="55"/>
      <c r="O5" s="55" t="s">
        <v>23</v>
      </c>
      <c r="P5" s="55"/>
      <c r="Q5" s="55"/>
      <c r="R5" s="55"/>
      <c r="S5" s="55"/>
      <c r="T5" s="55"/>
      <c r="U5" s="4"/>
    </row>
    <row r="6" spans="1:27" x14ac:dyDescent="0.2">
      <c r="B6" t="s">
        <v>24</v>
      </c>
      <c r="I6" t="s">
        <v>25</v>
      </c>
    </row>
    <row r="7" spans="1:27" ht="16" thickBot="1" x14ac:dyDescent="0.25">
      <c r="B7" t="s">
        <v>1</v>
      </c>
      <c r="C7" t="s">
        <v>2</v>
      </c>
      <c r="D7" t="s">
        <v>3</v>
      </c>
      <c r="I7" t="s">
        <v>10</v>
      </c>
      <c r="J7" t="s">
        <v>6</v>
      </c>
      <c r="K7" t="s">
        <v>7</v>
      </c>
      <c r="L7" t="s">
        <v>17</v>
      </c>
      <c r="M7" t="s">
        <v>8</v>
      </c>
      <c r="P7" t="s">
        <v>10</v>
      </c>
      <c r="Q7" t="s">
        <v>6</v>
      </c>
      <c r="R7" t="s">
        <v>7</v>
      </c>
      <c r="S7" t="s">
        <v>17</v>
      </c>
      <c r="T7" t="s">
        <v>8</v>
      </c>
    </row>
    <row r="8" spans="1:27" x14ac:dyDescent="0.2">
      <c r="B8" t="s">
        <v>26</v>
      </c>
      <c r="C8" t="s">
        <v>27</v>
      </c>
      <c r="D8" t="s">
        <v>28</v>
      </c>
      <c r="E8" t="s">
        <v>8</v>
      </c>
      <c r="H8" t="s">
        <v>1</v>
      </c>
      <c r="I8" s="15">
        <v>0.3</v>
      </c>
      <c r="J8" s="16">
        <v>0.04</v>
      </c>
      <c r="K8" s="16">
        <v>0.08</v>
      </c>
      <c r="L8" s="20">
        <f>1-I8-J8-K8</f>
        <v>0.57999999999999996</v>
      </c>
      <c r="M8" s="39">
        <f>SUM(I8:L8)</f>
        <v>1</v>
      </c>
      <c r="O8" t="s">
        <v>4</v>
      </c>
      <c r="P8" s="24">
        <f>$B$9*I$8+$C$9*I$9+$D$9*I$10</f>
        <v>0.29981999999999998</v>
      </c>
      <c r="Q8" s="25">
        <f>$B$9*J$8+$C$9*J$9+$D$9*J$10</f>
        <v>4.7624000000000007E-2</v>
      </c>
      <c r="R8" s="25">
        <f>$B$9*K$8+$C$9*K$9+$D$9*K$10</f>
        <v>6.4271999999999996E-2</v>
      </c>
      <c r="S8" s="26">
        <f>$B$9*L$8+$C$9*L$9+$D$9*L$10</f>
        <v>0.58768399999999998</v>
      </c>
      <c r="T8" s="57">
        <f>SUM(P8:S8)</f>
        <v>0.99939999999999996</v>
      </c>
      <c r="W8" s="39"/>
      <c r="X8" s="39"/>
      <c r="Y8" s="39"/>
      <c r="Z8" s="39"/>
      <c r="AA8" s="39"/>
    </row>
    <row r="9" spans="1:27" ht="16" thickBot="1" x14ac:dyDescent="0.25">
      <c r="A9" t="s">
        <v>4</v>
      </c>
      <c r="B9" s="6">
        <v>1.2999999999999999E-2</v>
      </c>
      <c r="C9" s="7">
        <v>0.19600000000000001</v>
      </c>
      <c r="D9" s="8">
        <v>0.79039999999999999</v>
      </c>
      <c r="E9" s="39">
        <f>SUM(B9:D9)</f>
        <v>0.99940000000000007</v>
      </c>
      <c r="F9" t="s">
        <v>51</v>
      </c>
      <c r="G9" t="s">
        <v>51</v>
      </c>
      <c r="H9" t="s">
        <v>2</v>
      </c>
      <c r="I9" s="18">
        <v>0.3</v>
      </c>
      <c r="J9" s="19">
        <v>0.2</v>
      </c>
      <c r="K9" s="19">
        <v>0</v>
      </c>
      <c r="L9" s="20">
        <v>0.5</v>
      </c>
      <c r="M9" s="56">
        <f>SUM(I9:L9)</f>
        <v>1</v>
      </c>
      <c r="O9" t="s">
        <v>5</v>
      </c>
      <c r="P9" s="27">
        <f>$B$10*I$8+$C$10*I$9+$D$10*I$10</f>
        <v>0.3</v>
      </c>
      <c r="Q9" s="28">
        <f t="shared" ref="Q9" si="0">$B$10*J$8+$C$10*J$9+$D$10*J$10</f>
        <v>0.127</v>
      </c>
      <c r="R9" s="28">
        <f>$B$10*K$8+$C$10*K$9+$D$10*K$10</f>
        <v>3.2000000000000001E-2</v>
      </c>
      <c r="S9" s="29">
        <f>$B$10*L$8+$C$10*L$9+$D$10*L$10</f>
        <v>0.54099999999999993</v>
      </c>
      <c r="T9">
        <f>SUM(P9:S9)</f>
        <v>0.99999999999999989</v>
      </c>
    </row>
    <row r="10" spans="1:27" x14ac:dyDescent="0.2">
      <c r="A10" t="s">
        <v>5</v>
      </c>
      <c r="B10" s="9">
        <v>0.1</v>
      </c>
      <c r="C10" s="10">
        <v>0.6</v>
      </c>
      <c r="D10" s="11">
        <v>0.3</v>
      </c>
      <c r="E10">
        <f>SUM(A10:D10)</f>
        <v>1</v>
      </c>
      <c r="H10" t="s">
        <v>3</v>
      </c>
      <c r="I10" s="21">
        <v>0.3</v>
      </c>
      <c r="J10" s="22">
        <v>0.01</v>
      </c>
      <c r="K10" s="22">
        <v>0.08</v>
      </c>
      <c r="L10" s="20">
        <f>1-I10-J10-K10</f>
        <v>0.61</v>
      </c>
      <c r="M10" s="39">
        <f>SUM(I10:L10)</f>
        <v>1</v>
      </c>
    </row>
    <row r="11" spans="1:27" x14ac:dyDescent="0.2">
      <c r="A11" t="s">
        <v>52</v>
      </c>
      <c r="B11" s="41"/>
      <c r="C11" s="40"/>
      <c r="I11" s="39"/>
      <c r="K11" s="40"/>
      <c r="O11" t="s">
        <v>54</v>
      </c>
    </row>
    <row r="12" spans="1:27" x14ac:dyDescent="0.2">
      <c r="A12" t="s">
        <v>53</v>
      </c>
      <c r="B12" s="41"/>
      <c r="C12" s="40"/>
      <c r="K12" s="40"/>
    </row>
    <row r="13" spans="1:27" x14ac:dyDescent="0.2">
      <c r="C13" s="42" t="s">
        <v>42</v>
      </c>
      <c r="K13" s="42" t="s">
        <v>43</v>
      </c>
    </row>
    <row r="15" spans="1:27" ht="16" thickBot="1" x14ac:dyDescent="0.25">
      <c r="A15" s="37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7" ht="16" thickTop="1" x14ac:dyDescent="0.2">
      <c r="A16" s="38"/>
    </row>
    <row r="17" spans="1:21" x14ac:dyDescent="0.2">
      <c r="B17" s="55" t="s">
        <v>29</v>
      </c>
      <c r="C17" s="55"/>
      <c r="D17" s="55"/>
      <c r="O17" s="55" t="s">
        <v>30</v>
      </c>
      <c r="P17" s="55"/>
      <c r="Q17" s="55"/>
      <c r="R17" s="55"/>
      <c r="S17" s="55"/>
      <c r="T17" s="55"/>
      <c r="U17" s="4"/>
    </row>
    <row r="18" spans="1:21" x14ac:dyDescent="0.2">
      <c r="B18" t="s">
        <v>31</v>
      </c>
    </row>
    <row r="19" spans="1:21" ht="16" thickBot="1" x14ac:dyDescent="0.25">
      <c r="A19" t="s">
        <v>1</v>
      </c>
      <c r="B19" s="12">
        <v>-19</v>
      </c>
      <c r="P19" t="s">
        <v>10</v>
      </c>
      <c r="Q19" t="s">
        <v>6</v>
      </c>
      <c r="R19" t="s">
        <v>7</v>
      </c>
      <c r="S19" t="s">
        <v>17</v>
      </c>
    </row>
    <row r="20" spans="1:21" x14ac:dyDescent="0.2">
      <c r="A20" t="s">
        <v>2</v>
      </c>
      <c r="B20" s="13">
        <v>-23</v>
      </c>
      <c r="O20" t="s">
        <v>4</v>
      </c>
      <c r="P20" s="24">
        <f>($B$9*I$8*$B$19+$C$9*I$9*$B$20+$D$9*I$10*$B$21)/P8</f>
        <v>-68.027816690014021</v>
      </c>
      <c r="Q20" s="25">
        <f>($B$9*J$8*$B$19+$C$9*J$9*$B$20+$D$9*J$10*$B$21)/Q8</f>
        <v>-32.416428691416087</v>
      </c>
      <c r="R20" s="25">
        <f>($B$9*K$8*$B$19+$C$9*K$9*$B$20+$D$9*K$10*$B$21)/R8</f>
        <v>-79.01294498381877</v>
      </c>
      <c r="S20" s="26">
        <f>($B$9*L$8*$B$19+$C$9*L$9*$B$20+$D$9*L$10*$B$21)/S8</f>
        <v>-69.712260330381639</v>
      </c>
    </row>
    <row r="21" spans="1:21" ht="16" thickBot="1" x14ac:dyDescent="0.25">
      <c r="A21" t="s">
        <v>3</v>
      </c>
      <c r="B21" s="14">
        <v>-80</v>
      </c>
      <c r="O21" t="s">
        <v>5</v>
      </c>
      <c r="P21" s="27">
        <f>($B$10*I$8*$B$19+$C$10*I$9*$B$20+$D$10*I$10*$B$21)/P9</f>
        <v>-39.700000000000003</v>
      </c>
      <c r="Q21" s="28">
        <f t="shared" ref="Q21:S21" si="1">($B$10*J$8*$B$19+$C$10*J$9*$B$20+$D$10*J$10*$B$21)/Q9</f>
        <v>-24.220472440944878</v>
      </c>
      <c r="R21" s="28">
        <f t="shared" si="1"/>
        <v>-64.75</v>
      </c>
      <c r="S21" s="29">
        <f t="shared" si="1"/>
        <v>-41.852125693160815</v>
      </c>
    </row>
    <row r="22" spans="1:21" x14ac:dyDescent="0.2">
      <c r="B22" s="38"/>
    </row>
    <row r="23" spans="1:21" x14ac:dyDescent="0.2">
      <c r="B23" s="43" t="s">
        <v>44</v>
      </c>
    </row>
    <row r="26" spans="1:21" ht="16" thickBot="1" x14ac:dyDescent="0.25">
      <c r="A26" s="3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1" ht="16" thickTop="1" x14ac:dyDescent="0.2"/>
    <row r="28" spans="1:21" x14ac:dyDescent="0.2">
      <c r="I28" s="55"/>
      <c r="J28" s="55"/>
      <c r="K28" s="55"/>
      <c r="L28" s="55"/>
      <c r="M28" s="55"/>
      <c r="O28" s="55"/>
      <c r="P28" s="55"/>
      <c r="Q28" s="55"/>
      <c r="R28" s="55"/>
      <c r="S28" s="55"/>
      <c r="T28" s="55"/>
      <c r="U28" s="4"/>
    </row>
    <row r="29" spans="1:21" x14ac:dyDescent="0.2">
      <c r="A29" s="30"/>
    </row>
    <row r="30" spans="1:21" ht="16" thickBot="1" x14ac:dyDescent="0.25">
      <c r="A30" s="30"/>
      <c r="B30" s="1"/>
      <c r="C30" s="1"/>
      <c r="D30" s="1"/>
      <c r="E30" s="1"/>
    </row>
    <row r="31" spans="1:21" x14ac:dyDescent="0.2">
      <c r="A31" s="30"/>
      <c r="B31" s="2"/>
      <c r="C31" s="2"/>
      <c r="D31" s="2"/>
      <c r="E31" s="2"/>
      <c r="I31" s="15"/>
      <c r="J31" s="16"/>
      <c r="K31" s="16"/>
      <c r="L31" s="17"/>
      <c r="P31" s="31"/>
      <c r="Q31" s="32"/>
      <c r="R31" s="32"/>
      <c r="S31" s="33"/>
    </row>
    <row r="32" spans="1:21" ht="16" thickBot="1" x14ac:dyDescent="0.25">
      <c r="A32" s="30"/>
      <c r="B32" s="2"/>
      <c r="C32" s="2"/>
      <c r="D32" s="2"/>
      <c r="E32" s="2"/>
      <c r="I32" s="18"/>
      <c r="J32" s="19"/>
      <c r="K32" s="19"/>
      <c r="L32" s="20"/>
      <c r="P32" s="34"/>
      <c r="Q32" s="35"/>
      <c r="R32" s="35"/>
      <c r="S32" s="36"/>
    </row>
    <row r="33" spans="1:21" x14ac:dyDescent="0.2">
      <c r="A33" s="30"/>
      <c r="B33" s="3"/>
      <c r="C33" s="3"/>
      <c r="D33" s="3"/>
      <c r="E33" s="3"/>
      <c r="I33" s="21"/>
      <c r="J33" s="22"/>
      <c r="K33" s="22"/>
      <c r="L33" s="23"/>
    </row>
    <row r="36" spans="1:21" x14ac:dyDescent="0.2">
      <c r="C36" s="43"/>
      <c r="I36" s="45"/>
      <c r="J36" s="44"/>
      <c r="K36" s="45"/>
    </row>
    <row r="38" spans="1:21" ht="16" thickBot="1" x14ac:dyDescent="0.25">
      <c r="A38" s="3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1" ht="16" thickTop="1" x14ac:dyDescent="0.2">
      <c r="A39" s="38"/>
    </row>
    <row r="40" spans="1:21" x14ac:dyDescent="0.2">
      <c r="O40" s="55"/>
      <c r="P40" s="55"/>
      <c r="Q40" s="55"/>
      <c r="R40" s="55"/>
      <c r="S40" s="55"/>
      <c r="T40" s="55"/>
      <c r="U40" s="4"/>
    </row>
    <row r="42" spans="1:21" ht="16" thickBot="1" x14ac:dyDescent="0.25">
      <c r="B42" s="12"/>
    </row>
    <row r="43" spans="1:21" x14ac:dyDescent="0.2">
      <c r="B43" s="12"/>
      <c r="P43" s="31"/>
      <c r="Q43" s="32"/>
      <c r="R43" s="32"/>
      <c r="S43" s="33"/>
    </row>
    <row r="44" spans="1:21" ht="16" thickBot="1" x14ac:dyDescent="0.25">
      <c r="B44" s="12"/>
      <c r="P44" s="34"/>
      <c r="Q44" s="35"/>
      <c r="R44" s="35"/>
      <c r="S44" s="36"/>
    </row>
    <row r="47" spans="1:21" ht="16" thickBot="1" x14ac:dyDescent="0.25">
      <c r="A47" s="3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1" ht="16" thickTop="1" x14ac:dyDescent="0.2">
      <c r="A48" s="38"/>
    </row>
    <row r="49" spans="1:20" x14ac:dyDescent="0.2">
      <c r="B49" s="55"/>
      <c r="C49" s="55"/>
      <c r="D49" s="55"/>
      <c r="O49" s="55"/>
      <c r="P49" s="55"/>
      <c r="Q49" s="55"/>
      <c r="R49" s="55"/>
      <c r="S49" s="55"/>
      <c r="T49" s="55"/>
    </row>
    <row r="51" spans="1:20" ht="16" thickBot="1" x14ac:dyDescent="0.25">
      <c r="A51" t="s">
        <v>1</v>
      </c>
      <c r="B51" s="12">
        <v>-320</v>
      </c>
      <c r="P51" t="s">
        <v>13</v>
      </c>
      <c r="Q51" t="s">
        <v>14</v>
      </c>
      <c r="R51" t="s">
        <v>15</v>
      </c>
      <c r="S51" t="s">
        <v>18</v>
      </c>
    </row>
    <row r="52" spans="1:20" x14ac:dyDescent="0.2">
      <c r="A52" t="s">
        <v>2</v>
      </c>
      <c r="B52" s="13">
        <v>-270</v>
      </c>
      <c r="D52" s="43" t="s">
        <v>44</v>
      </c>
      <c r="O52" t="s">
        <v>4</v>
      </c>
      <c r="P52" s="24" t="e">
        <f>($B$9*I$31*$B$51+$C$9*I$32*$B$52+$D$9*I$33*$B$53)/P31 + B58</f>
        <v>#DIV/0!</v>
      </c>
      <c r="Q52" s="25" t="e">
        <f t="shared" ref="Q52:R52" si="2">($B$9*J$31*$B$51+$C$9*J$32*$B$52+$D$9*J$33*$B$53)/Q31 + C58</f>
        <v>#DIV/0!</v>
      </c>
      <c r="R52" s="25" t="e">
        <f t="shared" si="2"/>
        <v>#DIV/0!</v>
      </c>
      <c r="S52" s="26" t="e">
        <f>($B$9*L$31*$B$51+$C$9*L$32*$B$52+$D$9*L$33*$B$53)/S31 + E58</f>
        <v>#DIV/0!</v>
      </c>
    </row>
    <row r="53" spans="1:20" ht="16" thickBot="1" x14ac:dyDescent="0.25">
      <c r="A53" t="s">
        <v>3</v>
      </c>
      <c r="B53" s="14">
        <v>-220</v>
      </c>
      <c r="O53" t="s">
        <v>5</v>
      </c>
      <c r="P53" s="27" t="e">
        <f>($B$9*I$31*$B$51+$C$9*I$32*$B$52+$D$9*I$33*$B$53)/P32 +B58</f>
        <v>#DIV/0!</v>
      </c>
      <c r="Q53" s="28" t="e">
        <f t="shared" ref="Q53:R53" si="3">($B$9*J$31*$B$51+$C$9*J$32*$B$52+$D$9*J$33*$B$53)/Q32 +C58</f>
        <v>#DIV/0!</v>
      </c>
      <c r="R53" s="28" t="e">
        <f t="shared" si="3"/>
        <v>#DIV/0!</v>
      </c>
      <c r="S53" s="29" t="e">
        <f>($B$9*L$31*$B$51+$C$9*L$32*$B$52+$D$9*L$33*$B$53)/S32 +E58</f>
        <v>#DIV/0!</v>
      </c>
    </row>
    <row r="55" spans="1:20" x14ac:dyDescent="0.2">
      <c r="A55" s="46" t="s">
        <v>48</v>
      </c>
      <c r="B55" s="51"/>
      <c r="C55" s="52">
        <v>7</v>
      </c>
    </row>
    <row r="56" spans="1:20" ht="16" thickBot="1" x14ac:dyDescent="0.25">
      <c r="A56" s="30"/>
      <c r="B56" t="s">
        <v>45</v>
      </c>
      <c r="C56" t="s">
        <v>46</v>
      </c>
      <c r="D56" s="30" t="s">
        <v>15</v>
      </c>
      <c r="E56" t="s">
        <v>47</v>
      </c>
    </row>
    <row r="57" spans="1:20" x14ac:dyDescent="0.2">
      <c r="A57" s="30" t="s">
        <v>50</v>
      </c>
      <c r="B57" s="47">
        <v>0</v>
      </c>
      <c r="C57" s="53">
        <v>1</v>
      </c>
      <c r="D57" s="53">
        <v>2</v>
      </c>
      <c r="E57" s="48">
        <v>3</v>
      </c>
    </row>
    <row r="58" spans="1:20" ht="16" thickBot="1" x14ac:dyDescent="0.25">
      <c r="A58" s="41" t="s">
        <v>49</v>
      </c>
      <c r="B58" s="49">
        <f>B57*$C$55</f>
        <v>0</v>
      </c>
      <c r="C58" s="54">
        <f t="shared" ref="C58:E58" si="4">C57*$C$55</f>
        <v>7</v>
      </c>
      <c r="D58" s="54">
        <f t="shared" si="4"/>
        <v>14</v>
      </c>
      <c r="E58" s="50">
        <f t="shared" si="4"/>
        <v>21</v>
      </c>
    </row>
    <row r="60" spans="1:20" x14ac:dyDescent="0.2">
      <c r="E60" s="30"/>
    </row>
  </sheetData>
  <mergeCells count="10">
    <mergeCell ref="B5:F5"/>
    <mergeCell ref="I5:M5"/>
    <mergeCell ref="O5:T5"/>
    <mergeCell ref="B17:D17"/>
    <mergeCell ref="O17:T17"/>
    <mergeCell ref="O49:T49"/>
    <mergeCell ref="B49:D49"/>
    <mergeCell ref="O28:T28"/>
    <mergeCell ref="I28:M28"/>
    <mergeCell ref="O40:T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7594-513A-B746-AE91-99972459FA91}">
  <dimension ref="A1:D7"/>
  <sheetViews>
    <sheetView workbookViewId="0">
      <selection activeCell="D4" sqref="D4"/>
    </sheetView>
  </sheetViews>
  <sheetFormatPr baseColWidth="10" defaultRowHeight="15" x14ac:dyDescent="0.2"/>
  <sheetData>
    <row r="1" spans="1:4" x14ac:dyDescent="0.2">
      <c r="A1">
        <v>0.1</v>
      </c>
      <c r="B1">
        <v>0.2</v>
      </c>
      <c r="C1">
        <f>A1*B1+A2*B2+A3*B3</f>
        <v>0.28000000000000003</v>
      </c>
      <c r="D1">
        <f>C1*C6</f>
        <v>-6.5400000000000009</v>
      </c>
    </row>
    <row r="2" spans="1:4" x14ac:dyDescent="0.2">
      <c r="A2">
        <v>0.2</v>
      </c>
      <c r="B2">
        <v>0.3</v>
      </c>
      <c r="D2">
        <f>C6/C1</f>
        <v>-83.418367346938766</v>
      </c>
    </row>
    <row r="3" spans="1:4" x14ac:dyDescent="0.2">
      <c r="A3">
        <v>0.5</v>
      </c>
      <c r="B3">
        <v>0.4</v>
      </c>
      <c r="D3">
        <f>C1*D2</f>
        <v>-23.357142857142858</v>
      </c>
    </row>
    <row r="5" spans="1:4" x14ac:dyDescent="0.2">
      <c r="A5">
        <v>-25</v>
      </c>
      <c r="C5">
        <f>A1*B1*A5+A2*B2*A6+A3*B3*A7</f>
        <v>-6.5400000000000009</v>
      </c>
    </row>
    <row r="6" spans="1:4" x14ac:dyDescent="0.2">
      <c r="A6">
        <v>-24</v>
      </c>
      <c r="C6">
        <f>C5/C1</f>
        <v>-23.357142857142858</v>
      </c>
    </row>
    <row r="7" spans="1:4" x14ac:dyDescent="0.2">
      <c r="A7">
        <v>-23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B87DD-DB7D-4C15-951F-6BE62D892112}">
  <dimension ref="A2:T43"/>
  <sheetViews>
    <sheetView workbookViewId="0">
      <selection activeCell="P43" sqref="P43"/>
    </sheetView>
  </sheetViews>
  <sheetFormatPr baseColWidth="10" defaultColWidth="8.83203125" defaultRowHeight="15" x14ac:dyDescent="0.2"/>
  <sheetData>
    <row r="2" spans="1:20" ht="16" thickBot="1" x14ac:dyDescent="0.25">
      <c r="A2" s="37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6" thickTop="1" x14ac:dyDescent="0.2"/>
    <row r="4" spans="1:20" x14ac:dyDescent="0.2">
      <c r="A4" t="s">
        <v>20</v>
      </c>
    </row>
    <row r="5" spans="1:20" x14ac:dyDescent="0.2">
      <c r="B5" s="55" t="s">
        <v>21</v>
      </c>
      <c r="C5" s="55"/>
      <c r="D5" s="55"/>
      <c r="E5" s="55"/>
      <c r="F5" s="55"/>
      <c r="G5" s="4"/>
      <c r="I5" s="55" t="s">
        <v>22</v>
      </c>
      <c r="J5" s="55"/>
      <c r="K5" s="55"/>
      <c r="L5" s="55"/>
      <c r="M5" s="55"/>
      <c r="O5" s="55" t="s">
        <v>23</v>
      </c>
      <c r="P5" s="55"/>
      <c r="Q5" s="55"/>
      <c r="R5" s="55"/>
      <c r="S5" s="55"/>
      <c r="T5" s="55"/>
    </row>
    <row r="6" spans="1:20" x14ac:dyDescent="0.2">
      <c r="B6" t="s">
        <v>24</v>
      </c>
      <c r="I6" t="s">
        <v>25</v>
      </c>
    </row>
    <row r="7" spans="1:20" ht="16" thickBot="1" x14ac:dyDescent="0.25">
      <c r="B7" t="s">
        <v>1</v>
      </c>
      <c r="C7" t="s">
        <v>2</v>
      </c>
      <c r="D7" t="s">
        <v>3</v>
      </c>
      <c r="I7" t="s">
        <v>10</v>
      </c>
      <c r="J7" t="s">
        <v>6</v>
      </c>
      <c r="K7" t="s">
        <v>7</v>
      </c>
      <c r="L7" t="s">
        <v>17</v>
      </c>
      <c r="M7" t="s">
        <v>8</v>
      </c>
      <c r="P7" t="s">
        <v>10</v>
      </c>
      <c r="Q7" t="s">
        <v>6</v>
      </c>
      <c r="R7" t="s">
        <v>7</v>
      </c>
      <c r="S7" t="s">
        <v>17</v>
      </c>
      <c r="T7" t="s">
        <v>8</v>
      </c>
    </row>
    <row r="8" spans="1:20" x14ac:dyDescent="0.2">
      <c r="B8" t="s">
        <v>26</v>
      </c>
      <c r="C8" t="s">
        <v>27</v>
      </c>
      <c r="D8" t="s">
        <v>28</v>
      </c>
      <c r="E8" t="s">
        <v>8</v>
      </c>
      <c r="H8" t="s">
        <v>1</v>
      </c>
      <c r="I8" s="15">
        <v>0.4</v>
      </c>
      <c r="J8" s="16">
        <v>0.2</v>
      </c>
      <c r="K8" s="16">
        <v>0</v>
      </c>
      <c r="L8" s="17">
        <v>0.4</v>
      </c>
      <c r="M8">
        <f>SUM(I8:L8)</f>
        <v>1</v>
      </c>
      <c r="O8" t="s">
        <v>4</v>
      </c>
      <c r="P8" s="24">
        <f>$B$9*I$8+$C$9*I$9+$D$9*I$10</f>
        <v>0.32</v>
      </c>
      <c r="Q8" s="25">
        <f t="shared" ref="Q8:S8" si="0">$B$9*J$8+$C$9*J$9+$D$9*J$10</f>
        <v>0.20000000000000004</v>
      </c>
      <c r="R8" s="25">
        <f t="shared" si="0"/>
        <v>0.24</v>
      </c>
      <c r="S8" s="26">
        <f t="shared" si="0"/>
        <v>0.24000000000000005</v>
      </c>
      <c r="T8">
        <f>SUM(P8:S8)</f>
        <v>1</v>
      </c>
    </row>
    <row r="9" spans="1:20" ht="16" thickBot="1" x14ac:dyDescent="0.25">
      <c r="A9" t="s">
        <v>4</v>
      </c>
      <c r="B9" s="6">
        <v>0.2</v>
      </c>
      <c r="C9" s="7">
        <v>0.8</v>
      </c>
      <c r="D9" s="8">
        <v>0</v>
      </c>
      <c r="E9">
        <f>SUM(A9:D9)</f>
        <v>1</v>
      </c>
      <c r="H9" t="s">
        <v>2</v>
      </c>
      <c r="I9" s="18">
        <v>0.3</v>
      </c>
      <c r="J9" s="19">
        <v>0.2</v>
      </c>
      <c r="K9" s="19">
        <v>0.3</v>
      </c>
      <c r="L9" s="20">
        <v>0.2</v>
      </c>
      <c r="M9">
        <f t="shared" ref="M9:M10" si="1">SUM(I9:L9)</f>
        <v>1</v>
      </c>
      <c r="O9" t="s">
        <v>5</v>
      </c>
      <c r="P9" s="27">
        <f>$B$10*I$8+$C$10*I$9+$D$10*I$10</f>
        <v>0.33999999999999997</v>
      </c>
      <c r="Q9" s="28">
        <f t="shared" ref="Q9:S9" si="2">$B$10*J$8+$C$10*J$9+$D$10*J$10</f>
        <v>0.23</v>
      </c>
      <c r="R9" s="28">
        <f t="shared" si="2"/>
        <v>0.27</v>
      </c>
      <c r="S9" s="29">
        <f t="shared" si="2"/>
        <v>0.16</v>
      </c>
      <c r="T9">
        <f>SUM(P9:S9)</f>
        <v>1</v>
      </c>
    </row>
    <row r="10" spans="1:20" x14ac:dyDescent="0.2">
      <c r="A10" t="s">
        <v>5</v>
      </c>
      <c r="B10" s="9">
        <v>0.1</v>
      </c>
      <c r="C10" s="10">
        <v>0.6</v>
      </c>
      <c r="D10" s="11">
        <v>0.3</v>
      </c>
      <c r="E10">
        <f>SUM(A10:D10)</f>
        <v>1</v>
      </c>
      <c r="H10" t="s">
        <v>3</v>
      </c>
      <c r="I10" s="21">
        <v>0.4</v>
      </c>
      <c r="J10" s="22">
        <v>0.3</v>
      </c>
      <c r="K10" s="22">
        <v>0.3</v>
      </c>
      <c r="L10" s="23">
        <v>0</v>
      </c>
      <c r="M10">
        <f t="shared" si="1"/>
        <v>1</v>
      </c>
    </row>
    <row r="14" spans="1:20" ht="16" thickBot="1" x14ac:dyDescent="0.25">
      <c r="A14" s="37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6" thickTop="1" x14ac:dyDescent="0.2">
      <c r="A15" s="38"/>
    </row>
    <row r="16" spans="1:20" x14ac:dyDescent="0.2">
      <c r="B16" s="55" t="s">
        <v>36</v>
      </c>
      <c r="C16" s="55"/>
      <c r="D16" s="55"/>
      <c r="O16" s="55" t="s">
        <v>38</v>
      </c>
      <c r="P16" s="55"/>
      <c r="Q16" s="55"/>
      <c r="R16" s="55"/>
      <c r="S16" s="55"/>
      <c r="T16" s="55"/>
    </row>
    <row r="17" spans="1:20" x14ac:dyDescent="0.2">
      <c r="B17" t="s">
        <v>39</v>
      </c>
    </row>
    <row r="18" spans="1:20" ht="16" thickBot="1" x14ac:dyDescent="0.25">
      <c r="A18" t="s">
        <v>1</v>
      </c>
      <c r="B18" s="12">
        <v>-320</v>
      </c>
      <c r="P18" t="s">
        <v>10</v>
      </c>
      <c r="Q18" t="s">
        <v>6</v>
      </c>
      <c r="R18" t="s">
        <v>7</v>
      </c>
      <c r="S18" t="s">
        <v>17</v>
      </c>
    </row>
    <row r="19" spans="1:20" x14ac:dyDescent="0.2">
      <c r="A19" t="s">
        <v>2</v>
      </c>
      <c r="B19" s="13">
        <v>-270</v>
      </c>
      <c r="O19" t="s">
        <v>4</v>
      </c>
      <c r="P19" s="24">
        <f>($B$9*I$8*$B$18+$C$9*I$9*$B$19+$D$9*I$10*$B$20)/P8</f>
        <v>-282.5</v>
      </c>
      <c r="Q19" s="25">
        <f>($B$9*J$8*$B$18+$C$9*J$9*$B$19+$D$9*J$10*$B$20)/Q8</f>
        <v>-280</v>
      </c>
      <c r="R19" s="25">
        <f>($B$9*K$8*$B$18+$C$9*K$9*$B$19+$D$9*K$10*$B$20)/R8</f>
        <v>-270</v>
      </c>
      <c r="S19" s="26">
        <f>($B$9*L$8*$B$18+$C$9*L$9*$B$19+$D$9*L$10*$B$20)/S8</f>
        <v>-286.66666666666669</v>
      </c>
    </row>
    <row r="20" spans="1:20" ht="16" thickBot="1" x14ac:dyDescent="0.25">
      <c r="A20" t="s">
        <v>3</v>
      </c>
      <c r="B20" s="14">
        <v>-220</v>
      </c>
      <c r="O20" t="s">
        <v>5</v>
      </c>
      <c r="P20" s="27">
        <f>($B$10*I$8*$B$18+$C$10*I$9*$B$19+$D$10*I$10*$B$20)/P9</f>
        <v>-258.23529411764713</v>
      </c>
      <c r="Q20" s="28">
        <f t="shared" ref="Q20:S20" si="3">($B$10*J$8*$B$18+$C$10*J$9*$B$19+$D$10*J$10*$B$20)/Q9</f>
        <v>-254.78260869565213</v>
      </c>
      <c r="R20" s="28">
        <f t="shared" si="3"/>
        <v>-253.33333333333334</v>
      </c>
      <c r="S20" s="29">
        <f t="shared" si="3"/>
        <v>-282.5</v>
      </c>
    </row>
    <row r="25" spans="1:20" ht="16" thickBot="1" x14ac:dyDescent="0.25">
      <c r="A25" s="37" t="s">
        <v>11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ht="16" thickTop="1" x14ac:dyDescent="0.2"/>
    <row r="27" spans="1:20" x14ac:dyDescent="0.2">
      <c r="A27" t="s">
        <v>35</v>
      </c>
      <c r="I27" s="55" t="s">
        <v>32</v>
      </c>
      <c r="J27" s="55"/>
      <c r="K27" s="55"/>
      <c r="L27" s="55"/>
      <c r="M27" s="55"/>
      <c r="O27" s="55" t="s">
        <v>33</v>
      </c>
      <c r="P27" s="55"/>
      <c r="Q27" s="55"/>
      <c r="R27" s="55"/>
      <c r="S27" s="55"/>
      <c r="T27" s="55"/>
    </row>
    <row r="28" spans="1:20" x14ac:dyDescent="0.2">
      <c r="A28" s="30" t="s">
        <v>12</v>
      </c>
      <c r="B28" t="s">
        <v>13</v>
      </c>
      <c r="C28" t="s">
        <v>14</v>
      </c>
      <c r="D28" t="s">
        <v>15</v>
      </c>
      <c r="E28" t="s">
        <v>18</v>
      </c>
      <c r="F28" t="s">
        <v>8</v>
      </c>
      <c r="I28" t="s">
        <v>34</v>
      </c>
    </row>
    <row r="29" spans="1:20" ht="16" thickBot="1" x14ac:dyDescent="0.25">
      <c r="A29" s="30">
        <v>0</v>
      </c>
      <c r="B29" s="1">
        <v>2</v>
      </c>
      <c r="C29" s="1"/>
      <c r="D29" s="1"/>
      <c r="E29" s="1"/>
      <c r="F29">
        <f>SUM(B29:E29)</f>
        <v>2</v>
      </c>
      <c r="I29" t="s">
        <v>13</v>
      </c>
      <c r="J29" t="s">
        <v>14</v>
      </c>
      <c r="K29" t="s">
        <v>15</v>
      </c>
      <c r="L29" t="s">
        <v>18</v>
      </c>
      <c r="M29" t="s">
        <v>8</v>
      </c>
      <c r="P29" t="s">
        <v>13</v>
      </c>
      <c r="Q29" t="s">
        <v>14</v>
      </c>
      <c r="R29" t="s">
        <v>15</v>
      </c>
      <c r="S29" t="s">
        <v>18</v>
      </c>
      <c r="T29" t="s">
        <v>8</v>
      </c>
    </row>
    <row r="30" spans="1:20" x14ac:dyDescent="0.2">
      <c r="A30" s="30">
        <v>1</v>
      </c>
      <c r="B30" s="2">
        <v>1</v>
      </c>
      <c r="C30" s="2">
        <v>1</v>
      </c>
      <c r="D30" s="2"/>
      <c r="E30" s="2"/>
      <c r="F30">
        <f t="shared" ref="F30:F32" si="4">SUM(B30:E30)</f>
        <v>2</v>
      </c>
      <c r="H30" t="s">
        <v>1</v>
      </c>
      <c r="I30" s="15">
        <f>0.5*(B$29*$I8+B$30*$J8+B$31*$K8+B$32*$L8)</f>
        <v>0.5</v>
      </c>
      <c r="J30" s="16">
        <f t="shared" ref="I30:L32" si="5">0.5*(C$29*$I8+C$30*$J8+C$31*$K8+C$32*$L8)</f>
        <v>0.1</v>
      </c>
      <c r="K30" s="16">
        <f t="shared" si="5"/>
        <v>0.2</v>
      </c>
      <c r="L30" s="17">
        <f t="shared" si="5"/>
        <v>0.2</v>
      </c>
      <c r="M30">
        <f>SUM(I30:L30)</f>
        <v>1</v>
      </c>
      <c r="O30" t="s">
        <v>4</v>
      </c>
      <c r="P30" s="31">
        <f>$B$9*I$30+$C$9*I$31+$D$9*I$32</f>
        <v>0.42000000000000004</v>
      </c>
      <c r="Q30" s="32">
        <f t="shared" ref="Q30:S30" si="6">$B$9*J$30+$C$9*J$31+$D$9*J$32</f>
        <v>0.34000000000000008</v>
      </c>
      <c r="R30" s="32">
        <f t="shared" si="6"/>
        <v>0.12000000000000002</v>
      </c>
      <c r="S30" s="33">
        <f t="shared" si="6"/>
        <v>0.12000000000000002</v>
      </c>
      <c r="T30">
        <f>SUM(P30:S30)</f>
        <v>1.0000000000000002</v>
      </c>
    </row>
    <row r="31" spans="1:20" ht="16" thickBot="1" x14ac:dyDescent="0.25">
      <c r="A31" s="30">
        <v>2</v>
      </c>
      <c r="B31" s="2"/>
      <c r="C31" s="2">
        <v>2</v>
      </c>
      <c r="D31" s="2"/>
      <c r="E31" s="2"/>
      <c r="F31">
        <f t="shared" si="4"/>
        <v>2</v>
      </c>
      <c r="H31" t="s">
        <v>2</v>
      </c>
      <c r="I31" s="18">
        <f t="shared" si="5"/>
        <v>0.4</v>
      </c>
      <c r="J31" s="19">
        <f t="shared" si="5"/>
        <v>0.4</v>
      </c>
      <c r="K31" s="19">
        <f t="shared" si="5"/>
        <v>0.1</v>
      </c>
      <c r="L31" s="20">
        <f>0.5*(E$29*$I9+E$30*$J9+E$31*$K9+E$32*$L9)</f>
        <v>0.1</v>
      </c>
      <c r="M31">
        <f t="shared" ref="M31:M32" si="7">SUM(I31:L31)</f>
        <v>1</v>
      </c>
      <c r="O31" t="s">
        <v>5</v>
      </c>
      <c r="P31" s="34">
        <f>$B$10*I$30+$C$10*I$31+$D$10*I$32</f>
        <v>0.45499999999999996</v>
      </c>
      <c r="Q31" s="35">
        <f t="shared" ref="Q31:S31" si="8">$B$10*J$30+$C$10*J$31+$D$10*J$32</f>
        <v>0.38500000000000001</v>
      </c>
      <c r="R31" s="35">
        <f t="shared" si="8"/>
        <v>0.08</v>
      </c>
      <c r="S31" s="36">
        <f t="shared" si="8"/>
        <v>0.08</v>
      </c>
      <c r="T31">
        <f>SUM(P31:S31)</f>
        <v>0.99999999999999989</v>
      </c>
    </row>
    <row r="32" spans="1:20" x14ac:dyDescent="0.2">
      <c r="A32" s="30" t="s">
        <v>16</v>
      </c>
      <c r="B32" s="3"/>
      <c r="C32" s="3"/>
      <c r="D32" s="3">
        <v>1</v>
      </c>
      <c r="E32" s="3">
        <v>1</v>
      </c>
      <c r="F32">
        <f t="shared" si="4"/>
        <v>2</v>
      </c>
      <c r="H32" t="s">
        <v>3</v>
      </c>
      <c r="I32" s="21">
        <f t="shared" si="5"/>
        <v>0.55000000000000004</v>
      </c>
      <c r="J32" s="22">
        <f>0.5*(C$29*$I10+C$30*$J10+C$31*$K10+C$32*$L10)</f>
        <v>0.44999999999999996</v>
      </c>
      <c r="K32" s="22">
        <f t="shared" si="5"/>
        <v>0</v>
      </c>
      <c r="L32" s="23">
        <f t="shared" si="5"/>
        <v>0</v>
      </c>
      <c r="M32">
        <f t="shared" si="7"/>
        <v>1</v>
      </c>
    </row>
    <row r="34" spans="1:20" x14ac:dyDescent="0.2">
      <c r="A34" t="s">
        <v>19</v>
      </c>
    </row>
    <row r="37" spans="1:20" ht="16" thickBot="1" x14ac:dyDescent="0.25">
      <c r="A37" s="37" t="s">
        <v>37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ht="16" thickTop="1" x14ac:dyDescent="0.2">
      <c r="A38" s="38"/>
    </row>
    <row r="39" spans="1:20" x14ac:dyDescent="0.2">
      <c r="O39" s="55" t="s">
        <v>40</v>
      </c>
      <c r="P39" s="55"/>
      <c r="Q39" s="55"/>
      <c r="R39" s="55"/>
      <c r="S39" s="55"/>
      <c r="T39" s="55"/>
    </row>
    <row r="41" spans="1:20" ht="16" thickBot="1" x14ac:dyDescent="0.25">
      <c r="P41" t="s">
        <v>13</v>
      </c>
      <c r="Q41" t="s">
        <v>14</v>
      </c>
      <c r="R41" t="s">
        <v>15</v>
      </c>
      <c r="S41" t="s">
        <v>18</v>
      </c>
    </row>
    <row r="42" spans="1:20" x14ac:dyDescent="0.2">
      <c r="O42" t="s">
        <v>4</v>
      </c>
      <c r="P42" s="31">
        <f>($B$9*I$30*$B$18+$C$9*I$31*$B$19+$D$9*I$32*$B$20)/P30</f>
        <v>-281.90476190476193</v>
      </c>
      <c r="Q42" s="32">
        <f>($B$9*J$30*$B$18+$C$9*J$31*$B$19+$D$9*J$32*$B$20)/Q30 + B40</f>
        <v>-272.94117647058823</v>
      </c>
      <c r="R42" s="32">
        <f>($B$9*K$30*$B$18+$C$9*K$31*$B$19+$D$9*K$32*$B$20)/R30 +14</f>
        <v>-272.66666666666669</v>
      </c>
      <c r="S42" s="33">
        <f>($B$9*L$30*$B$18+$C$9*L$31*$B$19+$D$9*L$32*$B$20)/S30  + 21</f>
        <v>-265.66666666666669</v>
      </c>
    </row>
    <row r="43" spans="1:20" ht="16" thickBot="1" x14ac:dyDescent="0.25">
      <c r="O43" t="s">
        <v>5</v>
      </c>
      <c r="P43" s="34">
        <f>($B$10*I$30*$B$18+$C$10*I$31*$B$19+$D$10*I$32*$B$20)/P31</f>
        <v>-257.36263736263737</v>
      </c>
      <c r="Q43" s="35">
        <f>($B$10*J$30*$B$18+$C$10*J$31*$B$19+$D$10*J$32*$B$20)/Q31 +7</f>
        <v>-246.76623376623374</v>
      </c>
      <c r="R43" s="35">
        <f>($B$10*K$30*$B$18+$C$10*K$31*$B$19+$D$10*K$32*$B$20)/R31 +14</f>
        <v>-268.5</v>
      </c>
      <c r="S43" s="36">
        <f>($B$10*L$30*$B$18+$C$10*L$31*$B$19+$D$10*L$32*$B$20)/S31 +21</f>
        <v>-261.5</v>
      </c>
    </row>
  </sheetData>
  <mergeCells count="8">
    <mergeCell ref="O39:T39"/>
    <mergeCell ref="B5:F5"/>
    <mergeCell ref="I5:M5"/>
    <mergeCell ref="O5:T5"/>
    <mergeCell ref="B16:D16"/>
    <mergeCell ref="O16:T16"/>
    <mergeCell ref="I27:M27"/>
    <mergeCell ref="O27:T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</vt:lpstr>
      <vt:lpstr>Sheet1</vt:lpstr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Katherine Keller</cp:lastModifiedBy>
  <dcterms:created xsi:type="dcterms:W3CDTF">2021-05-12T14:25:05Z</dcterms:created>
  <dcterms:modified xsi:type="dcterms:W3CDTF">2024-01-31T03:19:37Z</dcterms:modified>
</cp:coreProperties>
</file>