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0" windowWidth="34900" windowHeight="20980" tabRatio="500"/>
  </bookViews>
  <sheets>
    <sheet name="Introduction" sheetId="1" r:id="rId1"/>
    <sheet name="Sample assay" sheetId="2" r:id="rId2"/>
    <sheet name="Sample result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9" i="2" l="1"/>
  <c r="D13" i="2"/>
  <c r="D17" i="2"/>
  <c r="F59" i="2"/>
  <c r="E59" i="2"/>
  <c r="A45" i="2"/>
  <c r="A46" i="2"/>
  <c r="A47" i="2"/>
  <c r="A48" i="2"/>
  <c r="A49" i="2"/>
  <c r="A50" i="2"/>
  <c r="A51" i="2"/>
  <c r="A52" i="2"/>
  <c r="A53" i="2"/>
  <c r="A54" i="2"/>
  <c r="A55" i="2"/>
  <c r="A56" i="2"/>
  <c r="A57" i="2"/>
  <c r="A58" i="2"/>
  <c r="A59" i="2"/>
  <c r="D57" i="2"/>
  <c r="F57" i="2"/>
  <c r="E57" i="2"/>
  <c r="D55" i="2"/>
  <c r="F55" i="2"/>
  <c r="E55" i="2"/>
  <c r="D53" i="2"/>
  <c r="F53" i="2"/>
  <c r="E53" i="2"/>
  <c r="D51" i="2"/>
  <c r="F51" i="2"/>
  <c r="E51" i="2"/>
  <c r="D49" i="2"/>
  <c r="F49" i="2"/>
  <c r="E49" i="2"/>
  <c r="D47" i="2"/>
  <c r="F47" i="2"/>
  <c r="E47" i="2"/>
  <c r="D45" i="2"/>
  <c r="F45" i="2"/>
  <c r="E45" i="2"/>
  <c r="D39" i="2"/>
  <c r="F39" i="2"/>
  <c r="E39" i="2"/>
  <c r="A9" i="2"/>
  <c r="A10" i="2"/>
  <c r="A11" i="2"/>
  <c r="A12" i="2"/>
  <c r="A13" i="2"/>
  <c r="A14" i="2"/>
  <c r="A15" i="2"/>
  <c r="A16" i="2"/>
  <c r="A17" i="2"/>
  <c r="A22" i="2"/>
  <c r="A23" i="2"/>
  <c r="A24" i="2"/>
  <c r="A25" i="2"/>
  <c r="A26" i="2"/>
  <c r="A27" i="2"/>
  <c r="A28" i="2"/>
  <c r="A29" i="2"/>
  <c r="A30" i="2"/>
  <c r="A31" i="2"/>
  <c r="A32" i="2"/>
  <c r="A33" i="2"/>
  <c r="A36" i="2"/>
  <c r="A37" i="2"/>
  <c r="A38" i="2"/>
  <c r="A39" i="2"/>
  <c r="D37" i="2"/>
  <c r="F37" i="2"/>
  <c r="E37" i="2"/>
  <c r="H33" i="2"/>
  <c r="D33" i="2"/>
  <c r="F33" i="2"/>
  <c r="E33" i="2"/>
  <c r="H31" i="2"/>
  <c r="D31" i="2"/>
  <c r="F31" i="2"/>
  <c r="E31" i="2"/>
  <c r="H29" i="2"/>
  <c r="D29" i="2"/>
  <c r="F29" i="2"/>
  <c r="E29" i="2"/>
  <c r="H27" i="2"/>
  <c r="D27" i="2"/>
  <c r="F27" i="2"/>
  <c r="E27" i="2"/>
  <c r="H25" i="2"/>
  <c r="D25" i="2"/>
  <c r="F25" i="2"/>
  <c r="E25" i="2"/>
  <c r="H23" i="2"/>
  <c r="D23" i="2"/>
  <c r="F23" i="2"/>
  <c r="E23" i="2"/>
  <c r="H21" i="2"/>
  <c r="D21" i="2"/>
  <c r="F21" i="2"/>
  <c r="E21" i="2"/>
  <c r="A20" i="2"/>
  <c r="A21" i="2"/>
  <c r="D9" i="2"/>
  <c r="G17" i="2"/>
  <c r="E17" i="2"/>
  <c r="G13" i="2"/>
  <c r="E13" i="2"/>
  <c r="E9" i="2"/>
</calcChain>
</file>

<file path=xl/sharedStrings.xml><?xml version="1.0" encoding="utf-8"?>
<sst xmlns="http://schemas.openxmlformats.org/spreadsheetml/2006/main" count="147" uniqueCount="143">
  <si>
    <t>Standards</t>
  </si>
  <si>
    <t>%bound</t>
  </si>
  <si>
    <t>Known dose:</t>
  </si>
  <si>
    <t>Apparent dose reported by assay:</t>
  </si>
  <si>
    <t>Pool (turtle plasma pool, whale fecal extract pool, etc.)</t>
  </si>
  <si>
    <t>10. Stats to report:</t>
  </si>
  <si>
    <t>Methods:</t>
  </si>
  <si>
    <r>
      <t>Both assays were validated for unextracted leatherback plasma using standard parallelism and accuracy tests (Grotjan</t>
    </r>
    <r>
      <rPr>
        <i/>
        <sz val="12"/>
        <color rgb="FF000000"/>
        <rFont val="Times New Roman"/>
      </rPr>
      <t xml:space="preserve"> et al.</t>
    </r>
    <r>
      <rPr>
        <sz val="12"/>
        <color rgb="FF000000"/>
        <rFont val="Times New Roman"/>
      </rPr>
      <t>, 1996; Ezan</t>
    </r>
    <r>
      <rPr>
        <i/>
        <sz val="12"/>
        <color rgb="FF000000"/>
        <rFont val="Times New Roman"/>
      </rPr>
      <t xml:space="preserve"> et al.</t>
    </r>
    <r>
      <rPr>
        <sz val="12"/>
        <color rgb="FF000000"/>
        <rFont val="Times New Roman"/>
      </rPr>
      <t>, 2000; Hunt</t>
    </r>
    <r>
      <rPr>
        <i/>
        <sz val="12"/>
        <color rgb="FF000000"/>
        <rFont val="Times New Roman"/>
      </rPr>
      <t xml:space="preserve"> et al.</t>
    </r>
    <r>
      <rPr>
        <sz val="12"/>
        <color rgb="FF000000"/>
        <rFont val="Times New Roman"/>
      </rPr>
      <t xml:space="preserve">, 2012). For the parallelism test, serial dilutions of a leatherback plasma pool (produced by combining equal volumes from all 2007-2009 samples) were assayed alongside a full standard curve and assessed for parallelism of the linear portion of the curves. </t>
    </r>
    <r>
      <rPr>
        <sz val="12"/>
        <color theme="1"/>
        <rFont val="Times New Roman"/>
      </rPr>
      <t xml:space="preserve">Based on parallelism results, all samples were diluted 1:10 in assay buffer for subsequent corticosterone assays, but were assayed at 1:1 for fT4, so as to fall close to 50% bound on the standard curve of each assay, the area of greatest precision. Assay accuracy (aka "matrix test") was tested by assaying standards that were spiked with an equal volume of a charcoal-stripped 1:10 pool (corticosterone) or 1:1 pool (fT4), and assessing a graph of apparent vs. expected dose for a straight slope that is close to 1.0. </t>
    </r>
  </si>
  <si>
    <t>Results:</t>
  </si>
  <si>
    <r>
      <t xml:space="preserve">Parallelism and accuracy were good for both assays. In the parallelism tests, the slope of serially diluted plasma was parallel to the standard curve (corticosterone, </t>
    </r>
    <r>
      <rPr>
        <i/>
        <sz val="12"/>
        <color rgb="FF000000"/>
        <rFont val="Times New Roman"/>
      </rPr>
      <t>F</t>
    </r>
    <r>
      <rPr>
        <vertAlign val="subscript"/>
        <sz val="12"/>
        <color rgb="FF000000"/>
        <rFont val="Times New Roman"/>
      </rPr>
      <t xml:space="preserve">1,8 </t>
    </r>
    <r>
      <rPr>
        <sz val="12"/>
        <color rgb="FF000000"/>
        <rFont val="Times New Roman"/>
      </rPr>
      <t xml:space="preserve">= 0.1689, </t>
    </r>
    <r>
      <rPr>
        <i/>
        <sz val="12"/>
        <color rgb="FF000000"/>
        <rFont val="Times New Roman"/>
      </rPr>
      <t>P</t>
    </r>
    <r>
      <rPr>
        <sz val="12"/>
        <color rgb="FF000000"/>
        <rFont val="Times New Roman"/>
      </rPr>
      <t xml:space="preserve"> = 0.6919; fT4, </t>
    </r>
    <r>
      <rPr>
        <i/>
        <sz val="12"/>
        <color rgb="FF000000"/>
        <rFont val="Times New Roman"/>
      </rPr>
      <t>F</t>
    </r>
    <r>
      <rPr>
        <vertAlign val="subscript"/>
        <sz val="12"/>
        <color rgb="FF000000"/>
        <rFont val="Times New Roman"/>
      </rPr>
      <t>1,5</t>
    </r>
    <r>
      <rPr>
        <sz val="12"/>
        <color rgb="FF000000"/>
        <rFont val="Times New Roman"/>
      </rPr>
      <t xml:space="preserve"> = 3.9425, </t>
    </r>
    <r>
      <rPr>
        <i/>
        <sz val="12"/>
        <color rgb="FF000000"/>
        <rFont val="Times New Roman"/>
      </rPr>
      <t>P</t>
    </r>
    <r>
      <rPr>
        <sz val="12"/>
        <color rgb="FF000000"/>
        <rFont val="Times New Roman"/>
      </rPr>
      <t xml:space="preserve"> = 0.1038). In the accuracy tests, the slope of observed vs. expected dose was linear and within the desired range of 0.7–1.3 (corticosterone, r</t>
    </r>
    <r>
      <rPr>
        <vertAlign val="superscript"/>
        <sz val="12"/>
        <color rgb="FF000000"/>
        <rFont val="Times New Roman"/>
      </rPr>
      <t xml:space="preserve">2 </t>
    </r>
    <r>
      <rPr>
        <sz val="12"/>
        <color rgb="FF000000"/>
        <rFont val="Times New Roman"/>
      </rPr>
      <t>= 0.9677, slope = 0.8428; fT4, r</t>
    </r>
    <r>
      <rPr>
        <vertAlign val="superscript"/>
        <sz val="12"/>
        <color rgb="FF000000"/>
        <rFont val="Times New Roman"/>
      </rPr>
      <t>2</t>
    </r>
    <r>
      <rPr>
        <sz val="12"/>
        <color rgb="FF000000"/>
        <rFont val="Times New Roman"/>
      </rPr>
      <t xml:space="preserve"> = 1.000, slope = 1.262).</t>
    </r>
  </si>
  <si>
    <t>Grotjan HE, Keel BA (1996) Data interpretation and quality control. In Diamandis EP, Christopoulos TK eds, Immunoassay, San Diego: Academic Press, pp 51-95.</t>
  </si>
  <si>
    <t>Ezan E, Grassi J (2000) Optimization. In Gosling JP ed, Immunoassays: A Practical Approach, Oxford, UK: Oxford University Press, pp 187-210.</t>
  </si>
  <si>
    <t>TESTING ACCURACY</t>
  </si>
  <si>
    <t xml:space="preserve">     optional: I like to add an additional low standard and if I am running out of room I will eliminate the top  (highest dose) standard. This is because, once you spike the standards with your sample pool, you can end up with too much hormone per tube for the assay to be able to measure it accurately.</t>
  </si>
  <si>
    <t>(In Statistics section, sometimes: Assay validation results were assessed with F tests for parallelism and linear regression for accuracy. )</t>
  </si>
  <si>
    <t>Slope (of linear regression) should be close to 1. Report the slope, whatever it was. I like it to be within 0.7-1.3 (0.8-1.2 preferred) but there is no standard in the literature. The further away from 1 it is, the more important it is to assay all samples at the same dilution.</t>
  </si>
  <si>
    <t>Was line straight? (r2 of linear regression above .95)</t>
  </si>
  <si>
    <r>
      <rPr>
        <u/>
        <sz val="12"/>
        <color theme="1"/>
        <rFont val="Calibri"/>
        <scheme val="minor"/>
      </rPr>
      <t xml:space="preserve">0. You have already done the parallelism test, </t>
    </r>
    <r>
      <rPr>
        <sz val="12"/>
        <color theme="1"/>
        <rFont val="Calibri"/>
        <family val="2"/>
        <scheme val="minor"/>
      </rPr>
      <t>right?</t>
    </r>
  </si>
  <si>
    <r>
      <rPr>
        <u/>
        <sz val="12"/>
        <color theme="1"/>
        <rFont val="Calibri"/>
        <scheme val="minor"/>
      </rPr>
      <t>1. Select samples</t>
    </r>
    <r>
      <rPr>
        <sz val="12"/>
        <color theme="1"/>
        <rFont val="Calibri"/>
        <family val="2"/>
        <scheme val="minor"/>
      </rPr>
      <t xml:space="preserve"> known or suspected to have low hormone content (you want normal amounts of "goop" in your sample - bile salts, fecal particulates, etc. - but low-ish amounts of actual hormone)</t>
    </r>
  </si>
  <si>
    <r>
      <rPr>
        <u/>
        <sz val="12"/>
        <color theme="1"/>
        <rFont val="Calibri"/>
        <scheme val="minor"/>
      </rPr>
      <t>7. Run assay as usual.</t>
    </r>
    <r>
      <rPr>
        <sz val="12"/>
        <color theme="1"/>
        <rFont val="Calibri"/>
        <family val="2"/>
        <scheme val="minor"/>
      </rPr>
      <t xml:space="preserve"> Everything will be slightly higher volume than normal - that's ok. (If doing an EIA: It will still fit in the wells even at 50ul higher volume)</t>
    </r>
  </si>
  <si>
    <t>Does the y-intercept of the regression line match the apparent dose of the spiked nsb's? (There is no standard for this in the literature &amp; I think I'm the only person who looks at this)</t>
  </si>
  <si>
    <t>Examples of crappy accuracy:</t>
  </si>
  <si>
    <t>Slope too steep (this one is 1.4)</t>
  </si>
  <si>
    <t xml:space="preserve">  Put it on a square plot where x &amp; y axis are same dimensions.</t>
  </si>
  <si>
    <t xml:space="preserve">  Should see a straight line that is elevated up above the 1.0 (imaginary) 45-degree line by a small amount (the elevation should be whatever the pool's dose of hormone was)</t>
  </si>
  <si>
    <r>
      <rPr>
        <u/>
        <sz val="12"/>
        <color theme="1"/>
        <rFont val="Calibri"/>
        <scheme val="minor"/>
      </rPr>
      <t>11. If accuracy is crappy:</t>
    </r>
    <r>
      <rPr>
        <sz val="12"/>
        <color theme="1"/>
        <rFont val="Calibri"/>
        <family val="2"/>
        <scheme val="minor"/>
      </rPr>
      <t xml:space="preserve"> (nonlinear, or very flat slope, or very steep slope): Try again at a more dilute dilution. Usually diluting it a bit more will solve the problem. If it doesn't: try different extraction solvent</t>
    </r>
  </si>
  <si>
    <t>My usual two citations for this are chapters from the same book:</t>
  </si>
  <si>
    <r>
      <rPr>
        <u/>
        <sz val="12"/>
        <color theme="1"/>
        <rFont val="Calibri"/>
        <scheme val="minor"/>
      </rPr>
      <t>Kathleen's typical text</t>
    </r>
    <r>
      <rPr>
        <sz val="12"/>
        <color theme="1"/>
        <rFont val="Calibri"/>
        <family val="2"/>
        <scheme val="minor"/>
      </rPr>
      <t xml:space="preserve"> (this is from a leatherback ms draft as of late 2015)</t>
    </r>
  </si>
  <si>
    <t>Corticosterone</t>
  </si>
  <si>
    <t>(MP Biomedicals; 07-120102 - smaller kit; 07-120103 - larger kit)</t>
  </si>
  <si>
    <t>DATE:</t>
  </si>
  <si>
    <t>SPECIES:</t>
  </si>
  <si>
    <t>Kemp's Ridley sea turtle</t>
  </si>
  <si>
    <t>TECH:</t>
  </si>
  <si>
    <t>KG</t>
  </si>
  <si>
    <t>SAMPLE TYPE:</t>
  </si>
  <si>
    <t>accuracy test of plasma</t>
  </si>
  <si>
    <t>PURPOSE:</t>
  </si>
  <si>
    <t>Accuracy test for 1:5 dilution (using pool of 1:5 diluted samples to spike duplicate standard curve)</t>
  </si>
  <si>
    <t xml:space="preserve">NOTE: std curve and controls received extra 50ul of MP diluent buffer to make volumes comparable </t>
  </si>
  <si>
    <t>Tube number</t>
  </si>
  <si>
    <t>Counts</t>
    <phoneticPr fontId="3" type="noConversion"/>
  </si>
  <si>
    <t>avg counts</t>
    <phoneticPr fontId="3" type="noConversion"/>
  </si>
  <si>
    <t>%CV</t>
  </si>
  <si>
    <t>Total counts</t>
  </si>
  <si>
    <t>Non-specific binding (NSB)</t>
  </si>
  <si>
    <t>NSB/TC =</t>
  </si>
  <si>
    <t>&lt;- this should be &lt;15%</t>
  </si>
  <si>
    <t>Maximum Binding, aka Bmax or Zero or Blank or 100% bound</t>
  </si>
  <si>
    <t>Zero/TC =</t>
  </si>
  <si>
    <t>&lt;- this should be in range of 50-70%</t>
  </si>
  <si>
    <t>STANDARDS: Spiked w equal volume of assay buffer</t>
  </si>
  <si>
    <t>Half S1</t>
  </si>
  <si>
    <t>Known dose</t>
    <phoneticPr fontId="3" type="noConversion"/>
  </si>
  <si>
    <t>Log (dose)</t>
    <phoneticPr fontId="3" type="noConversion"/>
  </si>
  <si>
    <t>Calculated dose (from Prism) (ng/mL)</t>
  </si>
  <si>
    <t>0.0625 ng/ml</t>
  </si>
  <si>
    <t>Standard 1</t>
  </si>
  <si>
    <t>0.125 ng/ml</t>
    <phoneticPr fontId="3" type="noConversion"/>
  </si>
  <si>
    <t>Standard 2</t>
  </si>
  <si>
    <t>0.25 ng/ml</t>
    <phoneticPr fontId="3" type="noConversion"/>
  </si>
  <si>
    <t>Standard 3</t>
  </si>
  <si>
    <t>0.50 ng/ml</t>
    <phoneticPr fontId="3" type="noConversion"/>
  </si>
  <si>
    <t>Standard 4</t>
  </si>
  <si>
    <t>1.25 ng/ml</t>
    <phoneticPr fontId="3" type="noConversion"/>
  </si>
  <si>
    <t>Standard 5</t>
  </si>
  <si>
    <t>2.5 ng/ml</t>
    <phoneticPr fontId="3" type="noConversion"/>
  </si>
  <si>
    <t>Standard 6</t>
  </si>
  <si>
    <t>5.0 ng/ml</t>
    <phoneticPr fontId="3" type="noConversion"/>
  </si>
  <si>
    <t>CONTROLS (also spiked w extra 50ul of buffer)</t>
  </si>
  <si>
    <t>Low control</t>
  </si>
  <si>
    <t>&lt;- remember to enter control result in QA/QC tracking file</t>
  </si>
  <si>
    <t>High control</t>
  </si>
  <si>
    <t>This standard curve (+ Zeros) was spiked with 50ul of pooled 1:5 Kemp's Ridley plasma samples (from 2015). Needed to do accuracy check of lower dilution.</t>
  </si>
  <si>
    <t>The pool was made from 120ul from each of the following sample ID#s (40,56,67,68,70,109,155,255,256,258)</t>
  </si>
  <si>
    <t>FOR ACCURACY GRAPH:</t>
  </si>
  <si>
    <t>KNOWN DOSE</t>
  </si>
  <si>
    <t>APPARENT DOSE</t>
  </si>
  <si>
    <t>Zero--spiked</t>
  </si>
  <si>
    <t>1/2 S1--spiked</t>
  </si>
  <si>
    <t>S1--spiked</t>
  </si>
  <si>
    <t>S2--spiked</t>
  </si>
  <si>
    <t>S3--spiked</t>
  </si>
  <si>
    <t>S4--spiked</t>
  </si>
  <si>
    <t>S5--spiked</t>
  </si>
  <si>
    <t>S6--spiked</t>
  </si>
  <si>
    <t>Best-fit values</t>
  </si>
  <si>
    <t>Slope</t>
  </si>
  <si>
    <t>1.060 ± 0.02896</t>
  </si>
  <si>
    <t>Y-intercept when X=0.0</t>
  </si>
  <si>
    <t>0.2599 ± 0.06303</t>
  </si>
  <si>
    <t>X-intercept when Y=0.0</t>
  </si>
  <si>
    <t>1/slope</t>
  </si>
  <si>
    <t>95% Confidence Intervals</t>
  </si>
  <si>
    <t>0.9855 to 1.134</t>
  </si>
  <si>
    <t>0.09785 to 0.4219</t>
  </si>
  <si>
    <t>-0.4182 to -0.08829</t>
  </si>
  <si>
    <t>Goodness of Fit</t>
  </si>
  <si>
    <t>R square</t>
  </si>
  <si>
    <t>Sy.x</t>
  </si>
  <si>
    <t>Is slope significantly non-zero?</t>
  </si>
  <si>
    <t>F</t>
  </si>
  <si>
    <t>DFn, DFd</t>
  </si>
  <si>
    <t>1.000, 5.000</t>
  </si>
  <si>
    <t>P value</t>
  </si>
  <si>
    <t>&lt; 0.0001</t>
  </si>
  <si>
    <t>Deviation from zero?</t>
  </si>
  <si>
    <t>Significant</t>
  </si>
  <si>
    <t>Data</t>
  </si>
  <si>
    <t>Number of X values</t>
  </si>
  <si>
    <t>Maximum number of Y replicates</t>
  </si>
  <si>
    <t>Total number of values</t>
  </si>
  <si>
    <t>Number of missing values</t>
  </si>
  <si>
    <t>Runs test</t>
  </si>
  <si>
    <t>Points above line</t>
  </si>
  <si>
    <t>Points below line</t>
  </si>
  <si>
    <t>Number of runs</t>
  </si>
  <si>
    <t>P value (runs test)</t>
  </si>
  <si>
    <t>Deviation from linearity</t>
  </si>
  <si>
    <t>Not Significant</t>
  </si>
  <si>
    <t>Equation</t>
  </si>
  <si>
    <t>Y = 1.060*X + 0.2599</t>
  </si>
  <si>
    <r>
      <rPr>
        <u/>
        <sz val="12"/>
        <color theme="1"/>
        <rFont val="Calibri"/>
        <scheme val="minor"/>
      </rPr>
      <t>3. Dilute</t>
    </r>
    <r>
      <rPr>
        <sz val="12"/>
        <color theme="1"/>
        <rFont val="Calibri"/>
        <family val="2"/>
        <scheme val="minor"/>
      </rPr>
      <t xml:space="preserve"> to whatever dilution you think you will run most of your sample at. (i.e., dilution that fell close to 50% bound in your parallelism test earlier. When in doubt pick the more dilute dilution)</t>
    </r>
  </si>
  <si>
    <r>
      <rPr>
        <u/>
        <sz val="12"/>
        <color theme="1"/>
        <rFont val="Calibri"/>
        <scheme val="minor"/>
      </rPr>
      <t>6. Pool spike:</t>
    </r>
    <r>
      <rPr>
        <sz val="12"/>
        <color theme="1"/>
        <rFont val="Calibri"/>
        <family val="2"/>
        <scheme val="minor"/>
      </rPr>
      <t xml:space="preserve"> Spike second set of standards and second pair of zeros with an equal volume of POOLED SAMPLE.</t>
    </r>
  </si>
  <si>
    <r>
      <rPr>
        <u/>
        <sz val="12"/>
        <color theme="1"/>
        <rFont val="Calibri"/>
        <scheme val="minor"/>
      </rPr>
      <t>2.  Make pool</t>
    </r>
    <r>
      <rPr>
        <sz val="12"/>
        <color theme="1"/>
        <rFont val="Calibri"/>
        <family val="2"/>
        <scheme val="minor"/>
      </rPr>
      <t xml:space="preserve"> from those samples. This is your "low-hormone pool". You will need a lot of it. For a typical "50ul per tube" assay I make 1 ml of pool. For assays that need more per tube, I make 2 ml</t>
    </r>
  </si>
  <si>
    <r>
      <rPr>
        <u/>
        <sz val="12"/>
        <color theme="1"/>
        <rFont val="Calibri"/>
        <scheme val="minor"/>
      </rPr>
      <t>4. Set up assay</t>
    </r>
    <r>
      <rPr>
        <sz val="12"/>
        <color theme="1"/>
        <rFont val="Calibri"/>
        <family val="2"/>
        <scheme val="minor"/>
      </rPr>
      <t xml:space="preserve"> with TWO pairs of zeros  &amp; TWO full sets of standards (all in duplicate)</t>
    </r>
  </si>
  <si>
    <r>
      <rPr>
        <u/>
        <sz val="12"/>
        <color theme="1"/>
        <rFont val="Calibri"/>
        <scheme val="minor"/>
      </rPr>
      <t>5. Buffer spike:</t>
    </r>
    <r>
      <rPr>
        <sz val="12"/>
        <color theme="1"/>
        <rFont val="Calibri"/>
        <family val="2"/>
        <scheme val="minor"/>
      </rPr>
      <t xml:space="preserve"> Spike first set of standards and the first pair of zeros with an equal volume of ASSAY BUFFER. (this is to bring them to the same volume as the spiked set). "Equal volume" means: if your assay normally takes 50ul of standard per tube/well, add 50ul of buffer. If it takes 100ul per tube/well, add 100ul of buffer.</t>
    </r>
  </si>
  <si>
    <r>
      <rPr>
        <u/>
        <sz val="12"/>
        <color theme="1"/>
        <rFont val="Calibri"/>
        <scheme val="minor"/>
      </rPr>
      <t>8. Do curve fit as usual</t>
    </r>
    <r>
      <rPr>
        <sz val="12"/>
        <color theme="1"/>
        <rFont val="Calibri"/>
        <family val="2"/>
        <scheme val="minor"/>
      </rPr>
      <t>, using the unspiked standards &amp; zeros to determine the apparent hormone content of the spiked standards &amp; zeros Lay out data as follows:</t>
    </r>
  </si>
  <si>
    <t>&lt;- this highest standard is the least important since it is usually pretty far off the curve (because has lots of hormone) &amp; therefore the least precise of all your data points.</t>
  </si>
  <si>
    <r>
      <rPr>
        <u/>
        <sz val="12"/>
        <color theme="1"/>
        <rFont val="Calibri"/>
        <scheme val="minor"/>
      </rPr>
      <t>9. Graph</t>
    </r>
    <r>
      <rPr>
        <sz val="12"/>
        <color theme="1"/>
        <rFont val="Calibri"/>
        <family val="2"/>
        <scheme val="minor"/>
      </rPr>
      <t xml:space="preserve"> known dose of pure standards (x axis) vs apparent dose of spiked standards. (do not include the spiked zero's in this analysis)</t>
    </r>
  </si>
  <si>
    <t>A borderline case of "not really straight"</t>
  </si>
  <si>
    <t>by pure hormone)</t>
  </si>
  <si>
    <t>I think means there is a 3rd competitor</t>
  </si>
  <si>
    <t xml:space="preserve">(something in sample is weakly </t>
  </si>
  <si>
    <t>binding to the ab, can be easily displaced</t>
  </si>
  <si>
    <t>there is too much alcohol/other solvent /</t>
  </si>
  <si>
    <t>(Something preventing antibody from binding at all.</t>
  </si>
  <si>
    <t>wrong buffer / wrong pH)</t>
  </si>
  <si>
    <t>Commonly happens w/too-strong dilutions where</t>
  </si>
  <si>
    <t>(I don't know why this happens)</t>
  </si>
  <si>
    <t>Slope too shallow</t>
  </si>
  <si>
    <t xml:space="preserve">  Test w/a  2nd try. Sometimes this is just a fluke of pipetting &amp; resolves on a re-test</t>
  </si>
  <si>
    <t>Kathleen Hunt, 17 Feb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</si>
</sst>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0"/>
  </numFmts>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Times New Roman"/>
    </font>
    <font>
      <i/>
      <sz val="12"/>
      <color rgb="FF000000"/>
      <name val="Times New Roman"/>
    </font>
    <font>
      <sz val="12"/>
      <color theme="1"/>
      <name val="Times New Roman"/>
    </font>
    <font>
      <vertAlign val="subscript"/>
      <sz val="12"/>
      <color rgb="FF000000"/>
      <name val="Times New Roman"/>
    </font>
    <font>
      <vertAlign val="superscript"/>
      <sz val="12"/>
      <color rgb="FF000000"/>
      <name val="Times New Roman"/>
    </font>
    <font>
      <u/>
      <sz val="12"/>
      <color theme="1"/>
      <name val="Calibri"/>
      <scheme val="minor"/>
    </font>
    <font>
      <b/>
      <sz val="10"/>
      <name val="Verdana"/>
    </font>
    <font>
      <sz val="10"/>
      <name val="Verdana"/>
    </font>
    <font>
      <sz val="10"/>
      <color rgb="FF008000"/>
      <name val="Verdana"/>
    </font>
    <font>
      <sz val="12"/>
      <name val="Arial"/>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1" fillId="0" borderId="0" xfId="0" applyFont="1"/>
    <xf numFmtId="0" fontId="6" fillId="0" borderId="0" xfId="0" applyFont="1"/>
    <xf numFmtId="0" fontId="4" fillId="0" borderId="0" xfId="0" applyFont="1" applyAlignment="1">
      <alignment vertical="center" wrapText="1"/>
    </xf>
    <xf numFmtId="0" fontId="0" fillId="0" borderId="0" xfId="0" applyAlignment="1">
      <alignment wrapText="1"/>
    </xf>
    <xf numFmtId="0" fontId="4" fillId="0" borderId="0" xfId="0" applyFont="1" applyAlignment="1">
      <alignment wrapText="1"/>
    </xf>
    <xf numFmtId="0" fontId="6" fillId="0" borderId="0" xfId="0" applyFont="1" applyAlignment="1">
      <alignment horizontal="left" vertical="center" indent="1"/>
    </xf>
    <xf numFmtId="0" fontId="9" fillId="0" borderId="0" xfId="0" applyFont="1"/>
    <xf numFmtId="0" fontId="0" fillId="0" borderId="0" xfId="0" applyFont="1"/>
    <xf numFmtId="0" fontId="10" fillId="0" borderId="0" xfId="0" applyFont="1"/>
    <xf numFmtId="0" fontId="0" fillId="0" borderId="0" xfId="0" applyFont="1" applyAlignment="1">
      <alignment horizontal="left"/>
    </xf>
    <xf numFmtId="1" fontId="11" fillId="0" borderId="0" xfId="0" applyNumberFormat="1" applyFont="1"/>
    <xf numFmtId="0" fontId="11" fillId="0" borderId="0" xfId="0" applyFont="1"/>
    <xf numFmtId="164" fontId="11" fillId="0" borderId="0" xfId="0" applyNumberFormat="1" applyFont="1"/>
    <xf numFmtId="1" fontId="0" fillId="0" borderId="0" xfId="0" applyNumberFormat="1" applyFont="1"/>
    <xf numFmtId="0" fontId="0" fillId="0" borderId="1" xfId="0" applyFont="1" applyBorder="1"/>
    <xf numFmtId="0" fontId="0" fillId="0" borderId="1" xfId="0" applyFont="1" applyBorder="1" applyAlignment="1">
      <alignment horizontal="left"/>
    </xf>
    <xf numFmtId="1" fontId="0" fillId="0" borderId="1" xfId="0" applyNumberFormat="1" applyFont="1" applyBorder="1"/>
    <xf numFmtId="2" fontId="0" fillId="0" borderId="1" xfId="0" applyNumberFormat="1" applyFont="1" applyBorder="1"/>
    <xf numFmtId="0" fontId="11" fillId="0" borderId="1" xfId="0" applyFont="1" applyBorder="1"/>
    <xf numFmtId="2" fontId="11" fillId="0" borderId="1" xfId="0" applyNumberFormat="1" applyFont="1" applyBorder="1"/>
    <xf numFmtId="9" fontId="12" fillId="0" borderId="1" xfId="0" applyNumberFormat="1" applyFont="1" applyBorder="1"/>
    <xf numFmtId="0" fontId="12" fillId="0" borderId="1" xfId="0" applyFont="1" applyBorder="1"/>
    <xf numFmtId="9" fontId="0" fillId="0" borderId="0" xfId="0" applyNumberFormat="1" applyFont="1"/>
    <xf numFmtId="0" fontId="0" fillId="0" borderId="0" xfId="0" applyFont="1" applyBorder="1"/>
    <xf numFmtId="0" fontId="0" fillId="0" borderId="0" xfId="0" applyFont="1" applyBorder="1" applyAlignment="1">
      <alignment horizontal="left"/>
    </xf>
    <xf numFmtId="1" fontId="0" fillId="0" borderId="0" xfId="0" applyNumberFormat="1" applyFont="1" applyBorder="1"/>
    <xf numFmtId="1" fontId="10" fillId="0" borderId="0" xfId="0" applyNumberFormat="1" applyFont="1" applyBorder="1"/>
    <xf numFmtId="2" fontId="11" fillId="0" borderId="0" xfId="0" applyNumberFormat="1" applyFont="1" applyBorder="1"/>
    <xf numFmtId="9" fontId="10" fillId="0" borderId="0" xfId="0" applyNumberFormat="1" applyFont="1" applyBorder="1"/>
    <xf numFmtId="0" fontId="12" fillId="0" borderId="0" xfId="0" applyFont="1" applyBorder="1"/>
    <xf numFmtId="0" fontId="11" fillId="0" borderId="0" xfId="0" applyFont="1" applyBorder="1"/>
    <xf numFmtId="165" fontId="0" fillId="0" borderId="1" xfId="0" applyNumberFormat="1" applyFont="1" applyBorder="1"/>
    <xf numFmtId="165" fontId="0" fillId="0" borderId="0" xfId="0" applyNumberFormat="1" applyFont="1"/>
    <xf numFmtId="2" fontId="0" fillId="0" borderId="0" xfId="0" applyNumberFormat="1" applyFont="1" applyBorder="1"/>
    <xf numFmtId="165" fontId="0" fillId="0" borderId="0" xfId="0" applyNumberFormat="1" applyFont="1" applyBorder="1"/>
    <xf numFmtId="0" fontId="0" fillId="0" borderId="2" xfId="0" applyFont="1" applyBorder="1"/>
    <xf numFmtId="0" fontId="0" fillId="0" borderId="2" xfId="0" applyFont="1" applyBorder="1" applyAlignment="1">
      <alignment horizontal="left"/>
    </xf>
    <xf numFmtId="1" fontId="0" fillId="0" borderId="2" xfId="0" applyNumberFormat="1" applyFont="1" applyBorder="1"/>
    <xf numFmtId="165" fontId="0" fillId="0" borderId="2" xfId="0" applyNumberFormat="1" applyFont="1" applyBorder="1"/>
    <xf numFmtId="0" fontId="11" fillId="0" borderId="2" xfId="0" applyFont="1" applyBorder="1"/>
    <xf numFmtId="2" fontId="0" fillId="0" borderId="2" xfId="0" applyNumberFormat="1" applyFont="1" applyBorder="1"/>
    <xf numFmtId="0" fontId="12" fillId="0" borderId="2" xfId="0" applyFont="1" applyBorder="1"/>
    <xf numFmtId="0" fontId="10" fillId="0" borderId="0" xfId="0" applyFont="1" applyBorder="1"/>
    <xf numFmtId="165" fontId="10" fillId="0" borderId="0" xfId="0" applyNumberFormat="1" applyFont="1" applyBorder="1"/>
    <xf numFmtId="0" fontId="10" fillId="0" borderId="1" xfId="0" applyFont="1" applyBorder="1"/>
    <xf numFmtId="165" fontId="10" fillId="0" borderId="1" xfId="0" applyNumberFormat="1" applyFont="1" applyBorder="1"/>
    <xf numFmtId="165" fontId="10" fillId="0" borderId="0" xfId="0" applyNumberFormat="1" applyFont="1"/>
    <xf numFmtId="0" fontId="11" fillId="0" borderId="0" xfId="0" applyFont="1" applyAlignment="1">
      <alignment horizontal="left"/>
    </xf>
    <xf numFmtId="0" fontId="13" fillId="0" borderId="0" xfId="0" applyFont="1" applyAlignment="1">
      <alignment horizontal="left"/>
    </xf>
    <xf numFmtId="0" fontId="13" fillId="0" borderId="0" xfId="0" applyFon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927100</xdr:colOff>
      <xdr:row>28</xdr:row>
      <xdr:rowOff>38100</xdr:rowOff>
    </xdr:from>
    <xdr:to>
      <xdr:col>2</xdr:col>
      <xdr:colOff>1028700</xdr:colOff>
      <xdr:row>43</xdr:row>
      <xdr:rowOff>66761</xdr:rowOff>
    </xdr:to>
    <xdr:pic>
      <xdr:nvPicPr>
        <xdr:cNvPr id="5" name="Picture 4"/>
        <xdr:cNvPicPr>
          <a:picLocks noChangeAspect="1"/>
        </xdr:cNvPicPr>
      </xdr:nvPicPr>
      <xdr:blipFill>
        <a:blip xmlns:r="http://schemas.openxmlformats.org/officeDocument/2006/relationships" r:embed="rId1"/>
        <a:stretch>
          <a:fillRect/>
        </a:stretch>
      </xdr:blipFill>
      <xdr:spPr>
        <a:xfrm>
          <a:off x="927100" y="4991100"/>
          <a:ext cx="2527300" cy="2886161"/>
        </a:xfrm>
        <a:prstGeom prst="rect">
          <a:avLst/>
        </a:prstGeom>
      </xdr:spPr>
    </xdr:pic>
    <xdr:clientData/>
  </xdr:twoCellAnchor>
  <xdr:twoCellAnchor editAs="oneCell">
    <xdr:from>
      <xdr:col>0</xdr:col>
      <xdr:colOff>584200</xdr:colOff>
      <xdr:row>58</xdr:row>
      <xdr:rowOff>139700</xdr:rowOff>
    </xdr:from>
    <xdr:to>
      <xdr:col>3</xdr:col>
      <xdr:colOff>190500</xdr:colOff>
      <xdr:row>75</xdr:row>
      <xdr:rowOff>84854</xdr:rowOff>
    </xdr:to>
    <xdr:pic>
      <xdr:nvPicPr>
        <xdr:cNvPr id="6" name="Picture 5"/>
        <xdr:cNvPicPr>
          <a:picLocks noChangeAspect="1"/>
        </xdr:cNvPicPr>
      </xdr:nvPicPr>
      <xdr:blipFill>
        <a:blip xmlns:r="http://schemas.openxmlformats.org/officeDocument/2006/relationships" r:embed="rId2"/>
        <a:stretch>
          <a:fillRect/>
        </a:stretch>
      </xdr:blipFill>
      <xdr:spPr>
        <a:xfrm>
          <a:off x="584200" y="9664700"/>
          <a:ext cx="3314700" cy="3183654"/>
        </a:xfrm>
        <a:prstGeom prst="rect">
          <a:avLst/>
        </a:prstGeom>
      </xdr:spPr>
    </xdr:pic>
    <xdr:clientData/>
  </xdr:twoCellAnchor>
  <xdr:twoCellAnchor editAs="oneCell">
    <xdr:from>
      <xdr:col>3</xdr:col>
      <xdr:colOff>723900</xdr:colOff>
      <xdr:row>58</xdr:row>
      <xdr:rowOff>139700</xdr:rowOff>
    </xdr:from>
    <xdr:to>
      <xdr:col>6</xdr:col>
      <xdr:colOff>148219</xdr:colOff>
      <xdr:row>74</xdr:row>
      <xdr:rowOff>101600</xdr:rowOff>
    </xdr:to>
    <xdr:pic>
      <xdr:nvPicPr>
        <xdr:cNvPr id="7" name="Picture 6"/>
        <xdr:cNvPicPr>
          <a:picLocks noChangeAspect="1"/>
        </xdr:cNvPicPr>
      </xdr:nvPicPr>
      <xdr:blipFill>
        <a:blip xmlns:r="http://schemas.openxmlformats.org/officeDocument/2006/relationships" r:embed="rId3"/>
        <a:stretch>
          <a:fillRect/>
        </a:stretch>
      </xdr:blipFill>
      <xdr:spPr>
        <a:xfrm>
          <a:off x="4432300" y="9855200"/>
          <a:ext cx="3120019" cy="3009900"/>
        </a:xfrm>
        <a:prstGeom prst="rect">
          <a:avLst/>
        </a:prstGeom>
      </xdr:spPr>
    </xdr:pic>
    <xdr:clientData/>
  </xdr:twoCellAnchor>
  <xdr:twoCellAnchor editAs="oneCell">
    <xdr:from>
      <xdr:col>7</xdr:col>
      <xdr:colOff>165100</xdr:colOff>
      <xdr:row>58</xdr:row>
      <xdr:rowOff>114300</xdr:rowOff>
    </xdr:from>
    <xdr:to>
      <xdr:col>11</xdr:col>
      <xdr:colOff>407425</xdr:colOff>
      <xdr:row>75</xdr:row>
      <xdr:rowOff>0</xdr:rowOff>
    </xdr:to>
    <xdr:pic>
      <xdr:nvPicPr>
        <xdr:cNvPr id="8" name="Picture 7"/>
        <xdr:cNvPicPr>
          <a:picLocks noChangeAspect="1"/>
        </xdr:cNvPicPr>
      </xdr:nvPicPr>
      <xdr:blipFill>
        <a:blip xmlns:r="http://schemas.openxmlformats.org/officeDocument/2006/relationships" r:embed="rId4"/>
        <a:stretch>
          <a:fillRect/>
        </a:stretch>
      </xdr:blipFill>
      <xdr:spPr>
        <a:xfrm>
          <a:off x="8394700" y="10020300"/>
          <a:ext cx="3544325" cy="3124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292100</xdr:colOff>
      <xdr:row>0</xdr:row>
      <xdr:rowOff>101600</xdr:rowOff>
    </xdr:from>
    <xdr:to>
      <xdr:col>6</xdr:col>
      <xdr:colOff>452228</xdr:colOff>
      <xdr:row>36</xdr:row>
      <xdr:rowOff>127000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92100" y="101600"/>
          <a:ext cx="6027528" cy="688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abSelected="1" workbookViewId="0">
      <selection activeCell="C2" sqref="C2"/>
    </sheetView>
  </sheetViews>
  <sheetFormatPr baseColWidth="10" defaultRowHeight="15" x14ac:dyDescent="0"/>
  <cols>
    <col min="1" max="1" width="13.6640625" customWidth="1"/>
    <col min="2" max="2" width="18.1640625" customWidth="1"/>
    <col min="3" max="3" width="16.83203125" customWidth="1"/>
    <col min="4" max="4" width="12.83203125" customWidth="1"/>
    <col min="5" max="5" width="24.83203125" customWidth="1"/>
  </cols>
  <sheetData>
    <row r="1" spans="1:3">
      <c r="A1" s="1" t="s">
        <v>12</v>
      </c>
      <c r="C1" t="s">
        <v>142</v>
      </c>
    </row>
    <row r="2" spans="1:3">
      <c r="A2" s="1"/>
    </row>
    <row r="3" spans="1:3">
      <c r="A3" t="s">
        <v>17</v>
      </c>
    </row>
    <row r="4" spans="1:3">
      <c r="A4" t="s">
        <v>18</v>
      </c>
    </row>
    <row r="5" spans="1:3">
      <c r="A5" t="s">
        <v>124</v>
      </c>
    </row>
    <row r="6" spans="1:3">
      <c r="A6" t="s">
        <v>122</v>
      </c>
    </row>
    <row r="7" spans="1:3">
      <c r="A7" t="s">
        <v>125</v>
      </c>
    </row>
    <row r="8" spans="1:3">
      <c r="A8" t="s">
        <v>13</v>
      </c>
    </row>
    <row r="9" spans="1:3">
      <c r="A9" t="s">
        <v>126</v>
      </c>
    </row>
    <row r="10" spans="1:3">
      <c r="A10" t="s">
        <v>123</v>
      </c>
    </row>
    <row r="11" spans="1:3">
      <c r="A11" t="s">
        <v>19</v>
      </c>
    </row>
    <row r="12" spans="1:3">
      <c r="A12" t="s">
        <v>127</v>
      </c>
    </row>
    <row r="14" spans="1:3">
      <c r="A14" t="s">
        <v>0</v>
      </c>
      <c r="B14" t="s">
        <v>4</v>
      </c>
    </row>
    <row r="15" spans="1:3">
      <c r="A15" t="s">
        <v>2</v>
      </c>
      <c r="B15" t="s">
        <v>3</v>
      </c>
    </row>
    <row r="16" spans="1:3">
      <c r="A16">
        <v>0</v>
      </c>
      <c r="B16">
        <v>0.1865</v>
      </c>
    </row>
    <row r="17" spans="1:3">
      <c r="A17">
        <v>6.25E-2</v>
      </c>
      <c r="B17">
        <v>0.26919999999999999</v>
      </c>
    </row>
    <row r="18" spans="1:3">
      <c r="A18">
        <v>0.125</v>
      </c>
      <c r="B18">
        <v>0.34360000000000002</v>
      </c>
    </row>
    <row r="19" spans="1:3">
      <c r="A19">
        <v>0.25</v>
      </c>
      <c r="B19">
        <v>0.48559999999999998</v>
      </c>
    </row>
    <row r="20" spans="1:3">
      <c r="A20">
        <v>0.5</v>
      </c>
      <c r="B20">
        <v>0.74860000000000004</v>
      </c>
    </row>
    <row r="21" spans="1:3">
      <c r="A21">
        <v>1.25</v>
      </c>
      <c r="B21">
        <v>1.6732</v>
      </c>
    </row>
    <row r="22" spans="1:3">
      <c r="A22">
        <v>2.5</v>
      </c>
      <c r="B22">
        <v>3.1339999999999999</v>
      </c>
    </row>
    <row r="23" spans="1:3">
      <c r="A23">
        <v>5</v>
      </c>
      <c r="B23">
        <v>5.4337999999999997</v>
      </c>
      <c r="C23" t="s">
        <v>128</v>
      </c>
    </row>
    <row r="25" spans="1:3">
      <c r="A25" t="s">
        <v>129</v>
      </c>
    </row>
    <row r="26" spans="1:3">
      <c r="A26" t="s">
        <v>23</v>
      </c>
    </row>
    <row r="27" spans="1:3">
      <c r="A27" t="s">
        <v>24</v>
      </c>
    </row>
    <row r="46" spans="1:1">
      <c r="A46" s="7" t="s">
        <v>5</v>
      </c>
    </row>
    <row r="47" spans="1:1">
      <c r="A47" t="s">
        <v>16</v>
      </c>
    </row>
    <row r="48" spans="1:1">
      <c r="A48" t="s">
        <v>15</v>
      </c>
    </row>
    <row r="49" spans="1:8">
      <c r="A49" t="s">
        <v>20</v>
      </c>
    </row>
    <row r="51" spans="1:8">
      <c r="A51" t="s">
        <v>25</v>
      </c>
    </row>
    <row r="53" spans="1:8">
      <c r="A53" t="s">
        <v>21</v>
      </c>
    </row>
    <row r="54" spans="1:8">
      <c r="B54" s="1" t="s">
        <v>22</v>
      </c>
      <c r="E54" s="1" t="s">
        <v>140</v>
      </c>
      <c r="H54" s="1" t="s">
        <v>130</v>
      </c>
    </row>
    <row r="55" spans="1:8">
      <c r="B55" t="s">
        <v>132</v>
      </c>
      <c r="E55" t="s">
        <v>136</v>
      </c>
      <c r="H55" t="s">
        <v>139</v>
      </c>
    </row>
    <row r="56" spans="1:8">
      <c r="B56" t="s">
        <v>133</v>
      </c>
      <c r="E56" t="s">
        <v>138</v>
      </c>
      <c r="H56" t="s">
        <v>141</v>
      </c>
    </row>
    <row r="57" spans="1:8">
      <c r="B57" t="s">
        <v>134</v>
      </c>
      <c r="E57" t="s">
        <v>135</v>
      </c>
    </row>
    <row r="58" spans="1:8">
      <c r="B58" t="s">
        <v>131</v>
      </c>
      <c r="E58" t="s">
        <v>137</v>
      </c>
    </row>
    <row r="78" spans="1:8">
      <c r="A78" t="s">
        <v>27</v>
      </c>
    </row>
    <row r="79" spans="1:8">
      <c r="A79" t="s">
        <v>6</v>
      </c>
    </row>
    <row r="80" spans="1:8">
      <c r="A80" s="5" t="s">
        <v>7</v>
      </c>
      <c r="B80" s="4"/>
      <c r="C80" s="4"/>
      <c r="D80" s="4"/>
      <c r="E80" s="4"/>
      <c r="F80" s="4"/>
      <c r="G80" s="4"/>
      <c r="H80" s="4"/>
    </row>
    <row r="81" spans="1:8" ht="101" customHeight="1">
      <c r="A81" s="4"/>
      <c r="B81" s="4"/>
      <c r="C81" s="4"/>
      <c r="D81" s="4"/>
      <c r="E81" s="4"/>
      <c r="F81" s="4"/>
      <c r="G81" s="4"/>
      <c r="H81" s="4"/>
    </row>
    <row r="82" spans="1:8">
      <c r="A82" s="2" t="s">
        <v>14</v>
      </c>
    </row>
    <row r="84" spans="1:8">
      <c r="A84" t="s">
        <v>8</v>
      </c>
    </row>
    <row r="85" spans="1:8">
      <c r="A85" s="3" t="s">
        <v>9</v>
      </c>
      <c r="B85" s="4"/>
      <c r="C85" s="4"/>
      <c r="D85" s="4"/>
      <c r="E85" s="4"/>
      <c r="F85" s="4"/>
      <c r="G85" s="4"/>
      <c r="H85" s="4"/>
    </row>
    <row r="86" spans="1:8" ht="38" customHeight="1">
      <c r="A86" s="4"/>
      <c r="B86" s="4"/>
      <c r="C86" s="4"/>
      <c r="D86" s="4"/>
      <c r="E86" s="4"/>
      <c r="F86" s="4"/>
      <c r="G86" s="4"/>
      <c r="H86" s="4"/>
    </row>
    <row r="88" spans="1:8">
      <c r="A88" t="s">
        <v>26</v>
      </c>
    </row>
    <row r="89" spans="1:8">
      <c r="A89" s="6" t="s">
        <v>10</v>
      </c>
    </row>
    <row r="90" spans="1:8">
      <c r="A90" s="6" t="s">
        <v>11</v>
      </c>
    </row>
  </sheetData>
  <mergeCells count="2">
    <mergeCell ref="A85:H86"/>
    <mergeCell ref="A80:H8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R28" sqref="R28"/>
    </sheetView>
  </sheetViews>
  <sheetFormatPr baseColWidth="10" defaultRowHeight="15" x14ac:dyDescent="0"/>
  <cols>
    <col min="8" max="8" width="18.1640625" customWidth="1"/>
  </cols>
  <sheetData>
    <row r="1" spans="1:13">
      <c r="A1" s="9" t="s">
        <v>28</v>
      </c>
      <c r="B1" s="10" t="s">
        <v>29</v>
      </c>
      <c r="C1" s="11"/>
      <c r="D1" s="11"/>
      <c r="E1" s="11"/>
      <c r="F1" s="11"/>
      <c r="G1" s="12"/>
      <c r="H1" s="12"/>
      <c r="I1" s="12"/>
      <c r="J1" s="12"/>
      <c r="K1" s="12"/>
      <c r="L1" s="12"/>
      <c r="M1" s="12"/>
    </row>
    <row r="2" spans="1:13">
      <c r="A2" s="10" t="s">
        <v>30</v>
      </c>
      <c r="B2" s="13">
        <v>42303</v>
      </c>
      <c r="C2" s="14" t="s">
        <v>31</v>
      </c>
      <c r="D2" s="14" t="s">
        <v>32</v>
      </c>
      <c r="E2" s="14"/>
      <c r="F2" s="11"/>
      <c r="G2" s="12"/>
      <c r="H2" s="12"/>
      <c r="I2" s="12"/>
      <c r="J2" s="12"/>
      <c r="K2" s="12"/>
      <c r="L2" s="12"/>
      <c r="M2" s="12"/>
    </row>
    <row r="3" spans="1:13">
      <c r="A3" s="14" t="s">
        <v>33</v>
      </c>
      <c r="B3" s="14" t="s">
        <v>34</v>
      </c>
      <c r="C3" s="14" t="s">
        <v>35</v>
      </c>
      <c r="D3" s="14" t="s">
        <v>36</v>
      </c>
      <c r="E3" s="14"/>
      <c r="F3" s="11"/>
      <c r="G3" s="12"/>
      <c r="H3" s="12"/>
      <c r="I3" s="12"/>
      <c r="J3" s="12"/>
      <c r="K3" s="12"/>
      <c r="L3" s="12"/>
      <c r="M3" s="12"/>
    </row>
    <row r="4" spans="1:13">
      <c r="A4" s="8" t="s">
        <v>37</v>
      </c>
      <c r="B4" s="10" t="s">
        <v>38</v>
      </c>
      <c r="C4" s="14"/>
      <c r="D4" s="14"/>
      <c r="E4" s="14"/>
      <c r="F4" s="11"/>
      <c r="G4" s="12"/>
      <c r="H4" s="12"/>
      <c r="I4" s="12"/>
      <c r="J4" s="12"/>
      <c r="K4" s="12"/>
      <c r="L4" s="12"/>
      <c r="M4" s="12"/>
    </row>
    <row r="5" spans="1:13">
      <c r="A5" s="9" t="s">
        <v>39</v>
      </c>
      <c r="B5" s="10"/>
      <c r="C5" s="14"/>
      <c r="D5" s="14"/>
      <c r="E5" s="14"/>
      <c r="F5" s="11"/>
      <c r="G5" s="12"/>
      <c r="H5" s="12"/>
      <c r="I5" s="12"/>
      <c r="J5" s="12"/>
      <c r="K5" s="12"/>
      <c r="L5" s="12"/>
      <c r="M5" s="12"/>
    </row>
    <row r="6" spans="1:13">
      <c r="A6" s="9"/>
      <c r="B6" s="10"/>
      <c r="C6" s="14"/>
      <c r="D6" s="14"/>
      <c r="E6" s="14"/>
      <c r="F6" s="11"/>
      <c r="G6" s="12"/>
      <c r="H6" s="12"/>
      <c r="I6" s="12"/>
      <c r="J6" s="12"/>
      <c r="K6" s="12"/>
      <c r="L6" s="12"/>
      <c r="M6" s="12"/>
    </row>
    <row r="7" spans="1:13">
      <c r="A7" s="8" t="s">
        <v>40</v>
      </c>
      <c r="B7" s="10"/>
      <c r="C7" s="14" t="s">
        <v>41</v>
      </c>
      <c r="D7" s="14" t="s">
        <v>42</v>
      </c>
      <c r="E7" s="14" t="s">
        <v>43</v>
      </c>
      <c r="F7" s="14" t="s">
        <v>1</v>
      </c>
      <c r="G7" s="8"/>
      <c r="H7" s="8"/>
      <c r="I7" s="8"/>
      <c r="J7" s="8"/>
      <c r="K7" s="12"/>
      <c r="L7" s="12"/>
      <c r="M7" s="12"/>
    </row>
    <row r="8" spans="1:13">
      <c r="A8" s="8">
        <v>1</v>
      </c>
      <c r="B8" s="10" t="s">
        <v>44</v>
      </c>
      <c r="C8" s="14">
        <v>17816</v>
      </c>
      <c r="D8" s="14"/>
      <c r="E8" s="14"/>
      <c r="F8" s="14"/>
      <c r="G8" s="8"/>
      <c r="H8" s="8"/>
      <c r="I8" s="8"/>
      <c r="J8" s="8"/>
      <c r="K8" s="12"/>
      <c r="L8" s="12"/>
      <c r="M8" s="12"/>
    </row>
    <row r="9" spans="1:13">
      <c r="A9" s="15">
        <f>A8+1</f>
        <v>2</v>
      </c>
      <c r="B9" s="16"/>
      <c r="C9" s="17">
        <v>17838</v>
      </c>
      <c r="D9" s="17">
        <f>AVERAGE(C8:C9)</f>
        <v>17827</v>
      </c>
      <c r="E9" s="18">
        <f>STDEV(C8:C9)/AVERAGE(C8:C9)*100</f>
        <v>8.726285514166178E-2</v>
      </c>
      <c r="F9" s="18"/>
      <c r="G9" s="15"/>
      <c r="H9" s="15"/>
      <c r="I9" s="15"/>
      <c r="J9" s="15"/>
      <c r="K9" s="19"/>
      <c r="L9" s="19"/>
      <c r="M9" s="19"/>
    </row>
    <row r="10" spans="1:13">
      <c r="A10" s="8">
        <f t="shared" ref="A10:A59" si="0">A9+1</f>
        <v>3</v>
      </c>
      <c r="B10" s="10" t="s">
        <v>45</v>
      </c>
      <c r="C10" s="14">
        <v>793</v>
      </c>
      <c r="D10" s="14"/>
      <c r="E10" s="14"/>
      <c r="F10" s="14"/>
      <c r="G10" s="8"/>
      <c r="H10" s="8"/>
      <c r="I10" s="8"/>
      <c r="J10" s="8"/>
      <c r="K10" s="12"/>
      <c r="L10" s="12"/>
      <c r="M10" s="12"/>
    </row>
    <row r="11" spans="1:13">
      <c r="A11" s="8">
        <f t="shared" si="0"/>
        <v>4</v>
      </c>
      <c r="B11" s="10"/>
      <c r="C11" s="14">
        <v>891</v>
      </c>
      <c r="D11" s="14"/>
      <c r="E11" s="14"/>
      <c r="F11" s="14"/>
      <c r="G11" s="8"/>
      <c r="H11" s="8"/>
      <c r="I11" s="8"/>
      <c r="J11" s="8"/>
      <c r="K11" s="12"/>
      <c r="L11" s="12"/>
      <c r="M11" s="12"/>
    </row>
    <row r="12" spans="1:13">
      <c r="A12" s="8">
        <f t="shared" si="0"/>
        <v>5</v>
      </c>
      <c r="B12" s="10"/>
      <c r="C12" s="14">
        <v>857</v>
      </c>
      <c r="D12" s="14"/>
      <c r="E12" s="14"/>
      <c r="F12" s="14"/>
      <c r="G12" s="8"/>
      <c r="H12" s="8"/>
      <c r="I12" s="8"/>
      <c r="J12" s="8"/>
      <c r="K12" s="12"/>
      <c r="L12" s="12"/>
      <c r="M12" s="12"/>
    </row>
    <row r="13" spans="1:13">
      <c r="A13" s="15">
        <f t="shared" si="0"/>
        <v>6</v>
      </c>
      <c r="B13" s="16"/>
      <c r="C13" s="17">
        <v>847</v>
      </c>
      <c r="D13" s="17">
        <f>AVERAGE(C10:C13)</f>
        <v>847</v>
      </c>
      <c r="E13" s="20">
        <f>STDEV(C10:C13)/AVERAGE(C10:C13)*100</f>
        <v>4.7967411208792106</v>
      </c>
      <c r="F13" s="17" t="s">
        <v>46</v>
      </c>
      <c r="G13" s="21">
        <f>D13/D9</f>
        <v>4.751220059460369E-2</v>
      </c>
      <c r="H13" s="22" t="s">
        <v>47</v>
      </c>
      <c r="I13" s="15"/>
      <c r="J13" s="15"/>
      <c r="K13" s="19"/>
      <c r="L13" s="19"/>
      <c r="M13" s="19"/>
    </row>
    <row r="14" spans="1:13">
      <c r="A14" s="8">
        <f t="shared" si="0"/>
        <v>7</v>
      </c>
      <c r="B14" s="10" t="s">
        <v>48</v>
      </c>
      <c r="C14" s="14">
        <v>9810</v>
      </c>
      <c r="D14" s="14"/>
      <c r="E14" s="11"/>
      <c r="F14" s="11"/>
      <c r="G14" s="23"/>
      <c r="H14" s="12"/>
      <c r="I14" s="8"/>
      <c r="J14" s="8"/>
      <c r="K14" s="12"/>
      <c r="L14" s="12"/>
      <c r="M14" s="12"/>
    </row>
    <row r="15" spans="1:13">
      <c r="A15" s="8">
        <f t="shared" si="0"/>
        <v>8</v>
      </c>
      <c r="B15" s="10"/>
      <c r="C15" s="14">
        <v>9652</v>
      </c>
      <c r="D15" s="14"/>
      <c r="E15" s="11"/>
      <c r="F15" s="11"/>
      <c r="G15" s="23"/>
      <c r="H15" s="12"/>
      <c r="I15" s="8"/>
      <c r="J15" s="8"/>
      <c r="K15" s="12"/>
      <c r="L15" s="12"/>
      <c r="M15" s="12"/>
    </row>
    <row r="16" spans="1:13">
      <c r="A16" s="8">
        <f t="shared" si="0"/>
        <v>9</v>
      </c>
      <c r="B16" s="10"/>
      <c r="C16" s="14">
        <v>9656</v>
      </c>
      <c r="D16" s="14"/>
      <c r="E16" s="11"/>
      <c r="F16" s="11"/>
      <c r="G16" s="23"/>
      <c r="H16" s="12"/>
      <c r="I16" s="8"/>
      <c r="J16" s="8"/>
      <c r="K16" s="12"/>
      <c r="L16" s="12"/>
      <c r="M16" s="12"/>
    </row>
    <row r="17" spans="1:13">
      <c r="A17" s="15">
        <f t="shared" si="0"/>
        <v>10</v>
      </c>
      <c r="B17" s="16"/>
      <c r="C17" s="17">
        <v>9715</v>
      </c>
      <c r="D17" s="17">
        <f>AVERAGE(C14:C17)</f>
        <v>9708.25</v>
      </c>
      <c r="E17" s="20">
        <f>STDEV(C14:C17)/AVERAGE(C14:C17)*100</f>
        <v>0.75909410365870678</v>
      </c>
      <c r="F17" s="17" t="s">
        <v>49</v>
      </c>
      <c r="G17" s="21">
        <f>D17/D9</f>
        <v>0.54458125315532624</v>
      </c>
      <c r="H17" s="22" t="s">
        <v>50</v>
      </c>
      <c r="I17" s="15"/>
      <c r="J17" s="15"/>
      <c r="K17" s="19"/>
      <c r="L17" s="19"/>
      <c r="M17" s="19"/>
    </row>
    <row r="18" spans="1:13">
      <c r="A18" s="24"/>
      <c r="B18" s="25"/>
      <c r="C18" s="26"/>
      <c r="D18" s="27"/>
      <c r="E18" s="28"/>
      <c r="F18" s="26"/>
      <c r="G18" s="29"/>
      <c r="H18" s="30"/>
      <c r="I18" s="24"/>
      <c r="J18" s="24"/>
      <c r="K18" s="31"/>
      <c r="L18" s="31"/>
      <c r="M18" s="31"/>
    </row>
    <row r="19" spans="1:13">
      <c r="A19" s="24" t="s">
        <v>51</v>
      </c>
      <c r="B19" s="25"/>
      <c r="C19" s="26"/>
      <c r="D19" s="27"/>
      <c r="E19" s="28"/>
      <c r="F19" s="26"/>
      <c r="G19" s="29"/>
      <c r="H19" s="30"/>
      <c r="I19" s="24"/>
      <c r="J19" s="24"/>
      <c r="K19" s="31"/>
      <c r="L19" s="31"/>
      <c r="M19" s="31"/>
    </row>
    <row r="20" spans="1:13">
      <c r="A20" s="8">
        <f>A15+1</f>
        <v>9</v>
      </c>
      <c r="B20" s="10" t="s">
        <v>52</v>
      </c>
      <c r="C20" s="14">
        <v>9042</v>
      </c>
      <c r="D20" s="14"/>
      <c r="E20" s="14"/>
      <c r="F20" s="14"/>
      <c r="G20" s="8" t="s">
        <v>53</v>
      </c>
      <c r="H20" s="8" t="s">
        <v>54</v>
      </c>
      <c r="I20" s="8" t="s">
        <v>55</v>
      </c>
      <c r="J20" s="8"/>
      <c r="K20" s="12"/>
      <c r="L20" s="12"/>
      <c r="M20" s="12"/>
    </row>
    <row r="21" spans="1:13">
      <c r="A21" s="15">
        <f t="shared" si="0"/>
        <v>10</v>
      </c>
      <c r="B21" s="16" t="s">
        <v>56</v>
      </c>
      <c r="C21" s="17">
        <v>9016</v>
      </c>
      <c r="D21" s="17">
        <f>AVERAGE(C20:C21)</f>
        <v>9029</v>
      </c>
      <c r="E21" s="18">
        <f>STDEV(C20:C21)/AVERAGE(C20:C21)*100</f>
        <v>0.20361918607653376</v>
      </c>
      <c r="F21" s="18">
        <f>(D21-D$13)/(D$17-D$13)*100</f>
        <v>92.334602905910572</v>
      </c>
      <c r="G21" s="15">
        <v>6.25E-2</v>
      </c>
      <c r="H21" s="32">
        <f>LOG(G21)</f>
        <v>-1.2041199826559248</v>
      </c>
      <c r="I21" s="32">
        <v>6.0093279999999999E-2</v>
      </c>
      <c r="J21" s="15"/>
      <c r="K21" s="19"/>
      <c r="L21" s="19"/>
      <c r="M21" s="19"/>
    </row>
    <row r="22" spans="1:13">
      <c r="A22" s="8">
        <f>A17+1</f>
        <v>11</v>
      </c>
      <c r="B22" s="10" t="s">
        <v>57</v>
      </c>
      <c r="C22" s="14">
        <v>8257</v>
      </c>
      <c r="D22" s="14"/>
      <c r="E22" s="14"/>
      <c r="F22" s="14"/>
      <c r="G22" s="8"/>
      <c r="H22" s="8"/>
      <c r="I22" s="33"/>
      <c r="J22" s="8"/>
      <c r="K22" s="12"/>
      <c r="L22" s="12"/>
      <c r="M22" s="12"/>
    </row>
    <row r="23" spans="1:13">
      <c r="A23" s="15">
        <f t="shared" si="0"/>
        <v>12</v>
      </c>
      <c r="B23" s="16" t="s">
        <v>58</v>
      </c>
      <c r="C23" s="17">
        <v>8274</v>
      </c>
      <c r="D23" s="17">
        <f>AVERAGE(C22:C23)</f>
        <v>8265.5</v>
      </c>
      <c r="E23" s="18">
        <f>STDEV(C22:C23)/AVERAGE(C22:C23)*100</f>
        <v>0.14543361297164489</v>
      </c>
      <c r="F23" s="18">
        <f>(D23-D$13)/(D$17-D$13)*100</f>
        <v>83.718437015093798</v>
      </c>
      <c r="G23" s="15">
        <v>0.125</v>
      </c>
      <c r="H23" s="32">
        <f>LOG(G23)</f>
        <v>-0.90308998699194354</v>
      </c>
      <c r="I23" s="32">
        <v>0.13383619999999999</v>
      </c>
      <c r="J23" s="15"/>
      <c r="K23" s="19"/>
      <c r="L23" s="19"/>
      <c r="M23" s="19"/>
    </row>
    <row r="24" spans="1:13">
      <c r="A24" s="8">
        <f t="shared" si="0"/>
        <v>13</v>
      </c>
      <c r="B24" s="10" t="s">
        <v>59</v>
      </c>
      <c r="C24" s="14">
        <v>7359</v>
      </c>
      <c r="D24" s="14"/>
      <c r="E24" s="26"/>
      <c r="F24" s="26"/>
      <c r="G24" s="8"/>
      <c r="H24" s="33"/>
      <c r="I24" s="33"/>
      <c r="J24" s="8"/>
      <c r="K24" s="12"/>
      <c r="L24" s="12"/>
      <c r="M24" s="12"/>
    </row>
    <row r="25" spans="1:13">
      <c r="A25" s="15">
        <f t="shared" si="0"/>
        <v>14</v>
      </c>
      <c r="B25" s="16" t="s">
        <v>60</v>
      </c>
      <c r="C25" s="17">
        <v>7664</v>
      </c>
      <c r="D25" s="17">
        <f>AVERAGE(C24:C25)</f>
        <v>7511.5</v>
      </c>
      <c r="E25" s="18">
        <f>STDEV(C24:C25)/AVERAGE(C24:C25)*100</f>
        <v>2.8711651236357185</v>
      </c>
      <c r="F25" s="18">
        <f>(D25-D$13)/(D$17-D$13)*100</f>
        <v>75.209479475243342</v>
      </c>
      <c r="G25" s="15">
        <v>0.25</v>
      </c>
      <c r="H25" s="32">
        <f>LOG(G25)</f>
        <v>-0.6020599913279624</v>
      </c>
      <c r="I25" s="32">
        <v>0.24043</v>
      </c>
      <c r="J25" s="15"/>
      <c r="K25" s="19"/>
      <c r="L25" s="19"/>
      <c r="M25" s="19"/>
    </row>
    <row r="26" spans="1:13">
      <c r="A26" s="8">
        <f t="shared" si="0"/>
        <v>15</v>
      </c>
      <c r="B26" s="10" t="s">
        <v>61</v>
      </c>
      <c r="C26" s="14">
        <v>6404</v>
      </c>
      <c r="D26" s="14"/>
      <c r="E26" s="26"/>
      <c r="F26" s="26"/>
      <c r="G26" s="8"/>
      <c r="H26" s="33"/>
      <c r="I26" s="33"/>
      <c r="J26" s="8"/>
      <c r="K26" s="12"/>
      <c r="L26" s="12"/>
      <c r="M26" s="12"/>
    </row>
    <row r="27" spans="1:13">
      <c r="A27" s="15">
        <f t="shared" si="0"/>
        <v>16</v>
      </c>
      <c r="B27" s="16" t="s">
        <v>62</v>
      </c>
      <c r="C27" s="17">
        <v>6330</v>
      </c>
      <c r="D27" s="17">
        <f>AVERAGE(C26:C27)</f>
        <v>6367</v>
      </c>
      <c r="E27" s="18">
        <f>STDEV(C26:C27)/AVERAGE(C26:C27)*100</f>
        <v>0.82182977552700676</v>
      </c>
      <c r="F27" s="18">
        <f>(D27-D$13)/(D$17-D$13)*100</f>
        <v>62.293694456199745</v>
      </c>
      <c r="G27" s="15">
        <v>0.5</v>
      </c>
      <c r="H27" s="32">
        <f>LOG(G27)</f>
        <v>-0.3010299956639812</v>
      </c>
      <c r="I27" s="32">
        <v>0.49767090000000003</v>
      </c>
      <c r="J27" s="15"/>
      <c r="K27" s="19"/>
      <c r="L27" s="19"/>
      <c r="M27" s="19"/>
    </row>
    <row r="28" spans="1:13">
      <c r="A28" s="8">
        <f t="shared" si="0"/>
        <v>17</v>
      </c>
      <c r="B28" s="10" t="s">
        <v>63</v>
      </c>
      <c r="C28" s="14">
        <v>4637</v>
      </c>
      <c r="D28" s="14"/>
      <c r="E28" s="26"/>
      <c r="F28" s="26"/>
      <c r="G28" s="8"/>
      <c r="H28" s="33"/>
      <c r="I28" s="33"/>
      <c r="J28" s="8"/>
      <c r="K28" s="12"/>
      <c r="L28" s="12"/>
      <c r="M28" s="12"/>
    </row>
    <row r="29" spans="1:13">
      <c r="A29" s="15">
        <f t="shared" si="0"/>
        <v>18</v>
      </c>
      <c r="B29" s="16" t="s">
        <v>64</v>
      </c>
      <c r="C29" s="17">
        <v>4793</v>
      </c>
      <c r="D29" s="17">
        <f>AVERAGE(C28:C29)</f>
        <v>4715</v>
      </c>
      <c r="E29" s="18">
        <f>STDEV(C28:C29)/AVERAGE(C28:C29)*100</f>
        <v>2.3395261477221934</v>
      </c>
      <c r="F29" s="18">
        <f>(D29-D$13)/(D$17-D$13)*100</f>
        <v>43.650726477641413</v>
      </c>
      <c r="G29" s="15">
        <v>1.25</v>
      </c>
      <c r="H29" s="32">
        <f>LOG(G29)</f>
        <v>9.691001300805642E-2</v>
      </c>
      <c r="I29" s="32">
        <v>1.277479</v>
      </c>
      <c r="J29" s="15"/>
      <c r="K29" s="19"/>
      <c r="L29" s="19"/>
      <c r="M29" s="19"/>
    </row>
    <row r="30" spans="1:13">
      <c r="A30" s="8">
        <f t="shared" si="0"/>
        <v>19</v>
      </c>
      <c r="B30" s="10" t="s">
        <v>65</v>
      </c>
      <c r="C30" s="14">
        <v>3568</v>
      </c>
      <c r="D30" s="14"/>
      <c r="E30" s="26"/>
      <c r="F30" s="26"/>
      <c r="G30" s="8"/>
      <c r="H30" s="33"/>
      <c r="I30" s="33"/>
      <c r="J30" s="8"/>
      <c r="K30" s="12"/>
      <c r="L30" s="12"/>
      <c r="M30" s="12"/>
    </row>
    <row r="31" spans="1:13">
      <c r="A31" s="15">
        <f t="shared" si="0"/>
        <v>20</v>
      </c>
      <c r="B31" s="16" t="s">
        <v>66</v>
      </c>
      <c r="C31" s="17">
        <v>3689</v>
      </c>
      <c r="D31" s="17">
        <f>AVERAGE(C30:C31)</f>
        <v>3628.5</v>
      </c>
      <c r="E31" s="18">
        <f>STDEV(C30:C31)/AVERAGE(C30:C31)*100</f>
        <v>2.3579969828737011</v>
      </c>
      <c r="F31" s="18">
        <f>(D31-D$13)/(D$17-D$13)*100</f>
        <v>31.389476653970945</v>
      </c>
      <c r="G31" s="15">
        <v>2.5</v>
      </c>
      <c r="H31" s="32">
        <f>LOG(G31)</f>
        <v>0.3979400086720376</v>
      </c>
      <c r="I31" s="32">
        <v>2.458796</v>
      </c>
      <c r="J31" s="15"/>
      <c r="K31" s="19"/>
      <c r="L31" s="19"/>
      <c r="M31" s="19"/>
    </row>
    <row r="32" spans="1:13">
      <c r="A32" s="8">
        <f t="shared" si="0"/>
        <v>21</v>
      </c>
      <c r="B32" s="10" t="s">
        <v>67</v>
      </c>
      <c r="C32" s="14">
        <v>2617</v>
      </c>
      <c r="D32" s="14"/>
      <c r="E32" s="26"/>
      <c r="F32" s="26"/>
      <c r="G32" s="8"/>
      <c r="H32" s="33"/>
      <c r="I32" s="33"/>
      <c r="J32" s="8"/>
      <c r="K32" s="12"/>
      <c r="L32" s="12"/>
      <c r="M32" s="12"/>
    </row>
    <row r="33" spans="1:13">
      <c r="A33" s="15">
        <f t="shared" si="0"/>
        <v>22</v>
      </c>
      <c r="B33" s="16" t="s">
        <v>68</v>
      </c>
      <c r="C33" s="17">
        <v>2650</v>
      </c>
      <c r="D33" s="17">
        <f>AVERAGE(C32:C33)</f>
        <v>2633.5</v>
      </c>
      <c r="E33" s="18">
        <f>STDEV(C32:C33)/AVERAGE(C32:C33)*100</f>
        <v>0.88606507610237595</v>
      </c>
      <c r="F33" s="18">
        <f>(D33-D$13)/(D$17-D$13)*100</f>
        <v>20.16081252644943</v>
      </c>
      <c r="G33" s="15">
        <v>5</v>
      </c>
      <c r="H33" s="32">
        <f>LOG(G33)</f>
        <v>0.69897000433601886</v>
      </c>
      <c r="I33" s="32">
        <v>5.0223760000000004</v>
      </c>
      <c r="J33" s="15"/>
      <c r="K33" s="19"/>
      <c r="L33" s="19"/>
      <c r="M33" s="19"/>
    </row>
    <row r="34" spans="1:13">
      <c r="A34" s="24"/>
      <c r="B34" s="25"/>
      <c r="C34" s="26"/>
      <c r="D34" s="26"/>
      <c r="E34" s="34"/>
      <c r="F34" s="34"/>
      <c r="G34" s="24"/>
      <c r="H34" s="35"/>
      <c r="I34" s="35"/>
      <c r="J34" s="24"/>
      <c r="K34" s="31"/>
      <c r="L34" s="31"/>
      <c r="M34" s="31"/>
    </row>
    <row r="35" spans="1:13">
      <c r="A35" s="24" t="s">
        <v>69</v>
      </c>
      <c r="B35" s="25"/>
      <c r="C35" s="26"/>
      <c r="D35" s="26"/>
      <c r="E35" s="34"/>
      <c r="F35" s="34"/>
      <c r="G35" s="24"/>
      <c r="H35" s="35"/>
      <c r="I35" s="35"/>
      <c r="J35" s="24"/>
      <c r="K35" s="31"/>
      <c r="L35" s="31"/>
      <c r="M35" s="31"/>
    </row>
    <row r="36" spans="1:13">
      <c r="A36" s="36">
        <f>A33+1</f>
        <v>23</v>
      </c>
      <c r="B36" s="37" t="s">
        <v>70</v>
      </c>
      <c r="C36" s="38">
        <v>6671</v>
      </c>
      <c r="D36" s="38"/>
      <c r="E36" s="38"/>
      <c r="F36" s="38"/>
      <c r="G36" s="36"/>
      <c r="H36" s="36"/>
      <c r="I36" s="39"/>
      <c r="J36" s="36"/>
      <c r="K36" s="40"/>
      <c r="L36" s="40"/>
      <c r="M36" s="40"/>
    </row>
    <row r="37" spans="1:13">
      <c r="A37" s="15">
        <f t="shared" si="0"/>
        <v>24</v>
      </c>
      <c r="B37" s="16"/>
      <c r="C37" s="17">
        <v>6845</v>
      </c>
      <c r="D37" s="17">
        <f>AVERAGE(C36:C37)</f>
        <v>6758</v>
      </c>
      <c r="E37" s="18">
        <f>STDEV(C36:C37)/AVERAGE(C36:C37)*100</f>
        <v>1.8206063913355912</v>
      </c>
      <c r="F37" s="18">
        <f>(D37-D$13)/(D$17-D$13)*100</f>
        <v>66.706164480180561</v>
      </c>
      <c r="G37" s="15"/>
      <c r="H37" s="15"/>
      <c r="I37" s="32">
        <v>0.39320699999999997</v>
      </c>
      <c r="J37" s="15"/>
      <c r="K37" s="22" t="s">
        <v>71</v>
      </c>
      <c r="L37" s="19"/>
      <c r="M37" s="19"/>
    </row>
    <row r="38" spans="1:13">
      <c r="A38" s="8">
        <f t="shared" si="0"/>
        <v>25</v>
      </c>
      <c r="B38" s="10" t="s">
        <v>72</v>
      </c>
      <c r="C38" s="14">
        <v>3756</v>
      </c>
      <c r="D38" s="14"/>
      <c r="E38" s="14"/>
      <c r="F38" s="14"/>
      <c r="G38" s="8"/>
      <c r="H38" s="8"/>
      <c r="I38" s="33"/>
      <c r="J38" s="8"/>
      <c r="K38" s="12"/>
      <c r="L38" s="12"/>
      <c r="M38" s="12"/>
    </row>
    <row r="39" spans="1:13">
      <c r="A39" s="15">
        <f t="shared" si="0"/>
        <v>26</v>
      </c>
      <c r="B39" s="16"/>
      <c r="C39" s="17">
        <v>3725</v>
      </c>
      <c r="D39" s="17">
        <f>AVERAGE(C38:C39)</f>
        <v>3740.5</v>
      </c>
      <c r="E39" s="18">
        <f>STDEV(C38:C39)/AVERAGE(C38:C39)*100</f>
        <v>0.58602620550148299</v>
      </c>
      <c r="F39" s="18">
        <f>(D39-D$13)/(D$17-D$13)*100</f>
        <v>32.653406686415579</v>
      </c>
      <c r="G39" s="15"/>
      <c r="H39" s="15"/>
      <c r="I39" s="32">
        <v>2.2895159999999999</v>
      </c>
      <c r="J39" s="19"/>
      <c r="K39" s="22" t="s">
        <v>71</v>
      </c>
      <c r="L39" s="19"/>
      <c r="M39" s="19"/>
    </row>
    <row r="40" spans="1:13">
      <c r="A40" s="36"/>
      <c r="B40" s="37"/>
      <c r="C40" s="38"/>
      <c r="D40" s="38"/>
      <c r="E40" s="41"/>
      <c r="F40" s="41"/>
      <c r="G40" s="36"/>
      <c r="H40" s="36"/>
      <c r="I40" s="39"/>
      <c r="J40" s="40"/>
      <c r="K40" s="42"/>
      <c r="L40" s="40"/>
      <c r="M40" s="40"/>
    </row>
    <row r="41" spans="1:13">
      <c r="A41" s="24" t="s">
        <v>73</v>
      </c>
      <c r="B41" s="25"/>
      <c r="C41" s="26"/>
      <c r="D41" s="26"/>
      <c r="E41" s="34"/>
      <c r="F41" s="34"/>
      <c r="G41" s="24"/>
      <c r="H41" s="24"/>
      <c r="I41" s="35"/>
      <c r="J41" s="24"/>
      <c r="K41" s="30"/>
      <c r="L41" s="31"/>
      <c r="M41" s="31"/>
    </row>
    <row r="42" spans="1:13">
      <c r="A42" s="24" t="s">
        <v>74</v>
      </c>
      <c r="B42" s="25"/>
      <c r="C42" s="26"/>
      <c r="D42" s="26"/>
      <c r="E42" s="34"/>
      <c r="F42" s="34"/>
      <c r="G42" s="24"/>
      <c r="H42" s="24"/>
      <c r="I42" s="35"/>
      <c r="J42" s="24"/>
      <c r="K42" s="30"/>
      <c r="L42" s="31"/>
      <c r="M42" s="31"/>
    </row>
    <row r="43" spans="1:13">
      <c r="A43" s="24"/>
      <c r="B43" s="25"/>
      <c r="C43" s="26"/>
      <c r="D43" s="26"/>
      <c r="E43" s="34"/>
      <c r="F43" s="34"/>
      <c r="G43" s="24"/>
      <c r="H43" s="43" t="s">
        <v>75</v>
      </c>
      <c r="I43" s="43"/>
      <c r="J43" s="24"/>
      <c r="K43" s="30"/>
      <c r="L43" s="31"/>
      <c r="M43" s="31"/>
    </row>
    <row r="44" spans="1:13">
      <c r="A44" s="8">
        <v>27</v>
      </c>
      <c r="B44" s="25"/>
      <c r="C44" s="14">
        <v>7923</v>
      </c>
      <c r="D44" s="14"/>
      <c r="E44" s="14"/>
      <c r="F44" s="14"/>
      <c r="G44" s="8"/>
      <c r="H44" s="43" t="s">
        <v>76</v>
      </c>
      <c r="I44" s="44" t="s">
        <v>77</v>
      </c>
      <c r="J44" s="8"/>
      <c r="K44" s="12"/>
      <c r="L44" s="12"/>
      <c r="M44" s="12"/>
    </row>
    <row r="45" spans="1:13">
      <c r="A45" s="15">
        <f t="shared" si="0"/>
        <v>28</v>
      </c>
      <c r="B45" s="16" t="s">
        <v>78</v>
      </c>
      <c r="C45" s="17">
        <v>7795</v>
      </c>
      <c r="D45" s="17">
        <f>AVERAGE(C44:C45)</f>
        <v>7859</v>
      </c>
      <c r="E45" s="18">
        <f>STDEV(C44:C45)/AVERAGE(C44:C45)*100</f>
        <v>1.1516690163109566</v>
      </c>
      <c r="F45" s="18">
        <f>(D45-D$13)/(D$17-D$13)*100</f>
        <v>79.131048102694308</v>
      </c>
      <c r="G45" s="15"/>
      <c r="H45" s="45">
        <v>0</v>
      </c>
      <c r="I45" s="46">
        <v>0.1865028</v>
      </c>
      <c r="J45" s="15"/>
      <c r="K45" s="19"/>
      <c r="L45" s="19"/>
      <c r="M45" s="19"/>
    </row>
    <row r="46" spans="1:13">
      <c r="A46" s="8">
        <f t="shared" si="0"/>
        <v>29</v>
      </c>
      <c r="B46" s="37"/>
      <c r="C46" s="14">
        <v>7293</v>
      </c>
      <c r="D46" s="14"/>
      <c r="E46" s="14"/>
      <c r="F46" s="14"/>
      <c r="G46" s="8"/>
      <c r="H46" s="8"/>
      <c r="I46" s="47"/>
      <c r="J46" s="8"/>
      <c r="K46" s="12"/>
      <c r="L46" s="12"/>
      <c r="M46" s="12"/>
    </row>
    <row r="47" spans="1:13">
      <c r="A47" s="15">
        <f t="shared" si="0"/>
        <v>30</v>
      </c>
      <c r="B47" s="16" t="s">
        <v>79</v>
      </c>
      <c r="C47" s="17">
        <v>7403</v>
      </c>
      <c r="D47" s="17">
        <f>AVERAGE(C46:C47)</f>
        <v>7348</v>
      </c>
      <c r="E47" s="18">
        <f>STDEV(C46:C47)/AVERAGE(C46:C47)*100</f>
        <v>1.058543085608604</v>
      </c>
      <c r="F47" s="18">
        <f>(D47-D$13)/(D$17-D$13)*100</f>
        <v>73.364367329665683</v>
      </c>
      <c r="G47" s="15"/>
      <c r="H47" s="45">
        <v>6.25E-2</v>
      </c>
      <c r="I47" s="46">
        <v>0.26915840000000002</v>
      </c>
      <c r="J47" s="15"/>
      <c r="K47" s="19"/>
      <c r="L47" s="19"/>
      <c r="M47" s="19"/>
    </row>
    <row r="48" spans="1:13">
      <c r="A48" s="8">
        <f t="shared" si="0"/>
        <v>31</v>
      </c>
      <c r="B48" s="37"/>
      <c r="C48" s="14">
        <v>6920</v>
      </c>
      <c r="D48" s="14"/>
      <c r="E48" s="14"/>
      <c r="F48" s="14"/>
      <c r="G48" s="8"/>
      <c r="H48" s="9"/>
      <c r="I48" s="47"/>
      <c r="J48" s="8"/>
      <c r="K48" s="12"/>
      <c r="L48" s="12"/>
      <c r="M48" s="12"/>
    </row>
    <row r="49" spans="1:13">
      <c r="A49" s="15">
        <f t="shared" si="0"/>
        <v>32</v>
      </c>
      <c r="B49" s="16" t="s">
        <v>80</v>
      </c>
      <c r="C49" s="17">
        <v>7029</v>
      </c>
      <c r="D49" s="17">
        <f>AVERAGE(C48:C49)</f>
        <v>6974.5</v>
      </c>
      <c r="E49" s="18">
        <f>STDEV(C48:C49)/AVERAGE(C48:C49)*100</f>
        <v>1.1050919657227569</v>
      </c>
      <c r="F49" s="18">
        <f>(D49-D$13)/(D$17-D$13)*100</f>
        <v>69.149386373254345</v>
      </c>
      <c r="G49" s="15"/>
      <c r="H49" s="45">
        <v>0.125</v>
      </c>
      <c r="I49" s="46">
        <v>0.34356140000000002</v>
      </c>
      <c r="J49" s="15"/>
      <c r="K49" s="19"/>
      <c r="L49" s="19"/>
      <c r="M49" s="19"/>
    </row>
    <row r="50" spans="1:13">
      <c r="A50" s="8">
        <f t="shared" si="0"/>
        <v>33</v>
      </c>
      <c r="B50" s="37"/>
      <c r="C50" s="14">
        <v>6444</v>
      </c>
      <c r="D50" s="14"/>
      <c r="E50" s="14"/>
      <c r="F50" s="14"/>
      <c r="G50" s="8"/>
      <c r="H50" s="9"/>
      <c r="I50" s="47"/>
      <c r="J50" s="8"/>
      <c r="K50" s="12"/>
      <c r="L50" s="12"/>
      <c r="M50" s="12"/>
    </row>
    <row r="51" spans="1:13">
      <c r="A51" s="15">
        <f t="shared" si="0"/>
        <v>34</v>
      </c>
      <c r="B51" s="16" t="s">
        <v>81</v>
      </c>
      <c r="C51" s="17">
        <v>6373</v>
      </c>
      <c r="D51" s="17">
        <f>AVERAGE(C50:C51)</f>
        <v>6408.5</v>
      </c>
      <c r="E51" s="18">
        <f>STDEV(C50:C51)/AVERAGE(C50:C51)*100</f>
        <v>0.78340612412022903</v>
      </c>
      <c r="F51" s="18">
        <f>(D51-D$13)/(D$17-D$13)*100</f>
        <v>62.762025673578783</v>
      </c>
      <c r="G51" s="15"/>
      <c r="H51" s="45">
        <v>0.25</v>
      </c>
      <c r="I51" s="46">
        <v>0.48557519999999998</v>
      </c>
      <c r="J51" s="15"/>
      <c r="K51" s="19"/>
      <c r="L51" s="19"/>
      <c r="M51" s="19"/>
    </row>
    <row r="52" spans="1:13">
      <c r="A52" s="8">
        <f t="shared" si="0"/>
        <v>35</v>
      </c>
      <c r="B52" s="37"/>
      <c r="C52" s="14">
        <v>5669</v>
      </c>
      <c r="D52" s="14"/>
      <c r="E52" s="14"/>
      <c r="F52" s="14"/>
      <c r="G52" s="8"/>
      <c r="H52" s="9"/>
      <c r="I52" s="47"/>
      <c r="J52" s="8"/>
      <c r="K52" s="12"/>
      <c r="L52" s="12"/>
      <c r="M52" s="12"/>
    </row>
    <row r="53" spans="1:13">
      <c r="A53" s="15">
        <f t="shared" si="0"/>
        <v>36</v>
      </c>
      <c r="B53" s="16" t="s">
        <v>82</v>
      </c>
      <c r="C53" s="17">
        <v>5647</v>
      </c>
      <c r="D53" s="17">
        <f>AVERAGE(C52:C53)</f>
        <v>5658</v>
      </c>
      <c r="E53" s="18">
        <f>STDEV(C52:C53)/AVERAGE(C52:C53)*100</f>
        <v>0.27494431223230903</v>
      </c>
      <c r="F53" s="18">
        <f>(D53-D$13)/(D$17-D$13)*100</f>
        <v>54.29256594724221</v>
      </c>
      <c r="G53" s="15"/>
      <c r="H53" s="45">
        <v>0.5</v>
      </c>
      <c r="I53" s="46">
        <v>0.74860389999999999</v>
      </c>
      <c r="J53" s="15"/>
      <c r="K53" s="19"/>
      <c r="L53" s="19"/>
      <c r="M53" s="19"/>
    </row>
    <row r="54" spans="1:13">
      <c r="A54" s="8">
        <f>A53+1</f>
        <v>37</v>
      </c>
      <c r="B54" s="37"/>
      <c r="C54" s="14">
        <v>4168</v>
      </c>
      <c r="D54" s="14"/>
      <c r="E54" s="14"/>
      <c r="F54" s="14"/>
      <c r="G54" s="8"/>
      <c r="H54" s="9"/>
      <c r="I54" s="47"/>
      <c r="J54" s="8"/>
      <c r="K54" s="12"/>
      <c r="L54" s="12"/>
      <c r="M54" s="12"/>
    </row>
    <row r="55" spans="1:13">
      <c r="A55" s="15">
        <f t="shared" si="0"/>
        <v>38</v>
      </c>
      <c r="B55" s="16" t="s">
        <v>83</v>
      </c>
      <c r="C55" s="17">
        <v>4336</v>
      </c>
      <c r="D55" s="17">
        <f>AVERAGE(C54:C55)</f>
        <v>4252</v>
      </c>
      <c r="E55" s="18">
        <f>STDEV(C54:C55)/AVERAGE(C54:C55)*100</f>
        <v>2.7938367648010343</v>
      </c>
      <c r="F55" s="18">
        <f>(D55-D$13)/(D$17-D$13)*100</f>
        <v>38.425730004231909</v>
      </c>
      <c r="G55" s="15"/>
      <c r="H55" s="45">
        <v>1.25</v>
      </c>
      <c r="I55" s="46">
        <v>1.6731780000000001</v>
      </c>
      <c r="J55" s="15"/>
      <c r="K55" s="19"/>
      <c r="L55" s="19"/>
      <c r="M55" s="19"/>
    </row>
    <row r="56" spans="1:13">
      <c r="A56" s="8">
        <f t="shared" si="0"/>
        <v>39</v>
      </c>
      <c r="B56" s="37"/>
      <c r="C56" s="14">
        <v>3261</v>
      </c>
      <c r="D56" s="14"/>
      <c r="E56" s="14"/>
      <c r="F56" s="14"/>
      <c r="G56" s="8"/>
      <c r="H56" s="9"/>
      <c r="I56" s="47"/>
      <c r="J56" s="8"/>
      <c r="K56" s="12"/>
      <c r="L56" s="12"/>
      <c r="M56" s="12"/>
    </row>
    <row r="57" spans="1:13">
      <c r="A57" s="15">
        <f t="shared" si="0"/>
        <v>40</v>
      </c>
      <c r="B57" s="16" t="s">
        <v>84</v>
      </c>
      <c r="C57" s="17">
        <v>3267</v>
      </c>
      <c r="D57" s="17">
        <f>AVERAGE(C56:C57)</f>
        <v>3264</v>
      </c>
      <c r="E57" s="18">
        <f>STDEV(C56:C57)/AVERAGE(C56:C57)*100</f>
        <v>0.12998286418870358</v>
      </c>
      <c r="F57" s="18">
        <f>(D57-D$13)/(D$17-D$13)*100</f>
        <v>27.276061503738187</v>
      </c>
      <c r="G57" s="15"/>
      <c r="H57" s="45">
        <v>2.5</v>
      </c>
      <c r="I57" s="46">
        <v>3.1340119999999998</v>
      </c>
      <c r="J57" s="15"/>
      <c r="K57" s="19"/>
      <c r="L57" s="19"/>
      <c r="M57" s="19"/>
    </row>
    <row r="58" spans="1:13">
      <c r="A58" s="8">
        <f t="shared" si="0"/>
        <v>41</v>
      </c>
      <c r="B58" s="37"/>
      <c r="C58" s="14">
        <v>2562</v>
      </c>
      <c r="D58" s="14"/>
      <c r="E58" s="14"/>
      <c r="F58" s="14"/>
      <c r="G58" s="8"/>
      <c r="H58" s="9"/>
      <c r="I58" s="47"/>
      <c r="J58" s="8"/>
      <c r="K58" s="12"/>
      <c r="L58" s="12"/>
      <c r="M58" s="12"/>
    </row>
    <row r="59" spans="1:13">
      <c r="A59" s="15">
        <f t="shared" si="0"/>
        <v>42</v>
      </c>
      <c r="B59" s="16" t="s">
        <v>85</v>
      </c>
      <c r="C59" s="17">
        <v>2515</v>
      </c>
      <c r="D59" s="17">
        <f>AVERAGE(C58:C59)</f>
        <v>2538.5</v>
      </c>
      <c r="E59" s="18">
        <f>STDEV(C58:C59)/AVERAGE(C58:C59)*100</f>
        <v>1.309199082756263</v>
      </c>
      <c r="F59" s="18">
        <f>(D59-D$13)/(D$17-D$13)*100</f>
        <v>19.088729016786569</v>
      </c>
      <c r="G59" s="15"/>
      <c r="H59" s="45">
        <v>5</v>
      </c>
      <c r="I59" s="46">
        <v>5.4337660000000003</v>
      </c>
      <c r="J59" s="15"/>
      <c r="K59" s="19"/>
      <c r="L59" s="19"/>
      <c r="M59" s="19"/>
    </row>
    <row r="60" spans="1:13">
      <c r="A60" s="12"/>
      <c r="B60" s="48"/>
      <c r="C60" s="11"/>
      <c r="D60" s="11"/>
      <c r="E60" s="11"/>
      <c r="F60" s="11"/>
      <c r="G60" s="12"/>
      <c r="H60" s="12"/>
      <c r="I60" s="12"/>
      <c r="J60" s="12"/>
      <c r="K60" s="12"/>
      <c r="L60" s="12"/>
      <c r="M60" s="12"/>
    </row>
    <row r="61" spans="1:13">
      <c r="A61" s="12"/>
      <c r="B61" s="48"/>
      <c r="C61" s="11"/>
      <c r="D61" s="11"/>
      <c r="E61" s="11"/>
      <c r="F61" s="11"/>
      <c r="G61" s="12"/>
      <c r="H61" s="12"/>
      <c r="I61" s="12"/>
      <c r="J61" s="12"/>
      <c r="K61" s="12"/>
      <c r="L61" s="12"/>
      <c r="M61" s="12"/>
    </row>
    <row r="62" spans="1:13">
      <c r="A62" s="12"/>
      <c r="B62" s="48"/>
      <c r="C62" s="11"/>
      <c r="D62" s="11"/>
      <c r="E62" s="11"/>
      <c r="F62" s="11"/>
      <c r="G62" s="12"/>
      <c r="H62" s="12"/>
      <c r="I62" s="12"/>
      <c r="J62" s="12"/>
      <c r="K62" s="12"/>
      <c r="L62" s="12"/>
      <c r="M62" s="12"/>
    </row>
    <row r="63" spans="1:13">
      <c r="A63" s="12"/>
      <c r="B63" s="48"/>
      <c r="C63" s="11"/>
      <c r="D63" s="11"/>
      <c r="E63" s="11"/>
      <c r="F63" s="11"/>
      <c r="G63" s="12"/>
      <c r="H63" s="12"/>
      <c r="I63" s="12"/>
      <c r="J63" s="12"/>
      <c r="K63" s="12"/>
      <c r="L63" s="12"/>
      <c r="M63" s="12"/>
    </row>
    <row r="64" spans="1:13">
      <c r="A64" s="12"/>
      <c r="B64" s="48"/>
      <c r="C64" s="11"/>
      <c r="D64" s="11"/>
      <c r="E64" s="11"/>
      <c r="F64" s="11"/>
      <c r="G64" s="12"/>
      <c r="H64" s="12"/>
      <c r="I64" s="12"/>
      <c r="J64" s="12"/>
      <c r="K64" s="12"/>
      <c r="L64" s="12"/>
      <c r="M64" s="12"/>
    </row>
    <row r="65" spans="1:13">
      <c r="A65" s="12"/>
      <c r="B65" s="48"/>
      <c r="C65" s="11"/>
      <c r="D65" s="11"/>
      <c r="E65" s="11"/>
      <c r="F65" s="11"/>
      <c r="G65" s="12"/>
      <c r="H65" s="12"/>
      <c r="I65" s="12"/>
      <c r="J65" s="12"/>
      <c r="K65" s="12"/>
      <c r="L65" s="12"/>
      <c r="M65" s="12"/>
    </row>
    <row r="66" spans="1:13">
      <c r="A66" s="12"/>
      <c r="B66" s="48"/>
      <c r="C66" s="11"/>
      <c r="D66" s="11"/>
      <c r="E66" s="11"/>
      <c r="F66" s="11"/>
      <c r="G66" s="12"/>
      <c r="H66" s="12"/>
      <c r="I66" s="12"/>
      <c r="J66" s="12"/>
      <c r="K66" s="12"/>
      <c r="L66" s="12"/>
      <c r="M66" s="12"/>
    </row>
    <row r="67" spans="1:13">
      <c r="A67" s="12"/>
      <c r="B67" s="48"/>
      <c r="C67" s="11"/>
      <c r="D67" s="11"/>
      <c r="E67" s="11"/>
      <c r="F67" s="11"/>
      <c r="G67" s="12"/>
      <c r="H67" s="12"/>
      <c r="I67" s="12"/>
      <c r="J67" s="12"/>
      <c r="K67" s="12"/>
      <c r="L67" s="12"/>
      <c r="M67" s="12"/>
    </row>
    <row r="68" spans="1:13">
      <c r="A68" s="12"/>
      <c r="B68" s="48"/>
      <c r="C68" s="11"/>
      <c r="D68" s="11"/>
      <c r="E68" s="11"/>
      <c r="F68" s="11"/>
      <c r="G68" s="12"/>
      <c r="H68" s="12"/>
      <c r="I68" s="12"/>
      <c r="J68" s="12"/>
      <c r="K68" s="12"/>
      <c r="L68" s="12"/>
      <c r="M68" s="12"/>
    </row>
    <row r="69" spans="1:13">
      <c r="A69" s="12"/>
      <c r="B69" s="48"/>
      <c r="C69" s="11"/>
      <c r="D69" s="11"/>
      <c r="E69" s="11"/>
      <c r="F69" s="11"/>
      <c r="G69" s="12"/>
      <c r="H69" s="12"/>
      <c r="I69" s="12"/>
      <c r="J69" s="12"/>
      <c r="K69" s="12"/>
      <c r="L69" s="12"/>
      <c r="M69" s="12"/>
    </row>
    <row r="70" spans="1:13">
      <c r="A70" s="12"/>
      <c r="B70" s="48"/>
      <c r="C70" s="11"/>
      <c r="D70" s="11"/>
      <c r="E70" s="11"/>
      <c r="F70" s="11"/>
      <c r="G70" s="12"/>
      <c r="H70" s="12"/>
      <c r="I70" s="12"/>
      <c r="J70" s="12"/>
      <c r="K70" s="12"/>
      <c r="L70" s="12"/>
      <c r="M70" s="12"/>
    </row>
    <row r="71" spans="1:13">
      <c r="A71" s="12"/>
      <c r="B71" s="48"/>
      <c r="C71" s="11"/>
      <c r="D71" s="11"/>
      <c r="E71" s="11"/>
      <c r="F71" s="11"/>
      <c r="G71" s="12"/>
      <c r="H71" s="12"/>
      <c r="I71" s="12"/>
      <c r="J71" s="12"/>
      <c r="K71" s="12"/>
      <c r="L71" s="12"/>
      <c r="M71" s="12"/>
    </row>
    <row r="72" spans="1:13">
      <c r="A72" s="12"/>
      <c r="B72" s="48"/>
      <c r="C72" s="11"/>
      <c r="D72" s="11"/>
      <c r="E72" s="11"/>
      <c r="F72" s="11"/>
      <c r="G72" s="12"/>
      <c r="H72" s="12"/>
      <c r="I72" s="12"/>
      <c r="J72" s="12"/>
      <c r="K72" s="12"/>
      <c r="L72" s="12"/>
      <c r="M72" s="12"/>
    </row>
    <row r="73" spans="1:13">
      <c r="A73" s="12"/>
      <c r="B73" s="48"/>
      <c r="C73" s="11"/>
      <c r="D73" s="11"/>
      <c r="E73" s="11"/>
      <c r="F73" s="11"/>
      <c r="G73" s="12"/>
      <c r="H73" s="12"/>
      <c r="I73" s="12"/>
      <c r="J73" s="12"/>
      <c r="K73" s="12"/>
      <c r="L73" s="12"/>
      <c r="M73" s="12"/>
    </row>
    <row r="74" spans="1:13">
      <c r="A74" s="12"/>
      <c r="B74" s="48"/>
      <c r="C74" s="11"/>
      <c r="D74" s="11"/>
      <c r="E74" s="11"/>
      <c r="F74" s="11"/>
      <c r="G74" s="12"/>
      <c r="H74" s="12"/>
      <c r="I74" s="12"/>
      <c r="J74" s="12"/>
      <c r="K74" s="12"/>
      <c r="L74" s="12"/>
      <c r="M74" s="12"/>
    </row>
    <row r="75" spans="1:13">
      <c r="A75" s="12"/>
      <c r="B75" s="48"/>
      <c r="C75" s="11"/>
      <c r="D75" s="11"/>
      <c r="E75" s="11"/>
      <c r="F75" s="11"/>
      <c r="G75" s="12"/>
      <c r="H75" s="12"/>
      <c r="I75" s="12"/>
      <c r="J75" s="12"/>
      <c r="K75" s="12"/>
      <c r="L75" s="12"/>
      <c r="M75" s="12"/>
    </row>
    <row r="76" spans="1:13">
      <c r="A76" s="12"/>
      <c r="B76" s="48"/>
      <c r="C76" s="11"/>
      <c r="D76" s="11"/>
      <c r="E76" s="11"/>
      <c r="F76" s="11"/>
      <c r="G76" s="12"/>
      <c r="H76" s="12"/>
      <c r="I76" s="12"/>
      <c r="J76" s="12"/>
      <c r="K76" s="12"/>
      <c r="L76" s="12"/>
      <c r="M76" s="12"/>
    </row>
    <row r="77" spans="1:13">
      <c r="A77" s="12"/>
      <c r="B77" s="48"/>
      <c r="C77" s="11"/>
      <c r="D77" s="11"/>
      <c r="E77" s="11"/>
      <c r="F77" s="11"/>
      <c r="G77" s="12"/>
      <c r="H77" s="12"/>
      <c r="I77" s="12"/>
      <c r="J77" s="12"/>
      <c r="K77" s="12"/>
      <c r="L77" s="12"/>
      <c r="M77" s="12"/>
    </row>
    <row r="78" spans="1:13">
      <c r="A78" s="12"/>
      <c r="B78" s="48"/>
      <c r="C78" s="11"/>
      <c r="D78" s="11"/>
      <c r="E78" s="11"/>
      <c r="F78" s="11"/>
      <c r="G78" s="12"/>
      <c r="H78" s="12"/>
      <c r="I78" s="12"/>
      <c r="J78" s="12"/>
      <c r="K78" s="12"/>
      <c r="L78" s="12"/>
      <c r="M78" s="12"/>
    </row>
    <row r="79" spans="1:13">
      <c r="A79" s="12"/>
      <c r="B79" s="48"/>
      <c r="C79" s="11"/>
      <c r="D79" s="11"/>
      <c r="E79" s="11"/>
      <c r="F79" s="11"/>
      <c r="G79" s="12"/>
      <c r="H79" s="12"/>
      <c r="I79" s="12"/>
      <c r="J79" s="12"/>
      <c r="K79" s="12"/>
      <c r="L79" s="12"/>
      <c r="M79" s="12"/>
    </row>
    <row r="80" spans="1:13">
      <c r="A80" s="12"/>
      <c r="B80" s="48"/>
      <c r="C80" s="11"/>
      <c r="D80" s="11"/>
      <c r="E80" s="11"/>
      <c r="F80" s="11"/>
      <c r="G80" s="12"/>
      <c r="H80" s="12"/>
      <c r="I80" s="12"/>
      <c r="J80" s="12"/>
      <c r="K80" s="12"/>
      <c r="L80" s="12"/>
      <c r="M80" s="12"/>
    </row>
    <row r="81" spans="1:13">
      <c r="A81" s="12"/>
      <c r="B81" s="48"/>
      <c r="C81" s="11"/>
      <c r="D81" s="11"/>
      <c r="E81" s="11"/>
      <c r="F81" s="11"/>
      <c r="G81" s="12"/>
      <c r="H81" s="12"/>
      <c r="I81" s="12"/>
      <c r="J81" s="12"/>
      <c r="K81" s="12"/>
      <c r="L81" s="12"/>
      <c r="M81" s="12"/>
    </row>
    <row r="82" spans="1:13">
      <c r="A82" s="12"/>
      <c r="B82" s="48"/>
      <c r="C82" s="11"/>
      <c r="D82" s="11"/>
      <c r="E82" s="11"/>
      <c r="F82" s="11"/>
      <c r="G82" s="12"/>
      <c r="H82" s="12"/>
      <c r="I82" s="12"/>
      <c r="J82" s="12"/>
      <c r="K82" s="12"/>
      <c r="L82" s="12"/>
      <c r="M82" s="12"/>
    </row>
    <row r="83" spans="1:13">
      <c r="A83" s="12"/>
      <c r="B83" s="48"/>
      <c r="C83" s="11"/>
      <c r="D83" s="11"/>
      <c r="E83" s="11"/>
      <c r="F83" s="11"/>
      <c r="G83" s="12"/>
      <c r="H83" s="12"/>
      <c r="I83" s="12"/>
      <c r="J83" s="12"/>
      <c r="K83" s="12"/>
      <c r="L83" s="12"/>
      <c r="M83" s="12"/>
    </row>
    <row r="84" spans="1:13">
      <c r="A84" s="12"/>
      <c r="B84" s="48"/>
      <c r="C84" s="11"/>
      <c r="D84" s="11"/>
      <c r="E84" s="11"/>
      <c r="F84" s="11"/>
      <c r="G84" s="12"/>
      <c r="H84" s="12"/>
      <c r="I84" s="12"/>
      <c r="J84" s="12"/>
      <c r="K84" s="12"/>
      <c r="L84" s="12"/>
      <c r="M84" s="12"/>
    </row>
    <row r="85" spans="1:13">
      <c r="A85" s="12"/>
      <c r="B85" s="48"/>
      <c r="C85" s="11"/>
      <c r="D85" s="11"/>
      <c r="E85" s="11"/>
      <c r="F85" s="11"/>
      <c r="G85" s="12"/>
      <c r="H85" s="12"/>
      <c r="I85" s="12"/>
      <c r="J85" s="12"/>
      <c r="K85" s="12"/>
      <c r="L85" s="12"/>
      <c r="M85" s="12"/>
    </row>
    <row r="86" spans="1:13">
      <c r="A86" s="12"/>
      <c r="B86" s="48"/>
      <c r="C86" s="11"/>
      <c r="D86" s="11"/>
      <c r="E86" s="11"/>
      <c r="F86" s="11"/>
      <c r="G86" s="12"/>
      <c r="H86" s="12"/>
      <c r="I86" s="12"/>
      <c r="J86" s="12"/>
      <c r="K86" s="12"/>
      <c r="L86" s="12"/>
      <c r="M86" s="12"/>
    </row>
    <row r="87" spans="1:13">
      <c r="A87" s="12"/>
      <c r="B87" s="48"/>
      <c r="C87" s="11"/>
      <c r="D87" s="11"/>
      <c r="E87" s="11"/>
      <c r="F87" s="11"/>
      <c r="G87" s="12"/>
      <c r="H87" s="12"/>
      <c r="I87" s="12"/>
      <c r="J87" s="12"/>
      <c r="K87" s="12"/>
      <c r="L87" s="12"/>
      <c r="M87" s="12"/>
    </row>
    <row r="88" spans="1:13">
      <c r="A88" s="12"/>
      <c r="B88" s="48"/>
      <c r="C88" s="11"/>
      <c r="D88" s="11"/>
      <c r="E88" s="11"/>
      <c r="F88" s="11"/>
      <c r="G88" s="12"/>
      <c r="H88" s="12"/>
      <c r="I88" s="12"/>
      <c r="J88" s="12"/>
      <c r="K88" s="12"/>
      <c r="L88" s="12"/>
      <c r="M88" s="12"/>
    </row>
    <row r="89" spans="1:13">
      <c r="A89" s="12"/>
      <c r="B89" s="48"/>
      <c r="C89" s="11"/>
      <c r="D89" s="11"/>
      <c r="E89" s="11"/>
      <c r="F89" s="11"/>
      <c r="G89" s="12"/>
      <c r="H89" s="12"/>
      <c r="I89" s="12"/>
      <c r="J89" s="12"/>
      <c r="K89" s="12"/>
      <c r="L89" s="12"/>
      <c r="M89" s="12"/>
    </row>
    <row r="90" spans="1:13">
      <c r="A90" s="12"/>
      <c r="B90" s="48"/>
      <c r="C90" s="11"/>
      <c r="D90" s="11"/>
      <c r="E90" s="11"/>
      <c r="F90" s="11"/>
      <c r="G90" s="12"/>
      <c r="H90" s="12"/>
      <c r="I90" s="12"/>
      <c r="J90" s="12"/>
      <c r="K90" s="12"/>
      <c r="L90" s="12"/>
      <c r="M90"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I58"/>
  <sheetViews>
    <sheetView workbookViewId="0">
      <selection activeCell="C54" sqref="C54"/>
    </sheetView>
  </sheetViews>
  <sheetFormatPr baseColWidth="10" defaultRowHeight="15" x14ac:dyDescent="0"/>
  <cols>
    <col min="1" max="7" width="12.83203125"/>
    <col min="8" max="8" width="24.1640625" customWidth="1"/>
  </cols>
  <sheetData>
    <row r="2" spans="8:9">
      <c r="H2" s="49" t="s">
        <v>86</v>
      </c>
      <c r="I2" s="50"/>
    </row>
    <row r="3" spans="8:9">
      <c r="H3" s="49" t="s">
        <v>87</v>
      </c>
      <c r="I3" s="50" t="s">
        <v>88</v>
      </c>
    </row>
    <row r="4" spans="8:9">
      <c r="H4" s="49" t="s">
        <v>89</v>
      </c>
      <c r="I4" s="50" t="s">
        <v>90</v>
      </c>
    </row>
    <row r="5" spans="8:9">
      <c r="H5" s="49" t="s">
        <v>91</v>
      </c>
      <c r="I5" s="50">
        <v>-0.2452</v>
      </c>
    </row>
    <row r="6" spans="8:9">
      <c r="H6" s="49" t="s">
        <v>92</v>
      </c>
      <c r="I6" s="50">
        <v>0.94340000000000002</v>
      </c>
    </row>
    <row r="7" spans="8:9">
      <c r="H7" s="49" t="s">
        <v>93</v>
      </c>
      <c r="I7" s="50"/>
    </row>
    <row r="8" spans="8:9">
      <c r="H8" s="49" t="s">
        <v>87</v>
      </c>
      <c r="I8" s="50" t="s">
        <v>94</v>
      </c>
    </row>
    <row r="9" spans="8:9">
      <c r="H9" s="49" t="s">
        <v>89</v>
      </c>
      <c r="I9" s="50" t="s">
        <v>95</v>
      </c>
    </row>
    <row r="10" spans="8:9">
      <c r="H10" s="49" t="s">
        <v>91</v>
      </c>
      <c r="I10" s="50" t="s">
        <v>96</v>
      </c>
    </row>
    <row r="11" spans="8:9">
      <c r="H11" s="49" t="s">
        <v>97</v>
      </c>
      <c r="I11" s="50"/>
    </row>
    <row r="12" spans="8:9">
      <c r="H12" s="49" t="s">
        <v>98</v>
      </c>
      <c r="I12" s="50">
        <v>0.99629999999999996</v>
      </c>
    </row>
    <row r="13" spans="8:9">
      <c r="H13" s="49" t="s">
        <v>99</v>
      </c>
      <c r="I13" s="50">
        <v>0.12870000000000001</v>
      </c>
    </row>
    <row r="14" spans="8:9">
      <c r="H14" s="49" t="s">
        <v>100</v>
      </c>
      <c r="I14" s="50"/>
    </row>
    <row r="15" spans="8:9">
      <c r="H15" s="49" t="s">
        <v>101</v>
      </c>
      <c r="I15" s="50">
        <v>1339</v>
      </c>
    </row>
    <row r="16" spans="8:9">
      <c r="H16" s="49" t="s">
        <v>102</v>
      </c>
      <c r="I16" s="50" t="s">
        <v>103</v>
      </c>
    </row>
    <row r="17" spans="8:9">
      <c r="H17" s="49" t="s">
        <v>104</v>
      </c>
      <c r="I17" s="50" t="s">
        <v>105</v>
      </c>
    </row>
    <row r="18" spans="8:9">
      <c r="H18" s="49" t="s">
        <v>106</v>
      </c>
      <c r="I18" s="50" t="s">
        <v>107</v>
      </c>
    </row>
    <row r="19" spans="8:9">
      <c r="H19" s="49" t="s">
        <v>108</v>
      </c>
      <c r="I19" s="50"/>
    </row>
    <row r="20" spans="8:9">
      <c r="H20" s="49" t="s">
        <v>109</v>
      </c>
      <c r="I20" s="50">
        <v>7</v>
      </c>
    </row>
    <row r="21" spans="8:9">
      <c r="H21" s="49" t="s">
        <v>110</v>
      </c>
      <c r="I21" s="50">
        <v>1</v>
      </c>
    </row>
    <row r="22" spans="8:9">
      <c r="H22" s="49" t="s">
        <v>111</v>
      </c>
      <c r="I22" s="50">
        <v>7</v>
      </c>
    </row>
    <row r="23" spans="8:9">
      <c r="H23" s="49" t="s">
        <v>112</v>
      </c>
      <c r="I23" s="50">
        <v>0</v>
      </c>
    </row>
    <row r="24" spans="8:9">
      <c r="H24" s="49" t="s">
        <v>113</v>
      </c>
      <c r="I24" s="50"/>
    </row>
    <row r="25" spans="8:9">
      <c r="H25" s="49" t="s">
        <v>114</v>
      </c>
      <c r="I25" s="50">
        <v>2</v>
      </c>
    </row>
    <row r="26" spans="8:9">
      <c r="H26" s="49" t="s">
        <v>115</v>
      </c>
      <c r="I26" s="50">
        <v>5</v>
      </c>
    </row>
    <row r="27" spans="8:9">
      <c r="H27" s="49" t="s">
        <v>116</v>
      </c>
      <c r="I27" s="50">
        <v>3</v>
      </c>
    </row>
    <row r="28" spans="8:9">
      <c r="H28" s="49" t="s">
        <v>117</v>
      </c>
      <c r="I28" s="50">
        <v>0.33329999999999999</v>
      </c>
    </row>
    <row r="29" spans="8:9">
      <c r="H29" s="49" t="s">
        <v>118</v>
      </c>
      <c r="I29" s="50" t="s">
        <v>119</v>
      </c>
    </row>
    <row r="30" spans="8:9">
      <c r="H30" s="49"/>
      <c r="I30" s="50"/>
    </row>
    <row r="31" spans="8:9">
      <c r="H31" s="49" t="s">
        <v>120</v>
      </c>
      <c r="I31" s="50" t="s">
        <v>121</v>
      </c>
    </row>
    <row r="32" spans="8:9">
      <c r="H32" s="49"/>
      <c r="I32" s="50"/>
    </row>
    <row r="33" spans="8:9">
      <c r="H33" s="49"/>
      <c r="I33" s="50"/>
    </row>
    <row r="34" spans="8:9">
      <c r="H34" s="49"/>
      <c r="I34" s="50"/>
    </row>
    <row r="35" spans="8:9">
      <c r="H35" s="49"/>
      <c r="I35" s="50"/>
    </row>
    <row r="36" spans="8:9">
      <c r="H36" s="49"/>
      <c r="I36" s="50"/>
    </row>
    <row r="37" spans="8:9">
      <c r="H37" s="49"/>
      <c r="I37" s="50"/>
    </row>
    <row r="38" spans="8:9">
      <c r="H38" s="49"/>
      <c r="I38" s="50"/>
    </row>
    <row r="39" spans="8:9">
      <c r="H39" s="49"/>
      <c r="I39" s="50"/>
    </row>
    <row r="40" spans="8:9">
      <c r="H40" s="49"/>
      <c r="I40" s="50"/>
    </row>
    <row r="41" spans="8:9">
      <c r="H41" s="49"/>
      <c r="I41" s="50"/>
    </row>
    <row r="42" spans="8:9">
      <c r="H42" s="49"/>
      <c r="I42" s="50"/>
    </row>
    <row r="43" spans="8:9">
      <c r="H43" s="49"/>
      <c r="I43" s="50"/>
    </row>
    <row r="44" spans="8:9">
      <c r="H44" s="49"/>
      <c r="I44" s="50"/>
    </row>
    <row r="45" spans="8:9">
      <c r="H45" s="49"/>
      <c r="I45" s="50"/>
    </row>
    <row r="46" spans="8:9">
      <c r="H46" s="49"/>
      <c r="I46" s="50"/>
    </row>
    <row r="47" spans="8:9">
      <c r="H47" s="49"/>
      <c r="I47" s="50"/>
    </row>
    <row r="48" spans="8:9">
      <c r="H48" s="49"/>
      <c r="I48" s="50"/>
    </row>
    <row r="49" spans="8:9">
      <c r="H49" s="49"/>
      <c r="I49" s="50"/>
    </row>
    <row r="50" spans="8:9">
      <c r="H50" s="49"/>
      <c r="I50" s="50"/>
    </row>
    <row r="51" spans="8:9">
      <c r="H51" s="49"/>
      <c r="I51" s="50"/>
    </row>
    <row r="52" spans="8:9">
      <c r="H52" s="49"/>
      <c r="I52" s="50"/>
    </row>
    <row r="53" spans="8:9">
      <c r="H53" s="49"/>
      <c r="I53" s="50"/>
    </row>
    <row r="54" spans="8:9">
      <c r="H54" s="49"/>
      <c r="I54" s="50"/>
    </row>
    <row r="55" spans="8:9">
      <c r="H55" s="49"/>
      <c r="I55" s="50"/>
    </row>
    <row r="56" spans="8:9">
      <c r="H56" s="49"/>
      <c r="I56" s="50"/>
    </row>
    <row r="57" spans="8:9">
      <c r="H57" s="49"/>
      <c r="I57" s="50"/>
    </row>
    <row r="58" spans="8:9">
      <c r="H58" s="49"/>
      <c r="I58" s="50"/>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Sample assay</vt:lpstr>
      <vt:lpstr>Sample 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Hunt</dc:creator>
  <cp:lastModifiedBy>Kathleen Hunt</cp:lastModifiedBy>
  <dcterms:created xsi:type="dcterms:W3CDTF">2015-12-07T20:12:00Z</dcterms:created>
  <dcterms:modified xsi:type="dcterms:W3CDTF">2016-02-17T19:56:26Z</dcterms:modified>
</cp:coreProperties>
</file>