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140" windowWidth="20100" windowHeight="8500"/>
  </bookViews>
  <sheets>
    <sheet name="General" sheetId="1" r:id="rId1"/>
    <sheet name="Judicial" sheetId="2" r:id="rId2"/>
    <sheet name="Official Counts" sheetId="3" r:id="rId3"/>
    <sheet name="Judicial Result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62" i="2" l="1"/>
  <c r="BA62" i="2"/>
  <c r="BB61" i="2"/>
  <c r="BA61" i="2"/>
  <c r="BB60" i="2"/>
  <c r="BA60" i="2"/>
  <c r="BB59" i="2"/>
  <c r="BA59" i="2"/>
  <c r="I51" i="2"/>
  <c r="I47" i="2"/>
  <c r="I43" i="2"/>
  <c r="I35" i="2"/>
  <c r="I31" i="2"/>
  <c r="F106" i="1"/>
  <c r="F102" i="1"/>
  <c r="F50" i="1"/>
  <c r="F46" i="1"/>
  <c r="F30" i="1"/>
  <c r="G55" i="2"/>
  <c r="G51" i="2"/>
  <c r="G47" i="2"/>
  <c r="G35" i="2"/>
  <c r="G31" i="2"/>
  <c r="G7" i="2"/>
  <c r="E106" i="1"/>
  <c r="E94" i="1"/>
  <c r="E90" i="1"/>
  <c r="E58" i="1"/>
  <c r="E54" i="1"/>
  <c r="E50" i="1"/>
  <c r="E30" i="1"/>
  <c r="E22" i="1"/>
  <c r="E2" i="1"/>
  <c r="E55" i="2"/>
  <c r="BC62" i="2"/>
  <c r="BD62" i="2"/>
  <c r="BB58" i="2"/>
  <c r="BA58" i="2"/>
  <c r="BB57" i="2"/>
  <c r="BA57" i="2"/>
  <c r="BB56" i="2"/>
  <c r="BA56" i="2"/>
  <c r="BB55" i="2"/>
  <c r="BA55" i="2"/>
  <c r="BB54" i="2"/>
  <c r="BA54" i="2"/>
  <c r="BB53" i="2"/>
  <c r="BA53" i="2"/>
  <c r="BB52" i="2"/>
  <c r="BA52" i="2"/>
  <c r="BB51" i="2"/>
  <c r="BA51" i="2"/>
  <c r="BB50" i="2"/>
  <c r="BA50" i="2"/>
  <c r="BB49" i="2"/>
  <c r="BA49" i="2"/>
  <c r="BB48" i="2"/>
  <c r="BA48" i="2"/>
  <c r="BB47" i="2"/>
  <c r="BA47" i="2"/>
  <c r="BB46" i="2"/>
  <c r="BA46" i="2"/>
  <c r="BB45" i="2"/>
  <c r="BA45" i="2"/>
  <c r="BB44" i="2"/>
  <c r="BA44" i="2"/>
  <c r="BB43" i="2"/>
  <c r="BA43" i="2"/>
  <c r="BB42" i="2"/>
  <c r="BA42" i="2"/>
  <c r="BB41" i="2"/>
  <c r="BA41" i="2"/>
  <c r="BB40" i="2"/>
  <c r="BA40" i="2"/>
  <c r="BB39" i="2"/>
  <c r="BA39" i="2"/>
  <c r="BB38" i="2"/>
  <c r="BA38" i="2"/>
  <c r="BB37" i="2"/>
  <c r="BA37" i="2"/>
  <c r="BB36" i="2"/>
  <c r="BA36" i="2"/>
  <c r="BB35" i="2"/>
  <c r="BA35" i="2"/>
  <c r="BB34" i="2"/>
  <c r="BA34" i="2"/>
  <c r="BB33" i="2"/>
  <c r="BA33" i="2"/>
  <c r="BB32" i="2"/>
  <c r="BA32" i="2"/>
  <c r="BB31" i="2"/>
  <c r="BA31" i="2"/>
  <c r="BB30" i="2"/>
  <c r="BA30" i="2"/>
  <c r="BB29" i="2"/>
  <c r="BA29" i="2"/>
  <c r="BB28" i="2"/>
  <c r="BA28" i="2"/>
  <c r="BB27" i="2"/>
  <c r="BA27" i="2"/>
  <c r="BB26" i="2"/>
  <c r="BA26" i="2"/>
  <c r="BB25" i="2"/>
  <c r="BA25" i="2"/>
  <c r="BB24" i="2"/>
  <c r="BA24" i="2"/>
  <c r="BB23" i="2"/>
  <c r="BA23" i="2"/>
  <c r="BB22" i="2"/>
  <c r="BA22" i="2"/>
  <c r="BB21" i="2"/>
  <c r="BA21" i="2"/>
  <c r="BB20" i="2"/>
  <c r="BA20" i="2"/>
  <c r="BB19" i="2"/>
  <c r="BA19" i="2"/>
  <c r="BB18" i="2"/>
  <c r="BA18" i="2"/>
  <c r="BB17" i="2"/>
  <c r="BA17" i="2"/>
  <c r="BB16" i="2"/>
  <c r="BA16" i="2"/>
  <c r="BB15" i="2"/>
  <c r="BA15" i="2"/>
  <c r="BB14" i="2"/>
  <c r="BA14" i="2"/>
  <c r="BB13" i="2"/>
  <c r="BA13" i="2"/>
  <c r="BB12" i="2"/>
  <c r="BA12" i="2"/>
  <c r="BB11" i="2"/>
  <c r="BA11" i="2"/>
  <c r="BB10" i="2"/>
  <c r="BA10" i="2"/>
  <c r="BB9" i="2"/>
  <c r="BA9" i="2"/>
  <c r="BB8" i="2"/>
  <c r="BA8" i="2"/>
  <c r="BB7" i="2"/>
  <c r="BA7" i="2"/>
  <c r="BB4" i="2"/>
  <c r="BB5" i="2"/>
  <c r="BB6" i="2"/>
  <c r="BB3" i="2"/>
  <c r="BA4" i="2"/>
  <c r="BA5" i="2"/>
  <c r="BA6" i="2"/>
  <c r="BA3" i="2"/>
  <c r="BD58" i="2"/>
  <c r="BD54" i="2"/>
  <c r="BD50" i="2"/>
  <c r="BC42" i="2"/>
  <c r="BC58" i="2"/>
  <c r="BC54" i="2"/>
  <c r="BC50" i="2"/>
  <c r="BD46" i="2"/>
  <c r="BD42" i="2"/>
  <c r="BD38" i="2"/>
  <c r="BD34" i="2"/>
  <c r="BC34" i="2"/>
  <c r="BD30" i="2"/>
  <c r="BD26" i="2"/>
  <c r="BC26" i="2"/>
  <c r="BD22" i="2"/>
  <c r="BC22" i="2"/>
  <c r="BD18" i="2"/>
  <c r="BC18" i="2"/>
  <c r="BD14" i="2"/>
  <c r="BC14" i="2"/>
  <c r="BD10" i="2"/>
  <c r="BC10" i="2"/>
  <c r="BD6" i="2"/>
  <c r="BC46" i="2"/>
  <c r="BC38" i="2"/>
  <c r="BC30" i="2"/>
  <c r="BC6" i="2"/>
  <c r="AB233" i="1"/>
  <c r="AB232" i="1"/>
  <c r="AB231" i="1"/>
  <c r="AB230" i="1"/>
  <c r="AB205" i="1"/>
  <c r="AB204" i="1"/>
  <c r="AB203" i="1"/>
  <c r="AB202" i="1"/>
  <c r="AB177" i="1"/>
  <c r="AB176" i="1"/>
  <c r="AB175" i="1"/>
  <c r="AB174" i="1"/>
  <c r="AB149" i="1"/>
  <c r="AB148" i="1"/>
  <c r="AB147" i="1"/>
  <c r="AB146" i="1"/>
  <c r="AB121" i="1"/>
  <c r="AB120" i="1"/>
  <c r="AB119" i="1"/>
  <c r="AB118" i="1"/>
  <c r="AB93" i="1"/>
  <c r="AB92" i="1"/>
  <c r="AB91" i="1"/>
  <c r="AB90" i="1"/>
  <c r="AB213" i="1"/>
  <c r="AB212" i="1"/>
  <c r="AB211" i="1"/>
  <c r="AB210" i="1"/>
  <c r="AC213" i="1"/>
  <c r="AB185" i="1"/>
  <c r="AB184" i="1"/>
  <c r="AB183" i="1"/>
  <c r="AB182" i="1"/>
  <c r="AB157" i="1"/>
  <c r="AB156" i="1"/>
  <c r="AB155" i="1"/>
  <c r="AB154" i="1"/>
  <c r="AB129" i="1"/>
  <c r="AB128" i="1"/>
  <c r="AB127" i="1"/>
  <c r="AB126" i="1"/>
  <c r="AB101" i="1"/>
  <c r="AB100" i="1"/>
  <c r="AB99" i="1"/>
  <c r="AB98" i="1"/>
  <c r="AB229" i="1"/>
  <c r="AB228" i="1"/>
  <c r="AB227" i="1"/>
  <c r="AB226" i="1"/>
  <c r="AB201" i="1"/>
  <c r="AB200" i="1"/>
  <c r="AB199" i="1"/>
  <c r="AB198" i="1"/>
  <c r="AB173" i="1"/>
  <c r="AB172" i="1"/>
  <c r="AB171" i="1"/>
  <c r="AB170" i="1"/>
  <c r="AB145" i="1"/>
  <c r="AB144" i="1"/>
  <c r="AB143" i="1"/>
  <c r="AB142" i="1"/>
  <c r="AB117" i="1"/>
  <c r="AB116" i="1"/>
  <c r="AB115" i="1"/>
  <c r="AB114" i="1"/>
  <c r="AB89" i="1"/>
  <c r="AB88" i="1"/>
  <c r="AB87" i="1"/>
  <c r="AB86" i="1"/>
  <c r="AB237" i="1"/>
  <c r="AB236" i="1"/>
  <c r="AB235" i="1"/>
  <c r="AB234" i="1"/>
  <c r="AB209" i="1"/>
  <c r="AB208" i="1"/>
  <c r="AB207" i="1"/>
  <c r="AB206" i="1"/>
  <c r="AB181" i="1"/>
  <c r="AB180" i="1"/>
  <c r="AB179" i="1"/>
  <c r="AB178" i="1"/>
  <c r="AB153" i="1"/>
  <c r="AB152" i="1"/>
  <c r="AB151" i="1"/>
  <c r="AB150" i="1"/>
  <c r="AB125" i="1"/>
  <c r="AB124" i="1"/>
  <c r="AB123" i="1"/>
  <c r="AB122" i="1"/>
  <c r="AB97" i="1"/>
  <c r="AB96" i="1"/>
  <c r="AB95" i="1"/>
  <c r="AB94" i="1"/>
  <c r="AB217" i="1"/>
  <c r="AB216" i="1"/>
  <c r="AB215" i="1"/>
  <c r="AB214" i="1"/>
  <c r="AC217" i="1"/>
  <c r="AB189" i="1"/>
  <c r="AB188" i="1"/>
  <c r="AB187" i="1"/>
  <c r="AB186" i="1"/>
  <c r="AB161" i="1"/>
  <c r="AB160" i="1"/>
  <c r="AB159" i="1"/>
  <c r="AB158" i="1"/>
  <c r="AB133" i="1"/>
  <c r="AB132" i="1"/>
  <c r="AB131" i="1"/>
  <c r="AB130" i="1"/>
  <c r="AB105" i="1"/>
  <c r="AB104" i="1"/>
  <c r="AB103" i="1"/>
  <c r="AB102" i="1"/>
  <c r="AB221" i="1"/>
  <c r="AB220" i="1"/>
  <c r="AB219" i="1"/>
  <c r="AB218" i="1"/>
  <c r="AB193" i="1"/>
  <c r="AB192" i="1"/>
  <c r="AB191" i="1"/>
  <c r="AB190" i="1"/>
  <c r="AB165" i="1"/>
  <c r="AB164" i="1"/>
  <c r="AB163" i="1"/>
  <c r="AB162" i="1"/>
  <c r="AB137" i="1"/>
  <c r="AB136" i="1"/>
  <c r="AB135" i="1"/>
  <c r="AB134" i="1"/>
  <c r="AB109" i="1"/>
  <c r="AB108" i="1"/>
  <c r="AB107" i="1"/>
  <c r="AB106" i="1"/>
  <c r="AB225" i="1"/>
  <c r="AB224" i="1"/>
  <c r="AB223" i="1"/>
  <c r="AB222" i="1"/>
  <c r="AB197" i="1"/>
  <c r="AB196" i="1"/>
  <c r="AB195" i="1"/>
  <c r="AB194" i="1"/>
  <c r="AC197" i="1"/>
  <c r="AB169" i="1"/>
  <c r="AB168" i="1"/>
  <c r="AB167" i="1"/>
  <c r="AB166" i="1"/>
  <c r="AB141" i="1"/>
  <c r="AB140" i="1"/>
  <c r="AB139" i="1"/>
  <c r="AB138" i="1"/>
  <c r="AB113" i="1"/>
  <c r="AB112" i="1"/>
  <c r="AB111" i="1"/>
  <c r="AB110" i="1"/>
  <c r="AB83" i="1"/>
  <c r="AB84" i="1"/>
  <c r="AB85" i="1"/>
  <c r="AB82" i="1"/>
  <c r="AB79" i="1"/>
  <c r="AB80" i="1"/>
  <c r="AB81" i="1"/>
  <c r="AB78" i="1"/>
  <c r="AB75" i="1"/>
  <c r="AB76" i="1"/>
  <c r="AB77" i="1"/>
  <c r="AB74" i="1"/>
  <c r="AB71" i="1"/>
  <c r="AB72" i="1"/>
  <c r="AB73" i="1"/>
  <c r="AB70" i="1"/>
  <c r="AB67" i="1"/>
  <c r="AB68" i="1"/>
  <c r="AB69" i="1"/>
  <c r="AB66" i="1"/>
  <c r="AB63" i="1"/>
  <c r="AB64" i="1"/>
  <c r="AB65" i="1"/>
  <c r="AB62" i="1"/>
  <c r="AB59" i="1"/>
  <c r="AB60" i="1"/>
  <c r="AB61" i="1"/>
  <c r="AB58" i="1"/>
  <c r="AB55" i="1"/>
  <c r="AB56" i="1"/>
  <c r="AB57" i="1"/>
  <c r="AB54" i="1"/>
  <c r="AB51" i="1"/>
  <c r="AB52" i="1"/>
  <c r="AB53" i="1"/>
  <c r="AB50" i="1"/>
  <c r="AB47" i="1"/>
  <c r="AB48" i="1"/>
  <c r="AB49" i="1"/>
  <c r="AB46" i="1"/>
  <c r="AB43" i="1"/>
  <c r="AB44" i="1"/>
  <c r="AB45" i="1"/>
  <c r="AB42" i="1"/>
  <c r="AB39" i="1"/>
  <c r="AB40" i="1"/>
  <c r="AB41" i="1"/>
  <c r="AB38" i="1"/>
  <c r="AB35" i="1"/>
  <c r="AB36" i="1"/>
  <c r="AB37" i="1"/>
  <c r="AB34" i="1"/>
  <c r="AB31" i="1"/>
  <c r="AB32" i="1"/>
  <c r="AB33" i="1"/>
  <c r="AB30" i="1"/>
  <c r="AB27" i="1"/>
  <c r="AB28" i="1"/>
  <c r="AB29" i="1"/>
  <c r="AB26" i="1"/>
  <c r="AB23" i="1"/>
  <c r="AB24" i="1"/>
  <c r="AB25" i="1"/>
  <c r="AB22" i="1"/>
  <c r="AB19" i="1"/>
  <c r="AB20" i="1"/>
  <c r="AB21" i="1"/>
  <c r="AB18" i="1"/>
  <c r="AB15" i="1"/>
  <c r="AB16" i="1"/>
  <c r="AB17" i="1"/>
  <c r="AB14" i="1"/>
  <c r="AB11" i="1"/>
  <c r="AB12" i="1"/>
  <c r="AB13" i="1"/>
  <c r="AB10" i="1"/>
  <c r="AB7" i="1"/>
  <c r="AB8" i="1"/>
  <c r="AB9" i="1"/>
  <c r="AB6" i="1"/>
  <c r="AB5" i="1"/>
  <c r="AB4" i="1"/>
  <c r="AB3" i="1"/>
  <c r="AB2" i="1"/>
  <c r="AC233" i="1"/>
  <c r="AC225" i="1"/>
  <c r="AC221" i="1"/>
  <c r="AC193" i="1"/>
  <c r="AC201" i="1"/>
  <c r="AC173" i="1"/>
  <c r="AC169" i="1"/>
  <c r="AC137" i="1"/>
  <c r="AC165" i="1"/>
  <c r="AC161" i="1"/>
  <c r="AC133" i="1"/>
  <c r="AC153" i="1"/>
  <c r="AC77" i="1"/>
  <c r="AC81" i="1"/>
  <c r="AC73" i="1"/>
  <c r="AC69" i="1"/>
  <c r="AC65" i="1"/>
  <c r="AC209" i="1"/>
  <c r="AC205" i="1"/>
  <c r="AC237" i="1"/>
  <c r="AC181" i="1"/>
  <c r="AC177" i="1"/>
  <c r="AC189" i="1"/>
  <c r="AC185" i="1"/>
  <c r="AC129" i="1"/>
  <c r="AC125" i="1"/>
  <c r="AC121" i="1"/>
  <c r="AC117" i="1"/>
  <c r="AC113" i="1"/>
  <c r="AC157" i="1"/>
  <c r="AC149" i="1"/>
  <c r="AC145" i="1"/>
  <c r="AC141" i="1"/>
  <c r="AC229" i="1"/>
  <c r="AC89" i="1"/>
  <c r="AC109" i="1"/>
  <c r="AC105" i="1"/>
  <c r="AC101" i="1"/>
  <c r="AC97" i="1"/>
  <c r="AC93" i="1"/>
  <c r="AC85" i="1"/>
  <c r="AC57" i="1"/>
  <c r="AC61" i="1"/>
  <c r="AC53" i="1"/>
  <c r="AC49" i="1"/>
  <c r="AC45" i="1"/>
  <c r="AC37" i="1"/>
  <c r="AC33" i="1"/>
  <c r="AC41" i="1"/>
  <c r="AC25" i="1"/>
  <c r="AC29" i="1"/>
  <c r="AC21" i="1"/>
  <c r="AC17" i="1"/>
  <c r="AC9" i="1"/>
  <c r="AC5" i="1"/>
  <c r="AC13" i="1"/>
</calcChain>
</file>

<file path=xl/sharedStrings.xml><?xml version="1.0" encoding="utf-8"?>
<sst xmlns="http://schemas.openxmlformats.org/spreadsheetml/2006/main" count="763" uniqueCount="248">
  <si>
    <t>1st</t>
  </si>
  <si>
    <t>2nd</t>
  </si>
  <si>
    <t>3rd</t>
  </si>
  <si>
    <t>4th</t>
  </si>
  <si>
    <t>Lulu</t>
  </si>
  <si>
    <t>Ash</t>
  </si>
  <si>
    <t>Log</t>
  </si>
  <si>
    <t>Eur</t>
  </si>
  <si>
    <t>Plum</t>
  </si>
  <si>
    <t>Beloit</t>
  </si>
  <si>
    <t>Bloom</t>
  </si>
  <si>
    <t>Salt</t>
  </si>
  <si>
    <t>Sol Rap</t>
  </si>
  <si>
    <t>Tky Crk</t>
  </si>
  <si>
    <t>Ctr</t>
  </si>
  <si>
    <t>Rnd Spg</t>
  </si>
  <si>
    <t>Glen</t>
  </si>
  <si>
    <t>Wnt Crk</t>
  </si>
  <si>
    <t>Hayes</t>
  </si>
  <si>
    <t>Blue</t>
  </si>
  <si>
    <t>Cwkr</t>
  </si>
  <si>
    <t>Carr</t>
  </si>
  <si>
    <t>Pitts</t>
  </si>
  <si>
    <t>Cust</t>
  </si>
  <si>
    <t>TOTAL</t>
  </si>
  <si>
    <t>Candidate Name</t>
  </si>
  <si>
    <t>Adv</t>
  </si>
  <si>
    <t>Ppr</t>
  </si>
  <si>
    <t>Prov</t>
  </si>
  <si>
    <t>Mach</t>
  </si>
  <si>
    <r>
      <rPr>
        <b/>
        <sz val="11"/>
        <color theme="1"/>
        <rFont val="Calibri"/>
        <family val="2"/>
        <scheme val="minor"/>
      </rPr>
      <t>TRUMP</t>
    </r>
    <r>
      <rPr>
        <sz val="11"/>
        <color theme="1"/>
        <rFont val="Calibri"/>
        <family val="2"/>
        <scheme val="minor"/>
      </rPr>
      <t>/Pence, R</t>
    </r>
  </si>
  <si>
    <r>
      <rPr>
        <b/>
        <sz val="11"/>
        <color theme="1"/>
        <rFont val="Calibri"/>
        <family val="2"/>
        <scheme val="minor"/>
      </rPr>
      <t>CLINTON</t>
    </r>
    <r>
      <rPr>
        <sz val="11"/>
        <color theme="1"/>
        <rFont val="Calibri"/>
        <family val="2"/>
        <scheme val="minor"/>
      </rPr>
      <t>/Kaine, D</t>
    </r>
  </si>
  <si>
    <r>
      <rPr>
        <b/>
        <sz val="11"/>
        <color theme="1"/>
        <rFont val="Calibri"/>
        <family val="2"/>
        <scheme val="minor"/>
      </rPr>
      <t>JOHNSON</t>
    </r>
    <r>
      <rPr>
        <sz val="11"/>
        <color theme="1"/>
        <rFont val="Calibri"/>
        <family val="2"/>
        <scheme val="minor"/>
      </rPr>
      <t>/Weld, L</t>
    </r>
  </si>
  <si>
    <r>
      <t xml:space="preserve">Patrick </t>
    </r>
    <r>
      <rPr>
        <b/>
        <sz val="11"/>
        <color theme="1"/>
        <rFont val="Calibri"/>
        <family val="2"/>
        <scheme val="minor"/>
      </rPr>
      <t>WIESNER</t>
    </r>
    <r>
      <rPr>
        <sz val="11"/>
        <color theme="1"/>
        <rFont val="Calibri"/>
        <family val="2"/>
        <scheme val="minor"/>
      </rPr>
      <t>, D</t>
    </r>
  </si>
  <si>
    <r>
      <t xml:space="preserve">Jerry </t>
    </r>
    <r>
      <rPr>
        <b/>
        <sz val="11"/>
        <color theme="1"/>
        <rFont val="Calibri"/>
        <family val="2"/>
        <scheme val="minor"/>
      </rPr>
      <t>MORAN</t>
    </r>
    <r>
      <rPr>
        <sz val="11"/>
        <color theme="1"/>
        <rFont val="Calibri"/>
        <family val="2"/>
        <scheme val="minor"/>
      </rPr>
      <t>, R</t>
    </r>
  </si>
  <si>
    <r>
      <t xml:space="preserve">Robert </t>
    </r>
    <r>
      <rPr>
        <b/>
        <sz val="11"/>
        <color theme="1"/>
        <rFont val="Calibri"/>
        <family val="2"/>
        <scheme val="minor"/>
      </rPr>
      <t>GARRARD</t>
    </r>
    <r>
      <rPr>
        <sz val="11"/>
        <color theme="1"/>
        <rFont val="Calibri"/>
        <family val="2"/>
        <scheme val="minor"/>
      </rPr>
      <t>, L</t>
    </r>
  </si>
  <si>
    <r>
      <t xml:space="preserve">Roger </t>
    </r>
    <r>
      <rPr>
        <b/>
        <sz val="11"/>
        <color theme="1"/>
        <rFont val="Calibri"/>
        <family val="2"/>
        <scheme val="minor"/>
      </rPr>
      <t>MARSHALL</t>
    </r>
    <r>
      <rPr>
        <sz val="11"/>
        <color theme="1"/>
        <rFont val="Calibri"/>
        <family val="2"/>
        <scheme val="minor"/>
      </rPr>
      <t>, R</t>
    </r>
  </si>
  <si>
    <r>
      <t xml:space="preserve">Kerry </t>
    </r>
    <r>
      <rPr>
        <b/>
        <sz val="11"/>
        <color theme="1"/>
        <rFont val="Calibri"/>
        <family val="2"/>
        <scheme val="minor"/>
      </rPr>
      <t>BURT</t>
    </r>
    <r>
      <rPr>
        <sz val="11"/>
        <color theme="1"/>
        <rFont val="Calibri"/>
        <family val="2"/>
        <scheme val="minor"/>
      </rPr>
      <t>, L</t>
    </r>
  </si>
  <si>
    <r>
      <t xml:space="preserve">Alan </t>
    </r>
    <r>
      <rPr>
        <b/>
        <sz val="11"/>
        <color theme="1"/>
        <rFont val="Calibri"/>
        <family val="2"/>
        <scheme val="minor"/>
      </rPr>
      <t>LAPOLICE</t>
    </r>
    <r>
      <rPr>
        <sz val="11"/>
        <color theme="1"/>
        <rFont val="Calibri"/>
        <family val="2"/>
        <scheme val="minor"/>
      </rPr>
      <t>, I</t>
    </r>
  </si>
  <si>
    <r>
      <t xml:space="preserve">Brian </t>
    </r>
    <r>
      <rPr>
        <b/>
        <sz val="11"/>
        <color theme="1"/>
        <rFont val="Calibri"/>
        <family val="2"/>
        <scheme val="minor"/>
      </rPr>
      <t>ANGEVINE</t>
    </r>
    <r>
      <rPr>
        <sz val="11"/>
        <color theme="1"/>
        <rFont val="Calibri"/>
        <family val="2"/>
        <scheme val="minor"/>
      </rPr>
      <t>, D</t>
    </r>
  </si>
  <si>
    <r>
      <t xml:space="preserve">Elaine </t>
    </r>
    <r>
      <rPr>
        <b/>
        <sz val="11"/>
        <color theme="1"/>
        <rFont val="Calibri"/>
        <family val="2"/>
        <scheme val="minor"/>
      </rPr>
      <t>BOWERS</t>
    </r>
    <r>
      <rPr>
        <sz val="11"/>
        <color theme="1"/>
        <rFont val="Calibri"/>
        <family val="2"/>
        <scheme val="minor"/>
      </rPr>
      <t>, R</t>
    </r>
  </si>
  <si>
    <r>
      <t xml:space="preserve">Susan </t>
    </r>
    <r>
      <rPr>
        <b/>
        <sz val="11"/>
        <color theme="1"/>
        <rFont val="Calibri"/>
        <family val="2"/>
        <scheme val="minor"/>
      </rPr>
      <t>CONCANNON</t>
    </r>
    <r>
      <rPr>
        <sz val="11"/>
        <color theme="1"/>
        <rFont val="Calibri"/>
        <family val="2"/>
        <scheme val="minor"/>
      </rPr>
      <t>, R</t>
    </r>
  </si>
  <si>
    <r>
      <t xml:space="preserve">Deena </t>
    </r>
    <r>
      <rPr>
        <b/>
        <sz val="11"/>
        <color theme="1"/>
        <rFont val="Calibri"/>
        <family val="2"/>
        <scheme val="minor"/>
      </rPr>
      <t>HORST</t>
    </r>
    <r>
      <rPr>
        <sz val="11"/>
        <color theme="1"/>
        <rFont val="Calibri"/>
        <family val="2"/>
        <scheme val="minor"/>
      </rPr>
      <t>, R</t>
    </r>
  </si>
  <si>
    <r>
      <t xml:space="preserve">Aaron </t>
    </r>
    <r>
      <rPr>
        <b/>
        <sz val="11"/>
        <color theme="1"/>
        <rFont val="Calibri"/>
        <family val="2"/>
        <scheme val="minor"/>
      </rPr>
      <t>ESTABROOK</t>
    </r>
    <r>
      <rPr>
        <sz val="11"/>
        <color theme="1"/>
        <rFont val="Calibri"/>
        <family val="2"/>
        <scheme val="minor"/>
      </rPr>
      <t>, I</t>
    </r>
  </si>
  <si>
    <r>
      <t xml:space="preserve">Gregory </t>
    </r>
    <r>
      <rPr>
        <b/>
        <sz val="11"/>
        <color theme="1"/>
        <rFont val="Calibri"/>
        <family val="2"/>
        <scheme val="minor"/>
      </rPr>
      <t>LINTON</t>
    </r>
  </si>
  <si>
    <r>
      <t xml:space="preserve">James "Jim" </t>
    </r>
    <r>
      <rPr>
        <b/>
        <sz val="11"/>
        <color theme="1"/>
        <rFont val="Calibri"/>
        <family val="2"/>
        <scheme val="minor"/>
      </rPr>
      <t>HUGHES</t>
    </r>
  </si>
  <si>
    <r>
      <t xml:space="preserve">Drew </t>
    </r>
    <r>
      <rPr>
        <b/>
        <sz val="11"/>
        <color theme="1"/>
        <rFont val="Calibri"/>
        <family val="2"/>
        <scheme val="minor"/>
      </rPr>
      <t>DUSKIE</t>
    </r>
  </si>
  <si>
    <r>
      <t xml:space="preserve">Lisha </t>
    </r>
    <r>
      <rPr>
        <b/>
        <sz val="11"/>
        <color theme="1"/>
        <rFont val="Calibri"/>
        <family val="2"/>
        <scheme val="minor"/>
      </rPr>
      <t>WIESE</t>
    </r>
  </si>
  <si>
    <r>
      <t xml:space="preserve">Jim </t>
    </r>
    <r>
      <rPr>
        <b/>
        <sz val="11"/>
        <color theme="1"/>
        <rFont val="Calibri"/>
        <family val="2"/>
        <scheme val="minor"/>
      </rPr>
      <t>BRUMMER</t>
    </r>
  </si>
  <si>
    <r>
      <t xml:space="preserve">Mike </t>
    </r>
    <r>
      <rPr>
        <b/>
        <sz val="11"/>
        <color theme="1"/>
        <rFont val="Calibri"/>
        <family val="2"/>
        <scheme val="minor"/>
      </rPr>
      <t>COOPER</t>
    </r>
  </si>
  <si>
    <r>
      <t xml:space="preserve">Jim </t>
    </r>
    <r>
      <rPr>
        <b/>
        <sz val="11"/>
        <color theme="1"/>
        <rFont val="Calibri"/>
        <family val="2"/>
        <scheme val="minor"/>
      </rPr>
      <t>MARSHALL</t>
    </r>
  </si>
  <si>
    <r>
      <t xml:space="preserve">Chris </t>
    </r>
    <r>
      <rPr>
        <b/>
        <sz val="11"/>
        <color theme="1"/>
        <rFont val="Calibri"/>
        <family val="2"/>
        <scheme val="minor"/>
      </rPr>
      <t>TREASTER</t>
    </r>
  </si>
  <si>
    <r>
      <t xml:space="preserve">Yvonne </t>
    </r>
    <r>
      <rPr>
        <b/>
        <sz val="11"/>
        <color theme="1"/>
        <rFont val="Calibri"/>
        <family val="2"/>
        <scheme val="minor"/>
      </rPr>
      <t>MELTON</t>
    </r>
  </si>
  <si>
    <r>
      <t xml:space="preserve">Tami </t>
    </r>
    <r>
      <rPr>
        <b/>
        <sz val="11"/>
        <color theme="1"/>
        <rFont val="Calibri"/>
        <family val="2"/>
        <scheme val="minor"/>
      </rPr>
      <t>ECK</t>
    </r>
  </si>
  <si>
    <r>
      <t xml:space="preserve">Mark </t>
    </r>
    <r>
      <rPr>
        <b/>
        <sz val="11"/>
        <color theme="1"/>
        <rFont val="Calibri"/>
        <family val="2"/>
        <scheme val="minor"/>
      </rPr>
      <t>NOAH</t>
    </r>
  </si>
  <si>
    <r>
      <t xml:space="preserve">Anthony </t>
    </r>
    <r>
      <rPr>
        <b/>
        <sz val="11"/>
        <color theme="1"/>
        <rFont val="Calibri"/>
        <family val="2"/>
        <scheme val="minor"/>
      </rPr>
      <t>PEREZ</t>
    </r>
  </si>
  <si>
    <r>
      <t xml:space="preserve">Tom </t>
    </r>
    <r>
      <rPr>
        <b/>
        <sz val="11"/>
        <color theme="1"/>
        <rFont val="Calibri"/>
        <family val="2"/>
        <scheme val="minor"/>
      </rPr>
      <t>DENEKE</t>
    </r>
  </si>
  <si>
    <r>
      <t xml:space="preserve">Kent </t>
    </r>
    <r>
      <rPr>
        <b/>
        <sz val="11"/>
        <color theme="1"/>
        <rFont val="Calibri"/>
        <family val="2"/>
        <scheme val="minor"/>
      </rPr>
      <t>MELTON</t>
    </r>
  </si>
  <si>
    <r>
      <t xml:space="preserve">Jerod </t>
    </r>
    <r>
      <rPr>
        <b/>
        <sz val="11"/>
        <color theme="1"/>
        <rFont val="Calibri"/>
        <family val="2"/>
        <scheme val="minor"/>
      </rPr>
      <t>MILLER</t>
    </r>
  </si>
  <si>
    <r>
      <t xml:space="preserve">Brent </t>
    </r>
    <r>
      <rPr>
        <b/>
        <sz val="11"/>
        <color theme="1"/>
        <rFont val="Calibri"/>
        <family val="2"/>
        <scheme val="minor"/>
      </rPr>
      <t>LAFLEN</t>
    </r>
  </si>
  <si>
    <r>
      <t xml:space="preserve">Vernon </t>
    </r>
    <r>
      <rPr>
        <b/>
        <sz val="11"/>
        <color theme="1"/>
        <rFont val="Calibri"/>
        <family val="2"/>
        <scheme val="minor"/>
      </rPr>
      <t>ADAMS</t>
    </r>
  </si>
  <si>
    <r>
      <t xml:space="preserve">Carl </t>
    </r>
    <r>
      <rPr>
        <b/>
        <sz val="11"/>
        <color theme="1"/>
        <rFont val="Calibri"/>
        <family val="2"/>
        <scheme val="minor"/>
      </rPr>
      <t>EILERT</t>
    </r>
  </si>
  <si>
    <r>
      <t xml:space="preserve">Thomas </t>
    </r>
    <r>
      <rPr>
        <b/>
        <sz val="11"/>
        <color theme="1"/>
        <rFont val="Calibri"/>
        <family val="2"/>
        <scheme val="minor"/>
      </rPr>
      <t>WENDELL</t>
    </r>
  </si>
  <si>
    <r>
      <t xml:space="preserve">Michelle </t>
    </r>
    <r>
      <rPr>
        <b/>
        <sz val="11"/>
        <color theme="1"/>
        <rFont val="Calibri"/>
        <family val="2"/>
        <scheme val="minor"/>
      </rPr>
      <t>DRUM</t>
    </r>
  </si>
  <si>
    <r>
      <t xml:space="preserve">Chuck </t>
    </r>
    <r>
      <rPr>
        <b/>
        <sz val="11"/>
        <color theme="1"/>
        <rFont val="Calibri"/>
        <family val="2"/>
        <scheme val="minor"/>
      </rPr>
      <t>PETERSON</t>
    </r>
  </si>
  <si>
    <r>
      <t xml:space="preserve">Janet </t>
    </r>
    <r>
      <rPr>
        <b/>
        <sz val="11"/>
        <color theme="1"/>
        <rFont val="Calibri"/>
        <family val="2"/>
        <scheme val="minor"/>
      </rPr>
      <t>HOLWAY</t>
    </r>
  </si>
  <si>
    <r>
      <t xml:space="preserve">Charles </t>
    </r>
    <r>
      <rPr>
        <b/>
        <sz val="11"/>
        <color theme="1"/>
        <rFont val="Calibri"/>
        <family val="2"/>
        <scheme val="minor"/>
      </rPr>
      <t>BROCKWAY</t>
    </r>
  </si>
  <si>
    <r>
      <t xml:space="preserve">Jim </t>
    </r>
    <r>
      <rPr>
        <b/>
        <sz val="11"/>
        <color theme="1"/>
        <rFont val="Calibri"/>
        <family val="2"/>
        <scheme val="minor"/>
      </rPr>
      <t>WALTER</t>
    </r>
  </si>
  <si>
    <r>
      <t xml:space="preserve">Darrell </t>
    </r>
    <r>
      <rPr>
        <b/>
        <sz val="11"/>
        <color theme="1"/>
        <rFont val="Calibri"/>
        <family val="2"/>
        <scheme val="minor"/>
      </rPr>
      <t>FULHAGE</t>
    </r>
  </si>
  <si>
    <r>
      <t xml:space="preserve">Dale </t>
    </r>
    <r>
      <rPr>
        <b/>
        <sz val="11"/>
        <color theme="1"/>
        <rFont val="Calibri"/>
        <family val="2"/>
        <scheme val="minor"/>
      </rPr>
      <t>KONZEM</t>
    </r>
  </si>
  <si>
    <r>
      <t xml:space="preserve">Kristopher </t>
    </r>
    <r>
      <rPr>
        <b/>
        <sz val="11"/>
        <color theme="1"/>
        <rFont val="Calibri"/>
        <family val="2"/>
        <scheme val="minor"/>
      </rPr>
      <t>JONES</t>
    </r>
  </si>
  <si>
    <r>
      <t xml:space="preserve">Kenneth </t>
    </r>
    <r>
      <rPr>
        <b/>
        <sz val="11"/>
        <color theme="1"/>
        <rFont val="Calibri"/>
        <family val="2"/>
        <scheme val="minor"/>
      </rPr>
      <t>STEWART</t>
    </r>
  </si>
  <si>
    <r>
      <t xml:space="preserve">John </t>
    </r>
    <r>
      <rPr>
        <b/>
        <sz val="11"/>
        <color theme="1"/>
        <rFont val="Calibri"/>
        <family val="2"/>
        <scheme val="minor"/>
      </rPr>
      <t>WINKEL</t>
    </r>
  </si>
  <si>
    <r>
      <t xml:space="preserve">Linda </t>
    </r>
    <r>
      <rPr>
        <b/>
        <sz val="11"/>
        <color theme="1"/>
        <rFont val="Calibri"/>
        <family val="2"/>
        <scheme val="minor"/>
      </rPr>
      <t>EBERLE</t>
    </r>
  </si>
  <si>
    <r>
      <t xml:space="preserve">Rod </t>
    </r>
    <r>
      <rPr>
        <b/>
        <sz val="11"/>
        <color theme="1"/>
        <rFont val="Calibri"/>
        <family val="2"/>
        <scheme val="minor"/>
      </rPr>
      <t>AHLVERS</t>
    </r>
  </si>
  <si>
    <r>
      <t xml:space="preserve">Marty </t>
    </r>
    <r>
      <rPr>
        <b/>
        <sz val="11"/>
        <color theme="1"/>
        <rFont val="Calibri"/>
        <family val="2"/>
        <scheme val="minor"/>
      </rPr>
      <t>MCPEAK</t>
    </r>
  </si>
  <si>
    <r>
      <t xml:space="preserve">Jerry </t>
    </r>
    <r>
      <rPr>
        <b/>
        <sz val="11"/>
        <color theme="1"/>
        <rFont val="Calibri"/>
        <family val="2"/>
        <scheme val="minor"/>
      </rPr>
      <t>BROWN</t>
    </r>
  </si>
  <si>
    <r>
      <t xml:space="preserve">Tim </t>
    </r>
    <r>
      <rPr>
        <b/>
        <sz val="11"/>
        <color theme="1"/>
        <rFont val="Calibri"/>
        <family val="2"/>
        <scheme val="minor"/>
      </rPr>
      <t>WILES</t>
    </r>
  </si>
  <si>
    <r>
      <t xml:space="preserve">Ron </t>
    </r>
    <r>
      <rPr>
        <b/>
        <sz val="11"/>
        <color theme="1"/>
        <rFont val="Calibri"/>
        <family val="2"/>
        <scheme val="minor"/>
      </rPr>
      <t>HELLER</t>
    </r>
  </si>
  <si>
    <r>
      <t xml:space="preserve">Robert </t>
    </r>
    <r>
      <rPr>
        <b/>
        <sz val="11"/>
        <color theme="1"/>
        <rFont val="Calibri"/>
        <family val="2"/>
        <scheme val="minor"/>
      </rPr>
      <t>BURDA</t>
    </r>
  </si>
  <si>
    <r>
      <t xml:space="preserve">Pam </t>
    </r>
    <r>
      <rPr>
        <b/>
        <sz val="11"/>
        <color theme="1"/>
        <rFont val="Calibri"/>
        <family val="2"/>
        <scheme val="minor"/>
      </rPr>
      <t>CARTER</t>
    </r>
  </si>
  <si>
    <r>
      <t xml:space="preserve">C. W. </t>
    </r>
    <r>
      <rPr>
        <b/>
        <sz val="11"/>
        <color theme="1"/>
        <rFont val="Calibri"/>
        <family val="2"/>
        <scheme val="minor"/>
      </rPr>
      <t>REMUS</t>
    </r>
  </si>
  <si>
    <r>
      <t xml:space="preserve">Stan </t>
    </r>
    <r>
      <rPr>
        <b/>
        <sz val="11"/>
        <color theme="1"/>
        <rFont val="Calibri"/>
        <family val="2"/>
        <scheme val="minor"/>
      </rPr>
      <t>NEWQUIST</t>
    </r>
  </si>
  <si>
    <r>
      <t xml:space="preserve">Mike </t>
    </r>
    <r>
      <rPr>
        <b/>
        <sz val="11"/>
        <color theme="1"/>
        <rFont val="Calibri"/>
        <family val="2"/>
        <scheme val="minor"/>
      </rPr>
      <t>CORPSTEIN</t>
    </r>
  </si>
  <si>
    <r>
      <t xml:space="preserve">Lester </t>
    </r>
    <r>
      <rPr>
        <b/>
        <sz val="11"/>
        <color theme="1"/>
        <rFont val="Calibri"/>
        <family val="2"/>
        <scheme val="minor"/>
      </rPr>
      <t>ELLENZ</t>
    </r>
  </si>
  <si>
    <r>
      <t xml:space="preserve">Craig </t>
    </r>
    <r>
      <rPr>
        <b/>
        <sz val="11"/>
        <color theme="1"/>
        <rFont val="Calibri"/>
        <family val="2"/>
        <scheme val="minor"/>
      </rPr>
      <t>GASPER</t>
    </r>
  </si>
  <si>
    <r>
      <t xml:space="preserve">Will </t>
    </r>
    <r>
      <rPr>
        <b/>
        <sz val="11"/>
        <color theme="1"/>
        <rFont val="Calibri"/>
        <family val="2"/>
        <scheme val="minor"/>
      </rPr>
      <t>WIESE</t>
    </r>
  </si>
  <si>
    <r>
      <t xml:space="preserve">Galen </t>
    </r>
    <r>
      <rPr>
        <b/>
        <sz val="11"/>
        <color theme="1"/>
        <rFont val="Calibri"/>
        <family val="2"/>
        <scheme val="minor"/>
      </rPr>
      <t>SEEHAFER</t>
    </r>
  </si>
  <si>
    <t>Trump/Pence, Rep.</t>
  </si>
  <si>
    <t>President/Vice President</t>
  </si>
  <si>
    <t>Clinton/Kaine, Dem.</t>
  </si>
  <si>
    <t>Johnson/Weld, Lib.</t>
  </si>
  <si>
    <t>Patrick Wiesner, Dem.</t>
  </si>
  <si>
    <t>U. S. Senator</t>
  </si>
  <si>
    <t>Jerry Moran, Rep.</t>
  </si>
  <si>
    <t>Robert Garrard, Lib.</t>
  </si>
  <si>
    <t>Roger Marshall, Rep.</t>
  </si>
  <si>
    <t>Kerry Burt, Lib.</t>
  </si>
  <si>
    <t>Alan LaPolice, Ind.</t>
  </si>
  <si>
    <t>U. S. Rep. 1st District</t>
  </si>
  <si>
    <t>Brian Angevine, Dem.</t>
  </si>
  <si>
    <t>Elaine Bowers, Rep.</t>
  </si>
  <si>
    <t>Susan Concannon, Rep.</t>
  </si>
  <si>
    <t>Deena Horst, Rep.</t>
  </si>
  <si>
    <t>Aaron Estabrook, Ind.</t>
  </si>
  <si>
    <t>Gregory Linton,</t>
  </si>
  <si>
    <t>State Senator 36th District</t>
  </si>
  <si>
    <t>State Rep. 107th District</t>
  </si>
  <si>
    <t>Cawker City Mayor</t>
  </si>
  <si>
    <t>Jim Hughes</t>
  </si>
  <si>
    <t>Drew Duskie</t>
  </si>
  <si>
    <t>Lisha Wiese</t>
  </si>
  <si>
    <t>Jim Brummer</t>
  </si>
  <si>
    <t>Cawker City Council</t>
  </si>
  <si>
    <t>Mike Cooper, Rep.</t>
  </si>
  <si>
    <t>Co. Commissioner 2nd Distr.</t>
  </si>
  <si>
    <t>State Board of Ed. 6th Distr.</t>
  </si>
  <si>
    <t>Jim Marshall, Rep.</t>
  </si>
  <si>
    <t>Co. Commissioner 3rd Distr.</t>
  </si>
  <si>
    <t>Chris Treaster, Rep.</t>
  </si>
  <si>
    <t>County Clerk</t>
  </si>
  <si>
    <t>Yvonne Melton, Rep.</t>
  </si>
  <si>
    <t>County Treasurer</t>
  </si>
  <si>
    <t>County Register of Deeds</t>
  </si>
  <si>
    <t>Tami Eck, Rep.</t>
  </si>
  <si>
    <t>Mark Noah, Ind.</t>
  </si>
  <si>
    <t>County Attorney</t>
  </si>
  <si>
    <t>Anthony Perez, Rep.</t>
  </si>
  <si>
    <t>County Sheriff</t>
  </si>
  <si>
    <t>Tom Deneke, Rep.</t>
  </si>
  <si>
    <t>Asherville Twp. Trustee</t>
  </si>
  <si>
    <t>Kent Melton, Rep.</t>
  </si>
  <si>
    <t>Asherville Twp. Treasurer</t>
  </si>
  <si>
    <t>Jerod Miller, Dem.</t>
  </si>
  <si>
    <t>Logan Twp. Trustee</t>
  </si>
  <si>
    <t>Brent Laflen, Rep.</t>
  </si>
  <si>
    <t>Eureka Twp. Trustee</t>
  </si>
  <si>
    <t>Vernon Adams, Rep.</t>
  </si>
  <si>
    <t>Eureka Twp. Treasurer</t>
  </si>
  <si>
    <t>Carl Eilert, Rep.</t>
  </si>
  <si>
    <t>Plum Creek Twp. Treasurer</t>
  </si>
  <si>
    <t>Thomas Wendell, Dem.</t>
  </si>
  <si>
    <t>Beloit Twp. Trustee</t>
  </si>
  <si>
    <t>Michelle Drum, Rep.</t>
  </si>
  <si>
    <t>Beloit Twp. Treasurer</t>
  </si>
  <si>
    <t>Chuck Peterson, Rep.</t>
  </si>
  <si>
    <t>Bloomfield Twp. Trustee</t>
  </si>
  <si>
    <t>Janet Holway, Rep.</t>
  </si>
  <si>
    <t>Bloomfield Twp. Treasurer</t>
  </si>
  <si>
    <t>Charles Brockway, Rep.</t>
  </si>
  <si>
    <t>Salt Creek Twp. Trustee</t>
  </si>
  <si>
    <t>Jim Walter, Rep.</t>
  </si>
  <si>
    <t>Solomon Rapids Twp. Trustee</t>
  </si>
  <si>
    <t>Darrell Fulhage, Rep.</t>
  </si>
  <si>
    <t>Turkey Creek Twp. Trustee</t>
  </si>
  <si>
    <t>Dale Konzem, Rep.</t>
  </si>
  <si>
    <t>Turkey Creek Twp. Treasurer</t>
  </si>
  <si>
    <t>Kristopher Jones, Rep.</t>
  </si>
  <si>
    <t>Round Springs Twp. Trustee</t>
  </si>
  <si>
    <t>Kenneth Stewart, Rep.</t>
  </si>
  <si>
    <t>Round Springs Twp. Treasurer</t>
  </si>
  <si>
    <t>John Winkel, Dem.</t>
  </si>
  <si>
    <t>Glen Elder Twp. Trustee</t>
  </si>
  <si>
    <t>Linda Eberle, Dem.</t>
  </si>
  <si>
    <t>Glen Elder Twp. Treasurer</t>
  </si>
  <si>
    <t>Rod Ahlvers, Rep.</t>
  </si>
  <si>
    <t>Walnut Creek Twp. Trustee</t>
  </si>
  <si>
    <t>Marty McPeak, Rep.</t>
  </si>
  <si>
    <t>Walnut Creek Twp. Treasurer</t>
  </si>
  <si>
    <t>Jerry Brown, Rep.</t>
  </si>
  <si>
    <t>Hayes Twp. Trustee</t>
  </si>
  <si>
    <t>Tim Wiles, Rep.</t>
  </si>
  <si>
    <t>Blue Hill Twp. Trustee</t>
  </si>
  <si>
    <t>Ron Heller, Rep.</t>
  </si>
  <si>
    <t>Blue Hill Twp. Treasurer</t>
  </si>
  <si>
    <t>Robert Burda, Rep.</t>
  </si>
  <si>
    <t>Cawker Twp. Trustee</t>
  </si>
  <si>
    <t>Pat Carter, Rep.</t>
  </si>
  <si>
    <t>Cawker Twp. Treasurer</t>
  </si>
  <si>
    <t>C. W. Remus, Rep.</t>
  </si>
  <si>
    <t>Carr Creek Twp. Trustee</t>
  </si>
  <si>
    <t>Stan Newquist, Rep.</t>
  </si>
  <si>
    <t>Carr Creek Twp. Treasurer</t>
  </si>
  <si>
    <t>Mike Corpstein, Dem.</t>
  </si>
  <si>
    <t>Pittsburg Twp. Trustee</t>
  </si>
  <si>
    <t>Lester Ellenz, Rep.</t>
  </si>
  <si>
    <t>Pittsburg Twp. Treasurer</t>
  </si>
  <si>
    <t>Craig Gasper, Rep.</t>
  </si>
  <si>
    <t>Custer Twp. Trustee</t>
  </si>
  <si>
    <t>Will Wiese, Rep.</t>
  </si>
  <si>
    <t>Galen Seehafer, Dem.</t>
  </si>
  <si>
    <t>Custer Twp. Treasurer</t>
  </si>
  <si>
    <r>
      <rPr>
        <b/>
        <sz val="11"/>
        <color theme="1"/>
        <rFont val="Calibri"/>
        <family val="2"/>
        <scheme val="minor"/>
      </rPr>
      <t>STEIN</t>
    </r>
    <r>
      <rPr>
        <sz val="11"/>
        <color theme="1"/>
        <rFont val="Calibri"/>
        <family val="2"/>
        <scheme val="minor"/>
      </rPr>
      <t>/Baraka, I</t>
    </r>
  </si>
  <si>
    <t>Stein/Baraka, Ind.</t>
  </si>
  <si>
    <t>YES</t>
  </si>
  <si>
    <t>NO</t>
  </si>
  <si>
    <t>Judicial</t>
  </si>
  <si>
    <r>
      <rPr>
        <sz val="11"/>
        <color theme="1"/>
        <rFont val="Calibri"/>
        <family val="2"/>
        <scheme val="minor"/>
      </rPr>
      <t>Carol</t>
    </r>
    <r>
      <rPr>
        <b/>
        <sz val="11"/>
        <color theme="1"/>
        <rFont val="Calibri"/>
        <family val="2"/>
        <scheme val="minor"/>
      </rPr>
      <t xml:space="preserve"> BEIER</t>
    </r>
  </si>
  <si>
    <t>Carol Beier, Topeka</t>
  </si>
  <si>
    <t>Pos. No. 1, KS Supreme Court</t>
  </si>
  <si>
    <t>Dan Biles, Shawnee</t>
  </si>
  <si>
    <t>Pos. No. 2, KS Supreme Court</t>
  </si>
  <si>
    <t>Lawton Nuss, Topeka</t>
  </si>
  <si>
    <t>Pos. No. 3, KS Supreme Court</t>
  </si>
  <si>
    <t>Marla Luckert, Topeka</t>
  </si>
  <si>
    <t>Pos. No. 5, KS Supreme Court</t>
  </si>
  <si>
    <t>Caleb Stegall, Lawrence</t>
  </si>
  <si>
    <t>Pos. No. 7, KS Supreme Court</t>
  </si>
  <si>
    <t>Steve Leben, Fairway</t>
  </si>
  <si>
    <t>Pos. No. 2, KS Court of Appeals</t>
  </si>
  <si>
    <t>Joseph Pierron, Lawrence</t>
  </si>
  <si>
    <t>Pos. No. 3, KS Court of Appeals</t>
  </si>
  <si>
    <t>David Bruns, Topeka</t>
  </si>
  <si>
    <t>Pos. No. 6, KS Court of Appeals</t>
  </si>
  <si>
    <t>Gordon Atcheson, Overland Park</t>
  </si>
  <si>
    <t>Pos. No. 8, KS Court of Appeals</t>
  </si>
  <si>
    <t>Karen Arnold-Burger, Overland Park</t>
  </si>
  <si>
    <t>Pos. No. 9, KS Court of Appeals</t>
  </si>
  <si>
    <t>Kathryn Gardner, Topeka</t>
  </si>
  <si>
    <t>Pos. No. 14, KS Court of Appeals</t>
  </si>
  <si>
    <t>Kim Cudney, Greenleaf</t>
  </si>
  <si>
    <t>12th Judicial District Court</t>
  </si>
  <si>
    <r>
      <t xml:space="preserve">Dan </t>
    </r>
    <r>
      <rPr>
        <b/>
        <sz val="11"/>
        <color theme="1"/>
        <rFont val="Calibri"/>
        <family val="2"/>
        <scheme val="minor"/>
      </rPr>
      <t>BILES</t>
    </r>
  </si>
  <si>
    <r>
      <t xml:space="preserve">Lawton </t>
    </r>
    <r>
      <rPr>
        <b/>
        <sz val="11"/>
        <color theme="1"/>
        <rFont val="Calibri"/>
        <family val="2"/>
        <scheme val="minor"/>
      </rPr>
      <t>NUSS</t>
    </r>
  </si>
  <si>
    <r>
      <t xml:space="preserve">Marla </t>
    </r>
    <r>
      <rPr>
        <b/>
        <sz val="11"/>
        <color theme="1"/>
        <rFont val="Calibri"/>
        <family val="2"/>
        <scheme val="minor"/>
      </rPr>
      <t>LUCKERT</t>
    </r>
  </si>
  <si>
    <r>
      <t xml:space="preserve">Caleb </t>
    </r>
    <r>
      <rPr>
        <b/>
        <sz val="11"/>
        <color theme="1"/>
        <rFont val="Calibri"/>
        <family val="2"/>
        <scheme val="minor"/>
      </rPr>
      <t>STEGALL</t>
    </r>
  </si>
  <si>
    <r>
      <t xml:space="preserve">Steve </t>
    </r>
    <r>
      <rPr>
        <b/>
        <sz val="11"/>
        <color theme="1"/>
        <rFont val="Calibri"/>
        <family val="2"/>
        <scheme val="minor"/>
      </rPr>
      <t>LEBEN</t>
    </r>
  </si>
  <si>
    <r>
      <t xml:space="preserve">Joseph </t>
    </r>
    <r>
      <rPr>
        <b/>
        <sz val="11"/>
        <color theme="1"/>
        <rFont val="Calibri"/>
        <family val="2"/>
        <scheme val="minor"/>
      </rPr>
      <t>PIERRON</t>
    </r>
  </si>
  <si>
    <r>
      <t xml:space="preserve">David </t>
    </r>
    <r>
      <rPr>
        <b/>
        <sz val="11"/>
        <color theme="1"/>
        <rFont val="Calibri"/>
        <family val="2"/>
        <scheme val="minor"/>
      </rPr>
      <t>BRUNS</t>
    </r>
  </si>
  <si>
    <r>
      <t xml:space="preserve">Gordon </t>
    </r>
    <r>
      <rPr>
        <b/>
        <sz val="11"/>
        <color theme="1"/>
        <rFont val="Calibri"/>
        <family val="2"/>
        <scheme val="minor"/>
      </rPr>
      <t>ATCHESON</t>
    </r>
  </si>
  <si>
    <r>
      <t xml:space="preserve">Karen </t>
    </r>
    <r>
      <rPr>
        <b/>
        <sz val="11"/>
        <color theme="1"/>
        <rFont val="Calibri"/>
        <family val="2"/>
        <scheme val="minor"/>
      </rPr>
      <t>ARNOLD-BURGER</t>
    </r>
  </si>
  <si>
    <r>
      <t xml:space="preserve">Kathryn </t>
    </r>
    <r>
      <rPr>
        <b/>
        <sz val="11"/>
        <color theme="1"/>
        <rFont val="Calibri"/>
        <family val="2"/>
        <scheme val="minor"/>
      </rPr>
      <t>GARDNER</t>
    </r>
  </si>
  <si>
    <r>
      <t xml:space="preserve">Kim </t>
    </r>
    <r>
      <rPr>
        <b/>
        <sz val="11"/>
        <color theme="1"/>
        <rFont val="Calibri"/>
        <family val="2"/>
        <scheme val="minor"/>
      </rPr>
      <t>CUDNEY</t>
    </r>
  </si>
  <si>
    <t>Const'l Amendment</t>
  </si>
  <si>
    <t>Constitutional Amendment</t>
  </si>
  <si>
    <t>City of Beloit special question</t>
  </si>
  <si>
    <t>City of Beloit Spcl Qstn</t>
  </si>
  <si>
    <t>Hayes Dissolution</t>
  </si>
  <si>
    <t>President/Vice-President</t>
  </si>
  <si>
    <t>Gregory Linton</t>
  </si>
  <si>
    <t>OFFICIAL RESULTS OF THE NOVEMBER 8, 2016 GENERAL ELECTION</t>
  </si>
  <si>
    <t>Donald Abercrombie</t>
  </si>
  <si>
    <t>write-ins</t>
  </si>
  <si>
    <t>Solomon Rapids Twp. Treasurer</t>
  </si>
  <si>
    <t>Janelle Remus</t>
  </si>
  <si>
    <t>Salt Creek Twp. Treasurer</t>
  </si>
  <si>
    <t>Steve Simmons</t>
  </si>
  <si>
    <t>Pam Carter,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</si>
</sst>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/>
    <xf numFmtId="0" fontId="1" fillId="0" borderId="11" xfId="0" applyFont="1" applyBorder="1"/>
    <xf numFmtId="0" fontId="1" fillId="0" borderId="0" xfId="0" applyFont="1" applyBorder="1"/>
    <xf numFmtId="0" fontId="1" fillId="0" borderId="10" xfId="0" applyFont="1" applyBorder="1"/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/>
    <xf numFmtId="0" fontId="6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Border="1"/>
    <xf numFmtId="0" fontId="10" fillId="0" borderId="0" xfId="0" applyFont="1" applyAlignment="1">
      <alignment horizontal="left"/>
    </xf>
    <xf numFmtId="0" fontId="11" fillId="0" borderId="0" xfId="0" applyFont="1" applyBorder="1"/>
    <xf numFmtId="0" fontId="8" fillId="0" borderId="0" xfId="0" applyFont="1" applyBorder="1"/>
    <xf numFmtId="0" fontId="10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7"/>
  <sheetViews>
    <sheetView tabSelected="1" zoomScale="85" zoomScaleNormal="85" zoomScalePageLayoutView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4" x14ac:dyDescent="0"/>
  <cols>
    <col min="1" max="1" width="26.5" customWidth="1"/>
    <col min="2" max="2" width="5.33203125" style="1" customWidth="1"/>
    <col min="3" max="28" width="7.5" style="1" customWidth="1"/>
    <col min="29" max="29" width="8.83203125" customWidth="1"/>
    <col min="30" max="30" width="20.83203125" bestFit="1" customWidth="1"/>
    <col min="31" max="31" width="27" bestFit="1" customWidth="1"/>
  </cols>
  <sheetData>
    <row r="1" spans="1:55">
      <c r="A1" s="2" t="s">
        <v>25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B1" s="2" t="s">
        <v>24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C1" s="18"/>
    </row>
    <row r="2" spans="1:55">
      <c r="A2" s="3" t="s">
        <v>30</v>
      </c>
      <c r="B2" s="4" t="s">
        <v>26</v>
      </c>
      <c r="C2" s="4">
        <v>41</v>
      </c>
      <c r="D2" s="4">
        <v>75</v>
      </c>
      <c r="E2" s="4">
        <f>29+58</f>
        <v>87</v>
      </c>
      <c r="F2" s="4">
        <v>77</v>
      </c>
      <c r="G2" s="4">
        <v>12</v>
      </c>
      <c r="H2" s="4">
        <v>5</v>
      </c>
      <c r="I2" s="4">
        <v>8</v>
      </c>
      <c r="J2" s="4">
        <v>1</v>
      </c>
      <c r="K2" s="4">
        <v>17</v>
      </c>
      <c r="L2" s="4">
        <v>22</v>
      </c>
      <c r="M2" s="4">
        <v>8</v>
      </c>
      <c r="N2" s="4">
        <v>1</v>
      </c>
      <c r="O2" s="4">
        <v>4</v>
      </c>
      <c r="P2" s="4">
        <v>8</v>
      </c>
      <c r="Q2" s="4">
        <v>2</v>
      </c>
      <c r="R2" s="4">
        <v>3</v>
      </c>
      <c r="S2" s="4">
        <v>19</v>
      </c>
      <c r="T2" s="4">
        <v>3</v>
      </c>
      <c r="U2" s="4">
        <v>2</v>
      </c>
      <c r="V2" s="4">
        <v>2</v>
      </c>
      <c r="W2" s="4">
        <v>16</v>
      </c>
      <c r="X2" s="4"/>
      <c r="Y2" s="4">
        <v>10</v>
      </c>
      <c r="Z2" s="4">
        <v>5</v>
      </c>
      <c r="AA2" s="17"/>
      <c r="AB2" s="4">
        <f>SUM(C2:Z2)</f>
        <v>428</v>
      </c>
      <c r="AC2" s="19"/>
      <c r="AD2" s="23" t="s">
        <v>88</v>
      </c>
      <c r="AE2" s="22" t="s">
        <v>89</v>
      </c>
    </row>
    <row r="3" spans="1:55">
      <c r="A3" s="3"/>
      <c r="B3" s="4" t="s">
        <v>27</v>
      </c>
      <c r="C3" s="4">
        <v>106</v>
      </c>
      <c r="D3" s="4">
        <v>116</v>
      </c>
      <c r="E3" s="4">
        <v>117</v>
      </c>
      <c r="F3" s="4">
        <v>72</v>
      </c>
      <c r="G3" s="4">
        <v>17</v>
      </c>
      <c r="H3" s="4">
        <v>23</v>
      </c>
      <c r="I3" s="4">
        <v>21</v>
      </c>
      <c r="J3" s="4">
        <v>4</v>
      </c>
      <c r="K3" s="4">
        <v>33</v>
      </c>
      <c r="L3" s="4">
        <v>42</v>
      </c>
      <c r="M3" s="4">
        <v>17</v>
      </c>
      <c r="N3" s="4">
        <v>11</v>
      </c>
      <c r="O3" s="4">
        <v>19</v>
      </c>
      <c r="P3" s="4">
        <v>34</v>
      </c>
      <c r="Q3" s="4">
        <v>6</v>
      </c>
      <c r="R3" s="4">
        <v>9</v>
      </c>
      <c r="S3" s="4">
        <v>164</v>
      </c>
      <c r="T3" s="4">
        <v>15</v>
      </c>
      <c r="U3" s="4">
        <v>12</v>
      </c>
      <c r="V3" s="4">
        <v>10</v>
      </c>
      <c r="W3" s="4">
        <v>137</v>
      </c>
      <c r="X3" s="4">
        <v>12</v>
      </c>
      <c r="Y3" s="4">
        <v>109</v>
      </c>
      <c r="Z3" s="4">
        <v>36</v>
      </c>
      <c r="AA3" s="17"/>
      <c r="AB3" s="4">
        <f t="shared" ref="AB3:AB5" si="0">SUM(C3:Z3)</f>
        <v>1142</v>
      </c>
      <c r="AC3" s="20"/>
      <c r="AD3" s="24"/>
    </row>
    <row r="4" spans="1:55">
      <c r="A4" s="3"/>
      <c r="B4" s="4" t="s">
        <v>29</v>
      </c>
      <c r="C4" s="4">
        <v>47</v>
      </c>
      <c r="D4" s="4">
        <v>144</v>
      </c>
      <c r="E4" s="4">
        <v>143</v>
      </c>
      <c r="F4" s="4">
        <v>124</v>
      </c>
      <c r="G4" s="4">
        <v>6</v>
      </c>
      <c r="H4" s="4">
        <v>7</v>
      </c>
      <c r="I4" s="4">
        <v>9</v>
      </c>
      <c r="J4" s="4">
        <v>2</v>
      </c>
      <c r="K4" s="4">
        <v>11</v>
      </c>
      <c r="L4" s="4">
        <v>27</v>
      </c>
      <c r="M4" s="4">
        <v>8</v>
      </c>
      <c r="N4" s="4">
        <v>2</v>
      </c>
      <c r="O4" s="4">
        <v>5</v>
      </c>
      <c r="P4" s="4">
        <v>17</v>
      </c>
      <c r="Q4" s="4">
        <v>5</v>
      </c>
      <c r="R4" s="4">
        <v>3</v>
      </c>
      <c r="S4" s="4"/>
      <c r="T4" s="4"/>
      <c r="U4" s="4">
        <v>1</v>
      </c>
      <c r="V4" s="4">
        <v>6</v>
      </c>
      <c r="W4" s="4">
        <v>51</v>
      </c>
      <c r="X4" s="4"/>
      <c r="Y4" s="4">
        <v>14</v>
      </c>
      <c r="Z4" s="4">
        <v>47</v>
      </c>
      <c r="AA4" s="17"/>
      <c r="AB4" s="4">
        <f t="shared" si="0"/>
        <v>679</v>
      </c>
      <c r="AC4" s="20"/>
      <c r="AD4" s="24"/>
    </row>
    <row r="5" spans="1:55">
      <c r="A5" s="3"/>
      <c r="B5" s="4" t="s">
        <v>28</v>
      </c>
      <c r="C5" s="4">
        <v>9</v>
      </c>
      <c r="D5" s="4">
        <v>7</v>
      </c>
      <c r="E5" s="4">
        <v>4</v>
      </c>
      <c r="F5" s="4">
        <v>13</v>
      </c>
      <c r="G5" s="4">
        <v>1</v>
      </c>
      <c r="H5" s="4">
        <v>1</v>
      </c>
      <c r="I5" s="4"/>
      <c r="J5" s="4"/>
      <c r="K5" s="4"/>
      <c r="L5" s="4"/>
      <c r="M5" s="4">
        <v>1</v>
      </c>
      <c r="N5" s="4"/>
      <c r="O5" s="4"/>
      <c r="P5" s="4"/>
      <c r="Q5" s="4"/>
      <c r="R5" s="4"/>
      <c r="S5" s="4">
        <v>17</v>
      </c>
      <c r="T5" s="4">
        <v>1</v>
      </c>
      <c r="U5" s="4"/>
      <c r="V5" s="4"/>
      <c r="W5" s="4">
        <v>2</v>
      </c>
      <c r="X5" s="4"/>
      <c r="Y5" s="4">
        <v>1</v>
      </c>
      <c r="Z5" s="4">
        <v>2</v>
      </c>
      <c r="AA5" s="17"/>
      <c r="AB5" s="4">
        <f t="shared" si="0"/>
        <v>59</v>
      </c>
      <c r="AC5" s="21">
        <f>SUM(AB2:AB5)</f>
        <v>2308</v>
      </c>
      <c r="AD5" s="25"/>
    </row>
    <row r="6" spans="1:55">
      <c r="A6" s="5" t="s">
        <v>31</v>
      </c>
      <c r="B6" s="6" t="s">
        <v>26</v>
      </c>
      <c r="C6" s="6">
        <v>21</v>
      </c>
      <c r="D6" s="6">
        <v>40</v>
      </c>
      <c r="E6" s="6">
        <v>16</v>
      </c>
      <c r="F6" s="6">
        <v>32</v>
      </c>
      <c r="G6" s="6">
        <v>2</v>
      </c>
      <c r="H6" s="6">
        <v>2</v>
      </c>
      <c r="I6" s="6">
        <v>2</v>
      </c>
      <c r="J6" s="6">
        <v>4</v>
      </c>
      <c r="K6" s="6">
        <v>1</v>
      </c>
      <c r="L6" s="6">
        <v>4</v>
      </c>
      <c r="M6" s="6">
        <v>3</v>
      </c>
      <c r="N6" s="6"/>
      <c r="O6" s="6">
        <v>3</v>
      </c>
      <c r="P6" s="6">
        <v>6</v>
      </c>
      <c r="Q6" s="6"/>
      <c r="R6" s="6"/>
      <c r="S6" s="6">
        <v>2</v>
      </c>
      <c r="T6" s="6">
        <v>2</v>
      </c>
      <c r="U6" s="6"/>
      <c r="V6" s="6"/>
      <c r="W6" s="6">
        <v>7</v>
      </c>
      <c r="X6" s="6"/>
      <c r="Y6" s="6">
        <v>1</v>
      </c>
      <c r="Z6" s="6"/>
      <c r="AA6" s="17"/>
      <c r="AB6" s="6">
        <f>SUM(C6:Z6)</f>
        <v>148</v>
      </c>
      <c r="AC6" s="19"/>
      <c r="AD6" s="23" t="s">
        <v>90</v>
      </c>
      <c r="AE6" s="22" t="s">
        <v>89</v>
      </c>
    </row>
    <row r="7" spans="1:55">
      <c r="A7" s="5"/>
      <c r="B7" s="6" t="s">
        <v>27</v>
      </c>
      <c r="C7" s="6">
        <v>24</v>
      </c>
      <c r="D7" s="6">
        <v>30</v>
      </c>
      <c r="E7" s="6">
        <v>18</v>
      </c>
      <c r="F7" s="6">
        <v>19</v>
      </c>
      <c r="G7" s="6"/>
      <c r="H7" s="6">
        <v>5</v>
      </c>
      <c r="I7" s="6">
        <v>3</v>
      </c>
      <c r="J7" s="6">
        <v>1</v>
      </c>
      <c r="K7" s="6">
        <v>2</v>
      </c>
      <c r="L7" s="6">
        <v>14</v>
      </c>
      <c r="M7" s="6">
        <v>2</v>
      </c>
      <c r="N7" s="6">
        <v>2</v>
      </c>
      <c r="O7" s="6">
        <v>2</v>
      </c>
      <c r="P7" s="6">
        <v>1</v>
      </c>
      <c r="Q7" s="6"/>
      <c r="R7" s="6"/>
      <c r="S7" s="6">
        <v>30</v>
      </c>
      <c r="T7" s="6">
        <v>1</v>
      </c>
      <c r="U7" s="6"/>
      <c r="V7" s="6"/>
      <c r="W7" s="6">
        <v>14</v>
      </c>
      <c r="X7" s="6"/>
      <c r="Y7" s="6">
        <v>11</v>
      </c>
      <c r="Z7" s="6">
        <v>7</v>
      </c>
      <c r="AA7" s="17"/>
      <c r="AB7" s="6">
        <f t="shared" ref="AB7:AB9" si="1">SUM(C7:Z7)</f>
        <v>186</v>
      </c>
      <c r="AC7" s="20"/>
      <c r="AD7" s="24"/>
    </row>
    <row r="8" spans="1:55">
      <c r="A8" s="5"/>
      <c r="B8" s="6" t="s">
        <v>29</v>
      </c>
      <c r="C8" s="6">
        <v>6</v>
      </c>
      <c r="D8" s="6">
        <v>35</v>
      </c>
      <c r="E8" s="6">
        <v>37</v>
      </c>
      <c r="F8" s="6">
        <v>30</v>
      </c>
      <c r="G8" s="6"/>
      <c r="H8" s="6">
        <v>3</v>
      </c>
      <c r="I8" s="6">
        <v>2</v>
      </c>
      <c r="J8" s="6">
        <v>2</v>
      </c>
      <c r="K8" s="6">
        <v>2</v>
      </c>
      <c r="L8" s="6">
        <v>5</v>
      </c>
      <c r="M8" s="6">
        <v>1</v>
      </c>
      <c r="N8" s="6"/>
      <c r="O8" s="6">
        <v>3</v>
      </c>
      <c r="P8" s="6">
        <v>1</v>
      </c>
      <c r="Q8" s="6"/>
      <c r="R8" s="6"/>
      <c r="S8" s="6"/>
      <c r="T8" s="6"/>
      <c r="U8" s="6">
        <v>1</v>
      </c>
      <c r="V8" s="6"/>
      <c r="W8" s="6">
        <v>3</v>
      </c>
      <c r="X8" s="6"/>
      <c r="Y8" s="6">
        <v>1</v>
      </c>
      <c r="Z8" s="6">
        <v>2</v>
      </c>
      <c r="AA8" s="17"/>
      <c r="AB8" s="6">
        <f t="shared" si="1"/>
        <v>134</v>
      </c>
      <c r="AC8" s="20"/>
      <c r="AD8" s="24"/>
    </row>
    <row r="9" spans="1:55">
      <c r="A9" s="5"/>
      <c r="B9" s="6" t="s">
        <v>28</v>
      </c>
      <c r="C9" s="6"/>
      <c r="D9" s="6">
        <v>1</v>
      </c>
      <c r="E9" s="6">
        <v>1</v>
      </c>
      <c r="F9" s="6">
        <v>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>
        <v>2</v>
      </c>
      <c r="T9" s="6"/>
      <c r="U9" s="6"/>
      <c r="V9" s="6"/>
      <c r="W9" s="6"/>
      <c r="X9" s="6"/>
      <c r="Y9" s="6"/>
      <c r="Z9" s="6"/>
      <c r="AA9" s="17"/>
      <c r="AB9" s="6">
        <f t="shared" si="1"/>
        <v>9</v>
      </c>
      <c r="AC9" s="21">
        <f>SUM(AB6:AB9)</f>
        <v>477</v>
      </c>
      <c r="AD9" s="25"/>
    </row>
    <row r="10" spans="1:55">
      <c r="A10" s="7" t="s">
        <v>192</v>
      </c>
      <c r="B10" s="8" t="s">
        <v>26</v>
      </c>
      <c r="C10" s="8">
        <v>2</v>
      </c>
      <c r="D10" s="8">
        <v>1</v>
      </c>
      <c r="E10" s="8">
        <v>2</v>
      </c>
      <c r="F10" s="8">
        <v>4</v>
      </c>
      <c r="G10" s="8">
        <v>0</v>
      </c>
      <c r="H10" s="8"/>
      <c r="I10" s="8"/>
      <c r="J10" s="8"/>
      <c r="K10" s="8"/>
      <c r="L10" s="8"/>
      <c r="M10" s="8"/>
      <c r="N10" s="8"/>
      <c r="O10" s="8">
        <v>1</v>
      </c>
      <c r="P10" s="8">
        <v>1</v>
      </c>
      <c r="Q10" s="8"/>
      <c r="R10" s="8"/>
      <c r="S10" s="8">
        <v>1</v>
      </c>
      <c r="T10" s="8"/>
      <c r="U10" s="8">
        <v>1</v>
      </c>
      <c r="V10" s="8"/>
      <c r="W10" s="8"/>
      <c r="X10" s="8"/>
      <c r="Y10" s="8"/>
      <c r="Z10" s="8"/>
      <c r="AA10" s="17"/>
      <c r="AB10" s="8">
        <f>SUM(C10:Z10)</f>
        <v>13</v>
      </c>
      <c r="AC10" s="19"/>
      <c r="AD10" s="23" t="s">
        <v>193</v>
      </c>
      <c r="AE10" s="22" t="s">
        <v>89</v>
      </c>
    </row>
    <row r="11" spans="1:55">
      <c r="A11" s="7"/>
      <c r="B11" s="8" t="s">
        <v>27</v>
      </c>
      <c r="C11" s="8">
        <v>1</v>
      </c>
      <c r="D11" s="8">
        <v>2</v>
      </c>
      <c r="E11" s="8">
        <v>3</v>
      </c>
      <c r="F11" s="8">
        <v>1</v>
      </c>
      <c r="G11" s="8">
        <v>1</v>
      </c>
      <c r="H11" s="8">
        <v>2</v>
      </c>
      <c r="I11" s="8"/>
      <c r="J11" s="8"/>
      <c r="K11" s="8"/>
      <c r="L11" s="8"/>
      <c r="M11" s="8"/>
      <c r="N11" s="8">
        <v>1</v>
      </c>
      <c r="O11" s="8">
        <v>1</v>
      </c>
      <c r="P11" s="8">
        <v>1</v>
      </c>
      <c r="Q11" s="8"/>
      <c r="R11" s="8"/>
      <c r="S11" s="8">
        <v>6</v>
      </c>
      <c r="T11" s="8">
        <v>2</v>
      </c>
      <c r="U11" s="8"/>
      <c r="V11" s="8"/>
      <c r="W11" s="8">
        <v>4</v>
      </c>
      <c r="X11" s="8"/>
      <c r="Y11" s="8">
        <v>3</v>
      </c>
      <c r="Z11" s="8">
        <v>2</v>
      </c>
      <c r="AA11" s="17"/>
      <c r="AB11" s="8">
        <f t="shared" ref="AB11:AB13" si="2">SUM(C11:Z11)</f>
        <v>30</v>
      </c>
      <c r="AC11" s="20"/>
      <c r="AD11" s="24"/>
    </row>
    <row r="12" spans="1:55">
      <c r="A12" s="7"/>
      <c r="B12" s="8" t="s">
        <v>29</v>
      </c>
      <c r="C12" s="8">
        <v>1</v>
      </c>
      <c r="D12" s="8">
        <v>1</v>
      </c>
      <c r="E12" s="8">
        <v>2</v>
      </c>
      <c r="F12" s="8">
        <v>3</v>
      </c>
      <c r="G12" s="8"/>
      <c r="H12" s="8"/>
      <c r="I12" s="8"/>
      <c r="J12" s="8"/>
      <c r="K12" s="8"/>
      <c r="L12" s="8">
        <v>1</v>
      </c>
      <c r="M12" s="8"/>
      <c r="N12" s="8"/>
      <c r="O12" s="8">
        <v>1</v>
      </c>
      <c r="P12" s="8"/>
      <c r="Q12" s="8"/>
      <c r="R12" s="8"/>
      <c r="S12" s="8"/>
      <c r="T12" s="8"/>
      <c r="U12" s="8"/>
      <c r="V12" s="8"/>
      <c r="W12" s="8">
        <v>2</v>
      </c>
      <c r="X12" s="8"/>
      <c r="Y12" s="8"/>
      <c r="Z12" s="8"/>
      <c r="AA12" s="17"/>
      <c r="AB12" s="8">
        <f t="shared" si="2"/>
        <v>11</v>
      </c>
      <c r="AC12" s="20"/>
      <c r="AD12" s="24"/>
    </row>
    <row r="13" spans="1:55">
      <c r="A13" s="7"/>
      <c r="B13" s="8" t="s">
        <v>28</v>
      </c>
      <c r="C13" s="8"/>
      <c r="D13" s="8"/>
      <c r="E13" s="8"/>
      <c r="F13" s="8">
        <v>1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7"/>
      <c r="AB13" s="8">
        <f t="shared" si="2"/>
        <v>1</v>
      </c>
      <c r="AC13" s="21">
        <f t="shared" ref="AC13" si="3">SUM(AB10:AB13)</f>
        <v>55</v>
      </c>
      <c r="AD13" s="25"/>
    </row>
    <row r="14" spans="1:55">
      <c r="A14" s="9" t="s">
        <v>32</v>
      </c>
      <c r="B14" s="10" t="s">
        <v>26</v>
      </c>
      <c r="C14" s="10">
        <v>5</v>
      </c>
      <c r="D14" s="10">
        <v>6</v>
      </c>
      <c r="E14" s="10">
        <v>3</v>
      </c>
      <c r="F14" s="10">
        <v>2</v>
      </c>
      <c r="G14" s="10">
        <v>0</v>
      </c>
      <c r="H14" s="10"/>
      <c r="I14" s="10"/>
      <c r="J14" s="10"/>
      <c r="K14" s="10"/>
      <c r="L14" s="10">
        <v>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>
        <v>3</v>
      </c>
      <c r="X14" s="10"/>
      <c r="Y14" s="10"/>
      <c r="Z14" s="10"/>
      <c r="AA14" s="17"/>
      <c r="AB14" s="10">
        <f>SUM(C14:Z14)</f>
        <v>20</v>
      </c>
      <c r="AC14" s="19"/>
      <c r="AD14" s="23" t="s">
        <v>91</v>
      </c>
      <c r="AE14" s="22" t="s">
        <v>89</v>
      </c>
    </row>
    <row r="15" spans="1:55">
      <c r="A15" s="9"/>
      <c r="B15" s="10" t="s">
        <v>27</v>
      </c>
      <c r="C15" s="10">
        <v>4</v>
      </c>
      <c r="D15" s="10">
        <v>2</v>
      </c>
      <c r="E15" s="10">
        <v>4</v>
      </c>
      <c r="F15" s="10">
        <v>2</v>
      </c>
      <c r="G15" s="10"/>
      <c r="H15" s="10"/>
      <c r="I15" s="10">
        <v>1</v>
      </c>
      <c r="J15" s="10"/>
      <c r="K15" s="10"/>
      <c r="L15" s="10"/>
      <c r="M15" s="10"/>
      <c r="N15" s="10"/>
      <c r="O15" s="10">
        <v>1</v>
      </c>
      <c r="P15" s="10">
        <v>1</v>
      </c>
      <c r="Q15" s="10">
        <v>1</v>
      </c>
      <c r="R15" s="10"/>
      <c r="S15" s="10">
        <v>8</v>
      </c>
      <c r="T15" s="10">
        <v>1</v>
      </c>
      <c r="U15" s="10"/>
      <c r="V15" s="10"/>
      <c r="W15" s="10">
        <v>4</v>
      </c>
      <c r="X15" s="10"/>
      <c r="Y15" s="10">
        <v>2</v>
      </c>
      <c r="Z15" s="10">
        <v>1</v>
      </c>
      <c r="AA15" s="17"/>
      <c r="AB15" s="10">
        <f t="shared" ref="AB15:AB17" si="4">SUM(C15:Z15)</f>
        <v>32</v>
      </c>
      <c r="AC15" s="20"/>
      <c r="AD15" s="24"/>
    </row>
    <row r="16" spans="1:55">
      <c r="A16" s="9"/>
      <c r="B16" s="10" t="s">
        <v>29</v>
      </c>
      <c r="C16" s="10">
        <v>4</v>
      </c>
      <c r="D16" s="10">
        <v>6</v>
      </c>
      <c r="E16" s="10">
        <v>8</v>
      </c>
      <c r="F16" s="10">
        <v>7</v>
      </c>
      <c r="G16" s="10">
        <v>1</v>
      </c>
      <c r="H16" s="10"/>
      <c r="I16" s="10">
        <v>1</v>
      </c>
      <c r="J16" s="10"/>
      <c r="K16" s="10"/>
      <c r="L16" s="10">
        <v>4</v>
      </c>
      <c r="M16" s="10"/>
      <c r="N16" s="10"/>
      <c r="O16" s="10"/>
      <c r="P16" s="10"/>
      <c r="Q16" s="10">
        <v>1</v>
      </c>
      <c r="R16" s="10">
        <v>1</v>
      </c>
      <c r="S16" s="10"/>
      <c r="T16" s="10"/>
      <c r="U16" s="10"/>
      <c r="V16" s="10">
        <v>2</v>
      </c>
      <c r="W16" s="10"/>
      <c r="X16" s="10"/>
      <c r="Y16" s="10"/>
      <c r="Z16" s="10"/>
      <c r="AA16" s="17"/>
      <c r="AB16" s="10">
        <f t="shared" si="4"/>
        <v>35</v>
      </c>
      <c r="AC16" s="20"/>
      <c r="AD16" s="24"/>
    </row>
    <row r="17" spans="1:31">
      <c r="A17" s="9"/>
      <c r="B17" s="10" t="s">
        <v>28</v>
      </c>
      <c r="C17" s="10"/>
      <c r="D17" s="10">
        <v>1</v>
      </c>
      <c r="E17" s="10">
        <v>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7"/>
      <c r="AB17" s="10">
        <f t="shared" si="4"/>
        <v>2</v>
      </c>
      <c r="AC17" s="21">
        <f t="shared" ref="AC17" si="5">SUM(AB14:AB17)</f>
        <v>89</v>
      </c>
      <c r="AD17" s="25"/>
    </row>
    <row r="18" spans="1:31">
      <c r="A18" s="11" t="s">
        <v>33</v>
      </c>
      <c r="B18" s="12" t="s">
        <v>26</v>
      </c>
      <c r="C18" s="12">
        <v>14</v>
      </c>
      <c r="D18" s="12">
        <v>30</v>
      </c>
      <c r="E18" s="12">
        <v>21</v>
      </c>
      <c r="F18" s="12">
        <v>14</v>
      </c>
      <c r="G18" s="12">
        <v>1</v>
      </c>
      <c r="H18" s="12"/>
      <c r="I18" s="12">
        <v>2</v>
      </c>
      <c r="J18" s="12"/>
      <c r="K18" s="12"/>
      <c r="L18" s="12">
        <v>2</v>
      </c>
      <c r="M18" s="12">
        <v>2</v>
      </c>
      <c r="N18" s="12"/>
      <c r="O18" s="12">
        <v>3</v>
      </c>
      <c r="P18" s="12">
        <v>2</v>
      </c>
      <c r="Q18" s="12"/>
      <c r="R18" s="12"/>
      <c r="S18" s="12">
        <v>1</v>
      </c>
      <c r="T18" s="12">
        <v>2</v>
      </c>
      <c r="U18" s="12">
        <v>1</v>
      </c>
      <c r="V18" s="12"/>
      <c r="W18" s="12">
        <v>7</v>
      </c>
      <c r="X18" s="12"/>
      <c r="Y18" s="12">
        <v>1</v>
      </c>
      <c r="Z18" s="12">
        <v>1</v>
      </c>
      <c r="AA18" s="17"/>
      <c r="AB18" s="12">
        <f>SUM(C18:Z18)</f>
        <v>104</v>
      </c>
      <c r="AC18" s="19"/>
      <c r="AD18" s="23" t="s">
        <v>92</v>
      </c>
      <c r="AE18" s="22" t="s">
        <v>93</v>
      </c>
    </row>
    <row r="19" spans="1:31">
      <c r="A19" s="11"/>
      <c r="B19" s="12" t="s">
        <v>27</v>
      </c>
      <c r="C19" s="12">
        <v>15</v>
      </c>
      <c r="D19" s="12">
        <v>25</v>
      </c>
      <c r="E19" s="12">
        <v>16</v>
      </c>
      <c r="F19" s="12">
        <v>11</v>
      </c>
      <c r="G19" s="12"/>
      <c r="H19" s="12">
        <v>5</v>
      </c>
      <c r="I19" s="12">
        <v>2</v>
      </c>
      <c r="J19" s="12">
        <v>1</v>
      </c>
      <c r="K19" s="12">
        <v>3</v>
      </c>
      <c r="L19" s="12">
        <v>7</v>
      </c>
      <c r="M19" s="12">
        <v>1</v>
      </c>
      <c r="N19" s="12"/>
      <c r="O19" s="12"/>
      <c r="P19" s="12">
        <v>1</v>
      </c>
      <c r="Q19" s="12"/>
      <c r="R19" s="12"/>
      <c r="S19" s="12">
        <v>21</v>
      </c>
      <c r="T19" s="12">
        <v>2</v>
      </c>
      <c r="U19" s="12"/>
      <c r="V19" s="12"/>
      <c r="W19" s="12">
        <v>15</v>
      </c>
      <c r="X19" s="12"/>
      <c r="Y19" s="12">
        <v>6</v>
      </c>
      <c r="Z19" s="12">
        <v>6</v>
      </c>
      <c r="AA19" s="17"/>
      <c r="AB19" s="12">
        <f t="shared" ref="AB19:AB21" si="6">SUM(C19:Z19)</f>
        <v>137</v>
      </c>
      <c r="AC19" s="20"/>
      <c r="AD19" s="24"/>
    </row>
    <row r="20" spans="1:31">
      <c r="A20" s="11"/>
      <c r="B20" s="12" t="s">
        <v>29</v>
      </c>
      <c r="C20" s="12">
        <v>2</v>
      </c>
      <c r="D20" s="12">
        <v>17</v>
      </c>
      <c r="E20" s="12">
        <v>25</v>
      </c>
      <c r="F20" s="12">
        <v>20</v>
      </c>
      <c r="G20" s="12"/>
      <c r="H20" s="12">
        <v>2</v>
      </c>
      <c r="I20" s="12">
        <v>1</v>
      </c>
      <c r="J20" s="12">
        <v>1</v>
      </c>
      <c r="K20" s="12"/>
      <c r="L20" s="12">
        <v>4</v>
      </c>
      <c r="M20" s="12"/>
      <c r="N20" s="12"/>
      <c r="O20" s="12">
        <v>6</v>
      </c>
      <c r="P20" s="12"/>
      <c r="Q20" s="12"/>
      <c r="R20" s="12">
        <v>1</v>
      </c>
      <c r="S20" s="12"/>
      <c r="T20" s="12"/>
      <c r="U20" s="12"/>
      <c r="V20" s="12"/>
      <c r="W20" s="12">
        <v>5</v>
      </c>
      <c r="X20" s="12"/>
      <c r="Y20" s="12">
        <v>1</v>
      </c>
      <c r="Z20" s="12">
        <v>1</v>
      </c>
      <c r="AA20" s="17"/>
      <c r="AB20" s="12">
        <f t="shared" si="6"/>
        <v>86</v>
      </c>
      <c r="AC20" s="20"/>
      <c r="AD20" s="24"/>
    </row>
    <row r="21" spans="1:31">
      <c r="A21" s="11"/>
      <c r="B21" s="12" t="s">
        <v>28</v>
      </c>
      <c r="C21" s="12"/>
      <c r="D21" s="12">
        <v>2</v>
      </c>
      <c r="E21" s="12">
        <v>3</v>
      </c>
      <c r="F21" s="12">
        <v>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7"/>
      <c r="AB21" s="12">
        <f t="shared" si="6"/>
        <v>9</v>
      </c>
      <c r="AC21" s="21">
        <f t="shared" ref="AC21" si="7">SUM(AB18:AB21)</f>
        <v>336</v>
      </c>
      <c r="AD21" s="25"/>
    </row>
    <row r="22" spans="1:31">
      <c r="A22" s="13" t="s">
        <v>34</v>
      </c>
      <c r="B22" s="14" t="s">
        <v>26</v>
      </c>
      <c r="C22" s="14">
        <v>52</v>
      </c>
      <c r="D22" s="14">
        <v>86</v>
      </c>
      <c r="E22" s="14">
        <f>29+57</f>
        <v>86</v>
      </c>
      <c r="F22" s="14">
        <v>93</v>
      </c>
      <c r="G22" s="14">
        <v>13</v>
      </c>
      <c r="H22" s="14">
        <v>6</v>
      </c>
      <c r="I22" s="14">
        <v>7</v>
      </c>
      <c r="J22" s="14">
        <v>5</v>
      </c>
      <c r="K22" s="14">
        <v>17</v>
      </c>
      <c r="L22" s="14">
        <v>23</v>
      </c>
      <c r="M22" s="14">
        <v>9</v>
      </c>
      <c r="N22" s="14">
        <v>2</v>
      </c>
      <c r="O22" s="14">
        <v>3</v>
      </c>
      <c r="P22" s="14">
        <v>15</v>
      </c>
      <c r="Q22" s="14">
        <v>3</v>
      </c>
      <c r="R22" s="14">
        <v>2</v>
      </c>
      <c r="S22" s="14">
        <v>22</v>
      </c>
      <c r="T22" s="14">
        <v>3</v>
      </c>
      <c r="U22" s="14">
        <v>1</v>
      </c>
      <c r="V22" s="14">
        <v>2</v>
      </c>
      <c r="W22" s="14">
        <v>19</v>
      </c>
      <c r="X22" s="14"/>
      <c r="Y22" s="14">
        <v>10</v>
      </c>
      <c r="Z22" s="14">
        <v>3</v>
      </c>
      <c r="AA22" s="17"/>
      <c r="AB22" s="14">
        <f>SUM(C22:Z22)</f>
        <v>482</v>
      </c>
      <c r="AC22" s="19"/>
      <c r="AD22" s="23" t="s">
        <v>94</v>
      </c>
      <c r="AE22" s="22" t="s">
        <v>93</v>
      </c>
    </row>
    <row r="23" spans="1:31">
      <c r="A23" s="13"/>
      <c r="B23" s="14" t="s">
        <v>27</v>
      </c>
      <c r="C23" s="14">
        <v>113</v>
      </c>
      <c r="D23" s="14">
        <v>122</v>
      </c>
      <c r="E23" s="14">
        <v>123</v>
      </c>
      <c r="F23" s="14">
        <v>81</v>
      </c>
      <c r="G23" s="14">
        <v>18</v>
      </c>
      <c r="H23" s="14">
        <v>24</v>
      </c>
      <c r="I23" s="14">
        <v>22</v>
      </c>
      <c r="J23" s="14">
        <v>5</v>
      </c>
      <c r="K23" s="14">
        <v>31</v>
      </c>
      <c r="L23" s="14">
        <v>45</v>
      </c>
      <c r="M23" s="14">
        <v>17</v>
      </c>
      <c r="N23" s="14">
        <v>13</v>
      </c>
      <c r="O23" s="14">
        <v>21</v>
      </c>
      <c r="P23" s="14">
        <v>35</v>
      </c>
      <c r="Q23" s="14">
        <v>7</v>
      </c>
      <c r="R23" s="14">
        <v>9</v>
      </c>
      <c r="S23" s="14">
        <v>182</v>
      </c>
      <c r="T23" s="14">
        <v>16</v>
      </c>
      <c r="U23" s="14">
        <v>12</v>
      </c>
      <c r="V23" s="14">
        <v>9</v>
      </c>
      <c r="W23" s="14">
        <v>138</v>
      </c>
      <c r="X23" s="14">
        <v>13</v>
      </c>
      <c r="Y23" s="14">
        <v>116</v>
      </c>
      <c r="Z23" s="14">
        <v>40</v>
      </c>
      <c r="AA23" s="17"/>
      <c r="AB23" s="14">
        <f t="shared" ref="AB23:AB25" si="8">SUM(C23:Z23)</f>
        <v>1212</v>
      </c>
      <c r="AC23" s="20"/>
      <c r="AD23" s="24"/>
    </row>
    <row r="24" spans="1:31">
      <c r="A24" s="13"/>
      <c r="B24" s="14" t="s">
        <v>29</v>
      </c>
      <c r="C24" s="14">
        <v>52</v>
      </c>
      <c r="D24" s="14">
        <v>168</v>
      </c>
      <c r="E24" s="14">
        <v>159</v>
      </c>
      <c r="F24" s="14">
        <v>137</v>
      </c>
      <c r="G24" s="14">
        <v>7</v>
      </c>
      <c r="H24" s="14">
        <v>7</v>
      </c>
      <c r="I24" s="14">
        <v>11</v>
      </c>
      <c r="J24" s="14">
        <v>3</v>
      </c>
      <c r="K24" s="14">
        <v>14</v>
      </c>
      <c r="L24" s="14">
        <v>33</v>
      </c>
      <c r="M24" s="14">
        <v>9</v>
      </c>
      <c r="N24" s="14">
        <v>2</v>
      </c>
      <c r="O24" s="14">
        <v>3</v>
      </c>
      <c r="P24" s="14">
        <v>18</v>
      </c>
      <c r="Q24" s="14">
        <v>6</v>
      </c>
      <c r="R24" s="14">
        <v>3</v>
      </c>
      <c r="S24" s="14"/>
      <c r="T24" s="14"/>
      <c r="U24" s="14">
        <v>2</v>
      </c>
      <c r="V24" s="14">
        <v>9</v>
      </c>
      <c r="W24" s="14">
        <v>45</v>
      </c>
      <c r="X24" s="14"/>
      <c r="Y24" s="14">
        <v>15</v>
      </c>
      <c r="Z24" s="14">
        <v>11</v>
      </c>
      <c r="AA24" s="17"/>
      <c r="AB24" s="14">
        <f t="shared" si="8"/>
        <v>714</v>
      </c>
      <c r="AC24" s="20"/>
      <c r="AD24" s="24"/>
    </row>
    <row r="25" spans="1:31">
      <c r="A25" s="13"/>
      <c r="B25" s="14" t="s">
        <v>28</v>
      </c>
      <c r="C25" s="14">
        <v>9</v>
      </c>
      <c r="D25" s="14">
        <v>7</v>
      </c>
      <c r="E25" s="14">
        <v>1</v>
      </c>
      <c r="F25" s="14">
        <v>15</v>
      </c>
      <c r="G25" s="14"/>
      <c r="H25" s="14"/>
      <c r="I25" s="14"/>
      <c r="J25" s="14"/>
      <c r="K25" s="14"/>
      <c r="L25" s="14"/>
      <c r="M25" s="14">
        <v>1</v>
      </c>
      <c r="N25" s="14"/>
      <c r="O25" s="14"/>
      <c r="P25" s="14"/>
      <c r="Q25" s="14"/>
      <c r="R25" s="14"/>
      <c r="S25" s="14">
        <v>17</v>
      </c>
      <c r="T25" s="14">
        <v>1</v>
      </c>
      <c r="U25" s="14"/>
      <c r="V25" s="14"/>
      <c r="W25" s="14">
        <v>2</v>
      </c>
      <c r="X25" s="14"/>
      <c r="Y25" s="14"/>
      <c r="Z25" s="14">
        <v>2</v>
      </c>
      <c r="AA25" s="17"/>
      <c r="AB25" s="14">
        <f t="shared" si="8"/>
        <v>55</v>
      </c>
      <c r="AC25" s="21">
        <f t="shared" ref="AC25" si="9">SUM(AB22:AB25)</f>
        <v>2463</v>
      </c>
      <c r="AD25" s="25"/>
    </row>
    <row r="26" spans="1:31">
      <c r="A26" s="15" t="s">
        <v>35</v>
      </c>
      <c r="B26" s="16" t="s">
        <v>26</v>
      </c>
      <c r="C26" s="16">
        <v>3</v>
      </c>
      <c r="D26" s="16">
        <v>3</v>
      </c>
      <c r="E26" s="16">
        <v>5</v>
      </c>
      <c r="F26" s="16">
        <v>6</v>
      </c>
      <c r="G26" s="16">
        <v>0</v>
      </c>
      <c r="H26" s="16">
        <v>1</v>
      </c>
      <c r="I26" s="16">
        <v>1</v>
      </c>
      <c r="J26" s="16"/>
      <c r="K26" s="16">
        <v>1</v>
      </c>
      <c r="L26" s="16"/>
      <c r="M26" s="16"/>
      <c r="N26" s="16"/>
      <c r="O26" s="16">
        <v>1</v>
      </c>
      <c r="P26" s="16"/>
      <c r="Q26" s="16"/>
      <c r="R26" s="16"/>
      <c r="S26" s="16"/>
      <c r="T26" s="16"/>
      <c r="U26" s="16">
        <v>1</v>
      </c>
      <c r="V26" s="16"/>
      <c r="W26" s="16">
        <v>1</v>
      </c>
      <c r="X26" s="16"/>
      <c r="Y26" s="16"/>
      <c r="Z26" s="16">
        <v>1</v>
      </c>
      <c r="AA26" s="17"/>
      <c r="AB26" s="16">
        <f>SUM(C26:Z26)</f>
        <v>24</v>
      </c>
      <c r="AC26" s="19"/>
      <c r="AD26" s="23" t="s">
        <v>95</v>
      </c>
      <c r="AE26" s="22" t="s">
        <v>93</v>
      </c>
    </row>
    <row r="27" spans="1:31">
      <c r="A27" s="15"/>
      <c r="B27" s="16" t="s">
        <v>27</v>
      </c>
      <c r="C27" s="16">
        <v>8</v>
      </c>
      <c r="D27" s="16">
        <v>6</v>
      </c>
      <c r="E27" s="16">
        <v>6</v>
      </c>
      <c r="F27" s="16">
        <v>1</v>
      </c>
      <c r="G27" s="16"/>
      <c r="H27" s="16">
        <v>3</v>
      </c>
      <c r="I27" s="16"/>
      <c r="J27" s="16"/>
      <c r="K27" s="16">
        <v>2</v>
      </c>
      <c r="L27" s="16">
        <v>3</v>
      </c>
      <c r="M27" s="16">
        <v>1</v>
      </c>
      <c r="N27" s="16">
        <v>1</v>
      </c>
      <c r="O27" s="16">
        <v>1</v>
      </c>
      <c r="P27" s="16">
        <v>1</v>
      </c>
      <c r="Q27" s="16"/>
      <c r="R27" s="16"/>
      <c r="S27" s="16">
        <v>9</v>
      </c>
      <c r="T27" s="16">
        <v>1</v>
      </c>
      <c r="U27" s="16"/>
      <c r="V27" s="16">
        <v>1</v>
      </c>
      <c r="W27" s="16">
        <v>6</v>
      </c>
      <c r="X27" s="16"/>
      <c r="Y27" s="16">
        <v>3</v>
      </c>
      <c r="Z27" s="16">
        <v>1</v>
      </c>
      <c r="AA27" s="17"/>
      <c r="AB27" s="16">
        <f t="shared" ref="AB27:AB29" si="10">SUM(C27:Z27)</f>
        <v>54</v>
      </c>
      <c r="AC27" s="20"/>
      <c r="AD27" s="24"/>
    </row>
    <row r="28" spans="1:31">
      <c r="A28" s="15"/>
      <c r="B28" s="16" t="s">
        <v>29</v>
      </c>
      <c r="C28" s="16">
        <v>3</v>
      </c>
      <c r="D28" s="16">
        <v>4</v>
      </c>
      <c r="E28" s="16">
        <v>8</v>
      </c>
      <c r="F28" s="16">
        <v>7</v>
      </c>
      <c r="G28" s="16"/>
      <c r="H28" s="16">
        <v>1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>
        <v>1</v>
      </c>
      <c r="W28" s="16">
        <v>3</v>
      </c>
      <c r="X28" s="16"/>
      <c r="Y28" s="16">
        <v>1</v>
      </c>
      <c r="Z28" s="16">
        <v>1</v>
      </c>
      <c r="AA28" s="17"/>
      <c r="AB28" s="16">
        <f t="shared" si="10"/>
        <v>29</v>
      </c>
      <c r="AC28" s="20"/>
      <c r="AD28" s="24"/>
    </row>
    <row r="29" spans="1:31">
      <c r="A29" s="15"/>
      <c r="B29" s="16" t="s">
        <v>28</v>
      </c>
      <c r="C29" s="16"/>
      <c r="D29" s="16"/>
      <c r="E29" s="16">
        <v>2</v>
      </c>
      <c r="F29" s="16"/>
      <c r="G29" s="16">
        <v>1</v>
      </c>
      <c r="H29" s="16">
        <v>1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>
        <v>2</v>
      </c>
      <c r="T29" s="16"/>
      <c r="U29" s="16"/>
      <c r="V29" s="16"/>
      <c r="W29" s="16"/>
      <c r="X29" s="16"/>
      <c r="Y29" s="16">
        <v>1</v>
      </c>
      <c r="Z29" s="16"/>
      <c r="AA29" s="17"/>
      <c r="AB29" s="16">
        <f t="shared" si="10"/>
        <v>7</v>
      </c>
      <c r="AC29" s="21">
        <f t="shared" ref="AC29" si="11">SUM(AB26:AB29)</f>
        <v>114</v>
      </c>
      <c r="AD29" s="25"/>
    </row>
    <row r="30" spans="1:31">
      <c r="A30" s="3" t="s">
        <v>36</v>
      </c>
      <c r="B30" s="4" t="s">
        <v>26</v>
      </c>
      <c r="C30" s="4">
        <v>41</v>
      </c>
      <c r="D30" s="4">
        <v>76</v>
      </c>
      <c r="E30" s="4">
        <f>28+54</f>
        <v>82</v>
      </c>
      <c r="F30" s="4">
        <f>19+63</f>
        <v>82</v>
      </c>
      <c r="G30" s="4">
        <v>9</v>
      </c>
      <c r="H30" s="4">
        <v>2</v>
      </c>
      <c r="I30" s="4">
        <v>5</v>
      </c>
      <c r="J30" s="4">
        <v>3</v>
      </c>
      <c r="K30" s="4">
        <v>14</v>
      </c>
      <c r="L30" s="4">
        <v>16</v>
      </c>
      <c r="M30" s="4">
        <v>10</v>
      </c>
      <c r="N30" s="4">
        <v>2</v>
      </c>
      <c r="O30" s="4">
        <v>2</v>
      </c>
      <c r="P30" s="4">
        <v>10</v>
      </c>
      <c r="Q30" s="4"/>
      <c r="R30" s="4">
        <v>3</v>
      </c>
      <c r="S30" s="4">
        <v>20</v>
      </c>
      <c r="T30" s="4">
        <v>2</v>
      </c>
      <c r="U30" s="4">
        <v>2</v>
      </c>
      <c r="V30" s="4">
        <v>2</v>
      </c>
      <c r="W30" s="4">
        <v>17</v>
      </c>
      <c r="X30" s="4"/>
      <c r="Y30" s="4">
        <v>10</v>
      </c>
      <c r="Z30" s="4">
        <v>5</v>
      </c>
      <c r="AA30" s="17"/>
      <c r="AB30" s="4">
        <f>SUM(C30:Z30)</f>
        <v>415</v>
      </c>
      <c r="AC30" s="19"/>
      <c r="AD30" s="23" t="s">
        <v>96</v>
      </c>
      <c r="AE30" s="22" t="s">
        <v>99</v>
      </c>
    </row>
    <row r="31" spans="1:31">
      <c r="A31" s="3"/>
      <c r="B31" s="4" t="s">
        <v>27</v>
      </c>
      <c r="C31" s="4">
        <v>92</v>
      </c>
      <c r="D31" s="4">
        <v>106</v>
      </c>
      <c r="E31" s="4">
        <v>104</v>
      </c>
      <c r="F31" s="4">
        <v>67</v>
      </c>
      <c r="G31" s="4">
        <v>16</v>
      </c>
      <c r="H31" s="4">
        <v>21</v>
      </c>
      <c r="I31" s="4">
        <v>19</v>
      </c>
      <c r="J31" s="4">
        <v>4</v>
      </c>
      <c r="K31" s="4">
        <v>23</v>
      </c>
      <c r="L31" s="4">
        <v>37</v>
      </c>
      <c r="M31" s="4">
        <v>15</v>
      </c>
      <c r="N31" s="4">
        <v>12</v>
      </c>
      <c r="O31" s="4">
        <v>21</v>
      </c>
      <c r="P31" s="4">
        <v>30</v>
      </c>
      <c r="Q31" s="4">
        <v>7</v>
      </c>
      <c r="R31" s="4">
        <v>7</v>
      </c>
      <c r="S31" s="4">
        <v>153</v>
      </c>
      <c r="T31" s="4">
        <v>15</v>
      </c>
      <c r="U31" s="4">
        <v>11</v>
      </c>
      <c r="V31" s="4">
        <v>7</v>
      </c>
      <c r="W31" s="4">
        <v>110</v>
      </c>
      <c r="X31" s="4">
        <v>9</v>
      </c>
      <c r="Y31" s="4">
        <v>101</v>
      </c>
      <c r="Z31" s="4">
        <v>38</v>
      </c>
      <c r="AA31" s="17"/>
      <c r="AB31" s="4">
        <f t="shared" ref="AB31:AB33" si="12">SUM(C31:Z31)</f>
        <v>1025</v>
      </c>
      <c r="AC31" s="20"/>
      <c r="AD31" s="24"/>
    </row>
    <row r="32" spans="1:31">
      <c r="A32" s="3"/>
      <c r="B32" s="4" t="s">
        <v>29</v>
      </c>
      <c r="C32" s="4">
        <v>42</v>
      </c>
      <c r="D32" s="4">
        <v>141</v>
      </c>
      <c r="E32" s="4">
        <v>130</v>
      </c>
      <c r="F32" s="4">
        <v>115</v>
      </c>
      <c r="G32" s="4">
        <v>6</v>
      </c>
      <c r="H32" s="4">
        <v>3</v>
      </c>
      <c r="I32" s="4">
        <v>6</v>
      </c>
      <c r="J32" s="4">
        <v>2</v>
      </c>
      <c r="K32" s="4">
        <v>14</v>
      </c>
      <c r="L32" s="4">
        <v>32</v>
      </c>
      <c r="M32" s="4">
        <v>8</v>
      </c>
      <c r="N32" s="4">
        <v>1</v>
      </c>
      <c r="O32" s="4">
        <v>4</v>
      </c>
      <c r="P32" s="4">
        <v>14</v>
      </c>
      <c r="Q32" s="4">
        <v>6</v>
      </c>
      <c r="R32" s="4">
        <v>4</v>
      </c>
      <c r="S32" s="4"/>
      <c r="T32" s="4"/>
      <c r="U32" s="4">
        <v>1</v>
      </c>
      <c r="V32" s="4">
        <v>5</v>
      </c>
      <c r="W32" s="4">
        <v>39</v>
      </c>
      <c r="X32" s="4"/>
      <c r="Y32" s="4">
        <v>13</v>
      </c>
      <c r="Z32" s="4">
        <v>10</v>
      </c>
      <c r="AA32" s="17"/>
      <c r="AB32" s="4">
        <f t="shared" si="12"/>
        <v>596</v>
      </c>
      <c r="AC32" s="20"/>
      <c r="AD32" s="24"/>
    </row>
    <row r="33" spans="1:31">
      <c r="A33" s="3"/>
      <c r="B33" s="4" t="s">
        <v>28</v>
      </c>
      <c r="C33" s="4">
        <v>7</v>
      </c>
      <c r="D33" s="4">
        <v>8</v>
      </c>
      <c r="E33" s="4">
        <v>5</v>
      </c>
      <c r="F33" s="4">
        <v>14</v>
      </c>
      <c r="G33" s="4">
        <v>1</v>
      </c>
      <c r="H33" s="4"/>
      <c r="I33" s="4"/>
      <c r="J33" s="4"/>
      <c r="K33" s="4"/>
      <c r="L33" s="4"/>
      <c r="M33" s="4">
        <v>1</v>
      </c>
      <c r="N33" s="4"/>
      <c r="O33" s="4"/>
      <c r="P33" s="4"/>
      <c r="Q33" s="4"/>
      <c r="R33" s="4"/>
      <c r="S33" s="4">
        <v>15</v>
      </c>
      <c r="T33" s="4"/>
      <c r="U33" s="4"/>
      <c r="V33" s="4"/>
      <c r="W33" s="4">
        <v>2</v>
      </c>
      <c r="X33" s="4"/>
      <c r="Y33" s="4">
        <v>1</v>
      </c>
      <c r="Z33" s="4">
        <v>2</v>
      </c>
      <c r="AA33" s="17"/>
      <c r="AB33" s="4">
        <f t="shared" si="12"/>
        <v>56</v>
      </c>
      <c r="AC33" s="21">
        <f t="shared" ref="AC33" si="13">SUM(AB30:AB33)</f>
        <v>2092</v>
      </c>
      <c r="AD33" s="25"/>
    </row>
    <row r="34" spans="1:31">
      <c r="A34" s="5" t="s">
        <v>37</v>
      </c>
      <c r="B34" s="6" t="s">
        <v>26</v>
      </c>
      <c r="C34" s="6">
        <v>1</v>
      </c>
      <c r="D34" s="6">
        <v>7</v>
      </c>
      <c r="E34" s="6">
        <v>4</v>
      </c>
      <c r="F34" s="6">
        <v>2</v>
      </c>
      <c r="G34" s="6">
        <v>0</v>
      </c>
      <c r="H34" s="6">
        <v>2</v>
      </c>
      <c r="I34" s="6"/>
      <c r="J34" s="6"/>
      <c r="K34" s="6"/>
      <c r="L34" s="6">
        <v>2</v>
      </c>
      <c r="M34" s="6"/>
      <c r="N34" s="6"/>
      <c r="O34" s="6">
        <v>1</v>
      </c>
      <c r="P34" s="6"/>
      <c r="Q34" s="6"/>
      <c r="R34" s="6"/>
      <c r="S34" s="6"/>
      <c r="T34" s="6"/>
      <c r="U34" s="6"/>
      <c r="V34" s="6"/>
      <c r="W34" s="6">
        <v>1</v>
      </c>
      <c r="X34" s="6"/>
      <c r="Y34" s="6">
        <v>1</v>
      </c>
      <c r="Z34" s="6"/>
      <c r="AA34" s="17"/>
      <c r="AB34" s="6">
        <f>SUM(C34:Z34)</f>
        <v>21</v>
      </c>
      <c r="AC34" s="19"/>
      <c r="AD34" s="23" t="s">
        <v>97</v>
      </c>
      <c r="AE34" s="22" t="s">
        <v>99</v>
      </c>
    </row>
    <row r="35" spans="1:31">
      <c r="A35" s="5"/>
      <c r="B35" s="6" t="s">
        <v>27</v>
      </c>
      <c r="C35" s="6">
        <v>6</v>
      </c>
      <c r="D35" s="6">
        <v>2</v>
      </c>
      <c r="E35" s="6">
        <v>7</v>
      </c>
      <c r="F35" s="6">
        <v>2</v>
      </c>
      <c r="G35" s="6"/>
      <c r="H35" s="6"/>
      <c r="I35" s="6"/>
      <c r="J35" s="6"/>
      <c r="K35" s="6">
        <v>2</v>
      </c>
      <c r="L35" s="6">
        <v>5</v>
      </c>
      <c r="M35" s="6">
        <v>1</v>
      </c>
      <c r="N35" s="6"/>
      <c r="O35" s="6"/>
      <c r="P35" s="6">
        <v>2</v>
      </c>
      <c r="Q35" s="6"/>
      <c r="R35" s="6"/>
      <c r="S35" s="6">
        <v>5</v>
      </c>
      <c r="T35" s="6"/>
      <c r="U35" s="6"/>
      <c r="V35" s="6">
        <v>2</v>
      </c>
      <c r="W35" s="6">
        <v>12</v>
      </c>
      <c r="X35" s="6"/>
      <c r="Y35" s="6">
        <v>5</v>
      </c>
      <c r="Z35" s="6"/>
      <c r="AA35" s="17"/>
      <c r="AB35" s="6">
        <f t="shared" ref="AB35:AB37" si="14">SUM(C35:Z35)</f>
        <v>51</v>
      </c>
      <c r="AC35" s="20"/>
      <c r="AD35" s="24"/>
    </row>
    <row r="36" spans="1:31">
      <c r="A36" s="5"/>
      <c r="B36" s="6" t="s">
        <v>29</v>
      </c>
      <c r="C36" s="6">
        <v>2</v>
      </c>
      <c r="D36" s="6">
        <v>3</v>
      </c>
      <c r="E36" s="6">
        <v>6</v>
      </c>
      <c r="F36" s="6">
        <v>2</v>
      </c>
      <c r="G36" s="6">
        <v>1</v>
      </c>
      <c r="H36" s="6"/>
      <c r="I36" s="6"/>
      <c r="J36" s="6"/>
      <c r="K36" s="6"/>
      <c r="L36" s="6">
        <v>1</v>
      </c>
      <c r="M36" s="6">
        <v>1</v>
      </c>
      <c r="N36" s="6"/>
      <c r="O36" s="6">
        <v>1</v>
      </c>
      <c r="P36" s="6"/>
      <c r="Q36" s="6"/>
      <c r="R36" s="6"/>
      <c r="S36" s="6"/>
      <c r="T36" s="6"/>
      <c r="U36" s="6"/>
      <c r="V36" s="6"/>
      <c r="W36" s="6">
        <v>3</v>
      </c>
      <c r="X36" s="6"/>
      <c r="Y36" s="6">
        <v>1</v>
      </c>
      <c r="Z36" s="6"/>
      <c r="AA36" s="17"/>
      <c r="AB36" s="6">
        <f t="shared" si="14"/>
        <v>21</v>
      </c>
      <c r="AC36" s="20"/>
      <c r="AD36" s="24"/>
    </row>
    <row r="37" spans="1:31">
      <c r="A37" s="5"/>
      <c r="B37" s="6" t="s">
        <v>28</v>
      </c>
      <c r="C37" s="6">
        <v>1</v>
      </c>
      <c r="D37" s="6"/>
      <c r="E37" s="6"/>
      <c r="F37" s="6">
        <v>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>
        <v>2</v>
      </c>
      <c r="T37" s="6"/>
      <c r="U37" s="6"/>
      <c r="V37" s="6"/>
      <c r="W37" s="6"/>
      <c r="X37" s="6"/>
      <c r="Y37" s="6"/>
      <c r="Z37" s="6"/>
      <c r="AA37" s="17"/>
      <c r="AB37" s="6">
        <f t="shared" si="14"/>
        <v>6</v>
      </c>
      <c r="AC37" s="21">
        <f t="shared" ref="AC37" si="15">SUM(AB34:AB37)</f>
        <v>99</v>
      </c>
      <c r="AD37" s="25"/>
    </row>
    <row r="38" spans="1:31">
      <c r="A38" s="7" t="s">
        <v>38</v>
      </c>
      <c r="B38" s="8" t="s">
        <v>26</v>
      </c>
      <c r="C38" s="8">
        <v>23</v>
      </c>
      <c r="D38" s="8">
        <v>35</v>
      </c>
      <c r="E38" s="8">
        <v>27</v>
      </c>
      <c r="F38" s="8">
        <v>22</v>
      </c>
      <c r="G38" s="8">
        <v>5</v>
      </c>
      <c r="H38" s="8">
        <v>3</v>
      </c>
      <c r="I38" s="8">
        <v>5</v>
      </c>
      <c r="J38" s="8">
        <v>2</v>
      </c>
      <c r="K38" s="8">
        <v>4</v>
      </c>
      <c r="L38" s="8">
        <v>6</v>
      </c>
      <c r="M38" s="8">
        <v>2</v>
      </c>
      <c r="N38" s="8"/>
      <c r="O38" s="8">
        <v>3</v>
      </c>
      <c r="P38" s="8">
        <v>6</v>
      </c>
      <c r="Q38" s="8">
        <v>2</v>
      </c>
      <c r="R38" s="8"/>
      <c r="S38" s="8">
        <v>3</v>
      </c>
      <c r="T38" s="8">
        <v>3</v>
      </c>
      <c r="U38" s="8">
        <v>1</v>
      </c>
      <c r="V38" s="8"/>
      <c r="W38" s="8">
        <v>9</v>
      </c>
      <c r="X38" s="8"/>
      <c r="Y38" s="8"/>
      <c r="Z38" s="8"/>
      <c r="AA38" s="17"/>
      <c r="AB38" s="8">
        <f>SUM(C38:Z38)</f>
        <v>161</v>
      </c>
      <c r="AC38" s="19"/>
      <c r="AD38" s="23" t="s">
        <v>98</v>
      </c>
      <c r="AE38" s="22" t="s">
        <v>99</v>
      </c>
    </row>
    <row r="39" spans="1:31">
      <c r="A39" s="7"/>
      <c r="B39" s="8" t="s">
        <v>27</v>
      </c>
      <c r="C39" s="8">
        <v>36</v>
      </c>
      <c r="D39" s="8">
        <v>44</v>
      </c>
      <c r="E39" s="8">
        <v>31</v>
      </c>
      <c r="F39" s="8">
        <v>23</v>
      </c>
      <c r="G39" s="8">
        <v>2</v>
      </c>
      <c r="H39" s="8">
        <v>11</v>
      </c>
      <c r="I39" s="8">
        <v>4</v>
      </c>
      <c r="J39" s="8">
        <v>2</v>
      </c>
      <c r="K39" s="8">
        <v>8</v>
      </c>
      <c r="L39" s="8">
        <v>12</v>
      </c>
      <c r="M39" s="8">
        <v>3</v>
      </c>
      <c r="N39" s="8">
        <v>2</v>
      </c>
      <c r="O39" s="8">
        <v>1</v>
      </c>
      <c r="P39" s="8">
        <v>7</v>
      </c>
      <c r="Q39" s="8">
        <v>0</v>
      </c>
      <c r="R39" s="8">
        <v>1</v>
      </c>
      <c r="S39" s="8">
        <v>48</v>
      </c>
      <c r="T39" s="8">
        <v>4</v>
      </c>
      <c r="U39" s="8">
        <v>1</v>
      </c>
      <c r="V39" s="8">
        <v>1</v>
      </c>
      <c r="W39" s="8">
        <v>37</v>
      </c>
      <c r="X39" s="8">
        <v>4</v>
      </c>
      <c r="Y39" s="8">
        <v>15</v>
      </c>
      <c r="Z39" s="8">
        <v>5</v>
      </c>
      <c r="AA39" s="17"/>
      <c r="AB39" s="8">
        <f t="shared" ref="AB39:AB41" si="16">SUM(C39:Z39)</f>
        <v>302</v>
      </c>
      <c r="AC39" s="20"/>
      <c r="AD39" s="24"/>
    </row>
    <row r="40" spans="1:31">
      <c r="A40" s="7"/>
      <c r="B40" s="8" t="s">
        <v>29</v>
      </c>
      <c r="C40" s="8">
        <v>14</v>
      </c>
      <c r="D40" s="8">
        <v>41</v>
      </c>
      <c r="E40" s="8">
        <v>52</v>
      </c>
      <c r="F40" s="8">
        <v>42</v>
      </c>
      <c r="G40" s="8"/>
      <c r="H40" s="8">
        <v>7</v>
      </c>
      <c r="I40" s="8">
        <v>5</v>
      </c>
      <c r="J40" s="8">
        <v>2</v>
      </c>
      <c r="K40" s="8"/>
      <c r="L40" s="8">
        <v>4</v>
      </c>
      <c r="M40" s="8">
        <v>1</v>
      </c>
      <c r="N40" s="8">
        <v>1</v>
      </c>
      <c r="O40" s="8">
        <v>4</v>
      </c>
      <c r="P40" s="8">
        <v>4</v>
      </c>
      <c r="Q40" s="8"/>
      <c r="R40" s="8"/>
      <c r="S40" s="8"/>
      <c r="T40" s="8"/>
      <c r="U40" s="8">
        <v>1</v>
      </c>
      <c r="V40" s="8">
        <v>5</v>
      </c>
      <c r="W40" s="8">
        <v>11</v>
      </c>
      <c r="X40" s="8"/>
      <c r="Y40" s="8">
        <v>3</v>
      </c>
      <c r="Z40" s="8">
        <v>3</v>
      </c>
      <c r="AA40" s="17"/>
      <c r="AB40" s="8">
        <f t="shared" si="16"/>
        <v>200</v>
      </c>
      <c r="AC40" s="20"/>
      <c r="AD40" s="24"/>
    </row>
    <row r="41" spans="1:31">
      <c r="A41" s="7"/>
      <c r="B41" s="8" t="s">
        <v>28</v>
      </c>
      <c r="C41" s="8">
        <v>1</v>
      </c>
      <c r="D41" s="8">
        <v>1</v>
      </c>
      <c r="E41" s="8">
        <v>1</v>
      </c>
      <c r="F41" s="8">
        <v>2</v>
      </c>
      <c r="G41" s="8"/>
      <c r="H41" s="8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>
        <v>1</v>
      </c>
      <c r="T41" s="8">
        <v>1</v>
      </c>
      <c r="U41" s="8"/>
      <c r="V41" s="8"/>
      <c r="W41" s="8"/>
      <c r="X41" s="8"/>
      <c r="Y41" s="8"/>
      <c r="Z41" s="8"/>
      <c r="AA41" s="17"/>
      <c r="AB41" s="8">
        <f t="shared" si="16"/>
        <v>8</v>
      </c>
      <c r="AC41" s="21">
        <f t="shared" ref="AC41" si="17">SUM(AB38:AB41)</f>
        <v>671</v>
      </c>
      <c r="AD41" s="25"/>
    </row>
    <row r="42" spans="1:31">
      <c r="A42" s="9" t="s">
        <v>39</v>
      </c>
      <c r="B42" s="10" t="s">
        <v>26</v>
      </c>
      <c r="C42" s="10">
        <v>12</v>
      </c>
      <c r="D42" s="10">
        <v>17</v>
      </c>
      <c r="E42" s="10">
        <v>17</v>
      </c>
      <c r="F42" s="10">
        <v>14</v>
      </c>
      <c r="G42" s="10">
        <v>0</v>
      </c>
      <c r="H42" s="10"/>
      <c r="I42" s="10">
        <v>2</v>
      </c>
      <c r="J42" s="10">
        <v>1</v>
      </c>
      <c r="K42" s="10"/>
      <c r="L42" s="10">
        <v>1</v>
      </c>
      <c r="M42" s="10">
        <v>2</v>
      </c>
      <c r="N42" s="10"/>
      <c r="O42" s="10">
        <v>1</v>
      </c>
      <c r="P42" s="10">
        <v>5</v>
      </c>
      <c r="Q42" s="10"/>
      <c r="R42" s="10"/>
      <c r="S42" s="10"/>
      <c r="T42" s="10">
        <v>2</v>
      </c>
      <c r="U42" s="10"/>
      <c r="V42" s="10"/>
      <c r="W42" s="10">
        <v>5</v>
      </c>
      <c r="X42" s="10"/>
      <c r="Y42" s="10">
        <v>1</v>
      </c>
      <c r="Z42" s="10"/>
      <c r="AA42" s="17"/>
      <c r="AB42" s="10">
        <f>SUM(C42:Z42)</f>
        <v>80</v>
      </c>
      <c r="AC42" s="19"/>
      <c r="AD42" s="23" t="s">
        <v>100</v>
      </c>
      <c r="AE42" s="22" t="s">
        <v>106</v>
      </c>
    </row>
    <row r="43" spans="1:31">
      <c r="A43" s="9"/>
      <c r="B43" s="10" t="s">
        <v>27</v>
      </c>
      <c r="C43" s="10">
        <v>11</v>
      </c>
      <c r="D43" s="10">
        <v>19</v>
      </c>
      <c r="E43" s="10">
        <v>11</v>
      </c>
      <c r="F43" s="10">
        <v>4</v>
      </c>
      <c r="G43" s="10"/>
      <c r="H43" s="10">
        <v>5</v>
      </c>
      <c r="I43" s="10">
        <v>1</v>
      </c>
      <c r="J43" s="10"/>
      <c r="K43" s="10"/>
      <c r="L43" s="10">
        <v>3</v>
      </c>
      <c r="M43" s="10">
        <v>3</v>
      </c>
      <c r="N43" s="10">
        <v>2</v>
      </c>
      <c r="O43" s="10">
        <v>1</v>
      </c>
      <c r="P43" s="10">
        <v>2</v>
      </c>
      <c r="Q43" s="10"/>
      <c r="R43" s="10"/>
      <c r="S43" s="10">
        <v>25</v>
      </c>
      <c r="T43" s="10">
        <v>2</v>
      </c>
      <c r="U43" s="10"/>
      <c r="V43" s="10"/>
      <c r="W43" s="10">
        <v>16</v>
      </c>
      <c r="X43" s="10"/>
      <c r="Y43" s="10">
        <v>11</v>
      </c>
      <c r="Z43" s="10">
        <v>7</v>
      </c>
      <c r="AA43" s="17"/>
      <c r="AB43" s="10">
        <f t="shared" ref="AB43:AB45" si="18">SUM(C43:Z43)</f>
        <v>123</v>
      </c>
      <c r="AC43" s="20"/>
      <c r="AD43" s="24"/>
    </row>
    <row r="44" spans="1:31">
      <c r="A44" s="9"/>
      <c r="B44" s="10" t="s">
        <v>29</v>
      </c>
      <c r="C44" s="10">
        <v>2</v>
      </c>
      <c r="D44" s="10">
        <v>14</v>
      </c>
      <c r="E44" s="10">
        <v>19</v>
      </c>
      <c r="F44" s="10">
        <v>17</v>
      </c>
      <c r="G44" s="10"/>
      <c r="H44" s="10">
        <v>1</v>
      </c>
      <c r="I44" s="10"/>
      <c r="J44" s="10">
        <v>1</v>
      </c>
      <c r="K44" s="10"/>
      <c r="L44" s="10">
        <v>2</v>
      </c>
      <c r="M44" s="10">
        <v>1</v>
      </c>
      <c r="N44" s="10"/>
      <c r="O44" s="10">
        <v>3</v>
      </c>
      <c r="P44" s="10"/>
      <c r="Q44" s="10"/>
      <c r="R44" s="10"/>
      <c r="S44" s="10"/>
      <c r="T44" s="10"/>
      <c r="U44" s="10">
        <v>1</v>
      </c>
      <c r="V44" s="10">
        <v>2</v>
      </c>
      <c r="W44" s="10">
        <v>5</v>
      </c>
      <c r="X44" s="10"/>
      <c r="Y44" s="10">
        <v>1</v>
      </c>
      <c r="Z44" s="10">
        <v>3</v>
      </c>
      <c r="AA44" s="17"/>
      <c r="AB44" s="10">
        <f t="shared" si="18"/>
        <v>72</v>
      </c>
      <c r="AC44" s="20"/>
      <c r="AD44" s="24"/>
    </row>
    <row r="45" spans="1:31">
      <c r="A45" s="9"/>
      <c r="B45" s="10" t="s">
        <v>28</v>
      </c>
      <c r="C45" s="10">
        <v>1</v>
      </c>
      <c r="D45" s="10">
        <v>1</v>
      </c>
      <c r="E45" s="10">
        <v>1</v>
      </c>
      <c r="F45" s="10">
        <v>3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7"/>
      <c r="AB45" s="10">
        <f t="shared" si="18"/>
        <v>6</v>
      </c>
      <c r="AC45" s="21">
        <f t="shared" ref="AC45" si="19">SUM(AB42:AB45)</f>
        <v>281</v>
      </c>
      <c r="AD45" s="25"/>
    </row>
    <row r="46" spans="1:31">
      <c r="A46" s="11" t="s">
        <v>40</v>
      </c>
      <c r="B46" s="12" t="s">
        <v>26</v>
      </c>
      <c r="C46" s="12">
        <v>55</v>
      </c>
      <c r="D46" s="12">
        <v>103</v>
      </c>
      <c r="E46" s="12">
        <v>96</v>
      </c>
      <c r="F46" s="12">
        <f>23+71</f>
        <v>94</v>
      </c>
      <c r="G46" s="12">
        <v>14</v>
      </c>
      <c r="H46" s="12">
        <v>7</v>
      </c>
      <c r="I46" s="12">
        <v>7</v>
      </c>
      <c r="J46" s="12">
        <v>4</v>
      </c>
      <c r="K46" s="12">
        <v>17</v>
      </c>
      <c r="L46" s="12">
        <v>24</v>
      </c>
      <c r="M46" s="12">
        <v>10</v>
      </c>
      <c r="N46" s="12">
        <v>2</v>
      </c>
      <c r="O46" s="12">
        <v>6</v>
      </c>
      <c r="P46" s="12">
        <v>12</v>
      </c>
      <c r="Q46" s="12">
        <v>3</v>
      </c>
      <c r="R46" s="12">
        <v>3</v>
      </c>
      <c r="S46" s="12">
        <v>23</v>
      </c>
      <c r="T46" s="12">
        <v>3</v>
      </c>
      <c r="U46" s="12">
        <v>3</v>
      </c>
      <c r="V46" s="12">
        <v>2</v>
      </c>
      <c r="W46" s="12">
        <v>22</v>
      </c>
      <c r="X46" s="12"/>
      <c r="Y46" s="12">
        <v>10</v>
      </c>
      <c r="Z46" s="12">
        <v>5</v>
      </c>
      <c r="AA46" s="17"/>
      <c r="AB46" s="12">
        <f>SUM(C46:Z46)</f>
        <v>525</v>
      </c>
      <c r="AC46" s="19"/>
      <c r="AD46" s="23" t="s">
        <v>101</v>
      </c>
      <c r="AE46" s="22" t="s">
        <v>106</v>
      </c>
    </row>
    <row r="47" spans="1:31">
      <c r="A47" s="11"/>
      <c r="B47" s="12" t="s">
        <v>27</v>
      </c>
      <c r="C47" s="12">
        <v>122</v>
      </c>
      <c r="D47" s="12">
        <v>130</v>
      </c>
      <c r="E47" s="12">
        <v>132</v>
      </c>
      <c r="F47" s="12">
        <v>90</v>
      </c>
      <c r="G47" s="12">
        <v>17</v>
      </c>
      <c r="H47" s="12">
        <v>27</v>
      </c>
      <c r="I47" s="12">
        <v>22</v>
      </c>
      <c r="J47" s="12">
        <v>6</v>
      </c>
      <c r="K47" s="12">
        <v>31</v>
      </c>
      <c r="L47" s="12">
        <v>52</v>
      </c>
      <c r="M47" s="12">
        <v>16</v>
      </c>
      <c r="N47" s="12">
        <v>12</v>
      </c>
      <c r="O47" s="12">
        <v>21</v>
      </c>
      <c r="P47" s="12">
        <v>34</v>
      </c>
      <c r="Q47" s="12">
        <v>7</v>
      </c>
      <c r="R47" s="12">
        <v>9</v>
      </c>
      <c r="S47" s="12">
        <v>181</v>
      </c>
      <c r="T47" s="12">
        <v>17</v>
      </c>
      <c r="U47" s="12">
        <v>12</v>
      </c>
      <c r="V47" s="12">
        <v>9</v>
      </c>
      <c r="W47" s="12">
        <v>141</v>
      </c>
      <c r="X47" s="12">
        <v>13</v>
      </c>
      <c r="Y47" s="12">
        <v>109</v>
      </c>
      <c r="Z47" s="12">
        <v>39</v>
      </c>
      <c r="AA47" s="17"/>
      <c r="AB47" s="12">
        <f t="shared" ref="AB47:AB49" si="20">SUM(C47:Z47)</f>
        <v>1249</v>
      </c>
      <c r="AC47" s="20"/>
      <c r="AD47" s="24"/>
    </row>
    <row r="48" spans="1:31">
      <c r="A48" s="11"/>
      <c r="B48" s="12" t="s">
        <v>29</v>
      </c>
      <c r="C48" s="12">
        <v>53</v>
      </c>
      <c r="D48" s="12">
        <v>173</v>
      </c>
      <c r="E48" s="12">
        <v>173</v>
      </c>
      <c r="F48" s="12">
        <v>146</v>
      </c>
      <c r="G48" s="12">
        <v>7</v>
      </c>
      <c r="H48" s="12">
        <v>9</v>
      </c>
      <c r="I48" s="12">
        <v>12</v>
      </c>
      <c r="J48" s="12">
        <v>3</v>
      </c>
      <c r="K48" s="12">
        <v>14</v>
      </c>
      <c r="L48" s="12">
        <v>35</v>
      </c>
      <c r="M48" s="12">
        <v>9</v>
      </c>
      <c r="N48" s="12">
        <v>2</v>
      </c>
      <c r="O48" s="12">
        <v>6</v>
      </c>
      <c r="P48" s="12">
        <v>18</v>
      </c>
      <c r="Q48" s="12">
        <v>6</v>
      </c>
      <c r="R48" s="12">
        <v>2</v>
      </c>
      <c r="S48" s="12"/>
      <c r="T48" s="12"/>
      <c r="U48" s="12">
        <v>1</v>
      </c>
      <c r="V48" s="12">
        <v>8</v>
      </c>
      <c r="W48" s="12">
        <v>49</v>
      </c>
      <c r="X48" s="12"/>
      <c r="Y48" s="12">
        <v>16</v>
      </c>
      <c r="Z48" s="12">
        <v>10</v>
      </c>
      <c r="AA48" s="17"/>
      <c r="AB48" s="12">
        <f t="shared" si="20"/>
        <v>752</v>
      </c>
      <c r="AC48" s="20"/>
      <c r="AD48" s="24"/>
    </row>
    <row r="49" spans="1:31">
      <c r="A49" s="11"/>
      <c r="B49" s="12" t="s">
        <v>28</v>
      </c>
      <c r="C49" s="12">
        <v>8</v>
      </c>
      <c r="D49" s="12">
        <v>7</v>
      </c>
      <c r="E49" s="12">
        <v>5</v>
      </c>
      <c r="F49" s="12">
        <v>16</v>
      </c>
      <c r="G49" s="12">
        <v>1</v>
      </c>
      <c r="H49" s="12">
        <v>1</v>
      </c>
      <c r="I49" s="12"/>
      <c r="J49" s="12"/>
      <c r="K49" s="12"/>
      <c r="L49" s="12"/>
      <c r="M49" s="12">
        <v>1</v>
      </c>
      <c r="N49" s="12"/>
      <c r="O49" s="12"/>
      <c r="P49" s="12"/>
      <c r="Q49" s="12"/>
      <c r="R49" s="12"/>
      <c r="S49" s="12">
        <v>18</v>
      </c>
      <c r="T49" s="12">
        <v>1</v>
      </c>
      <c r="U49" s="12"/>
      <c r="V49" s="12"/>
      <c r="W49" s="12">
        <v>2</v>
      </c>
      <c r="X49" s="12"/>
      <c r="Y49" s="12">
        <v>1</v>
      </c>
      <c r="Z49" s="12">
        <v>2</v>
      </c>
      <c r="AA49" s="17"/>
      <c r="AB49" s="12">
        <f t="shared" si="20"/>
        <v>63</v>
      </c>
      <c r="AC49" s="21">
        <f t="shared" ref="AC49" si="21">SUM(AB46:AB49)</f>
        <v>2589</v>
      </c>
      <c r="AD49" s="25"/>
    </row>
    <row r="50" spans="1:31">
      <c r="A50" s="13" t="s">
        <v>41</v>
      </c>
      <c r="B50" s="14" t="s">
        <v>26</v>
      </c>
      <c r="C50" s="14">
        <v>67</v>
      </c>
      <c r="D50" s="14">
        <v>113</v>
      </c>
      <c r="E50" s="14">
        <f>39+69</f>
        <v>108</v>
      </c>
      <c r="F50" s="14">
        <f>23+78</f>
        <v>101</v>
      </c>
      <c r="G50" s="14">
        <v>13</v>
      </c>
      <c r="H50" s="14">
        <v>7</v>
      </c>
      <c r="I50" s="14">
        <v>8</v>
      </c>
      <c r="J50" s="14">
        <v>5</v>
      </c>
      <c r="K50" s="14">
        <v>16</v>
      </c>
      <c r="L50" s="14">
        <v>24</v>
      </c>
      <c r="M50" s="14">
        <v>11</v>
      </c>
      <c r="N50" s="14">
        <v>2</v>
      </c>
      <c r="O50" s="14">
        <v>7</v>
      </c>
      <c r="P50" s="14">
        <v>15</v>
      </c>
      <c r="Q50" s="14">
        <v>3</v>
      </c>
      <c r="R50" s="14">
        <v>2</v>
      </c>
      <c r="S50" s="14">
        <v>22</v>
      </c>
      <c r="T50" s="14">
        <v>4</v>
      </c>
      <c r="U50" s="14">
        <v>3</v>
      </c>
      <c r="V50" s="14">
        <v>2</v>
      </c>
      <c r="W50" s="14">
        <v>23</v>
      </c>
      <c r="X50" s="14"/>
      <c r="Y50" s="14">
        <v>11</v>
      </c>
      <c r="Z50" s="14">
        <v>5</v>
      </c>
      <c r="AA50" s="17"/>
      <c r="AB50" s="14">
        <f>SUM(C50:Z50)</f>
        <v>572</v>
      </c>
      <c r="AC50" s="19"/>
      <c r="AD50" s="23" t="s">
        <v>102</v>
      </c>
      <c r="AE50" s="22" t="s">
        <v>107</v>
      </c>
    </row>
    <row r="51" spans="1:31">
      <c r="A51" s="13"/>
      <c r="B51" s="14" t="s">
        <v>27</v>
      </c>
      <c r="C51" s="14">
        <v>124</v>
      </c>
      <c r="D51" s="14">
        <v>137</v>
      </c>
      <c r="E51" s="14">
        <v>132</v>
      </c>
      <c r="F51" s="14">
        <v>85</v>
      </c>
      <c r="G51" s="14">
        <v>16</v>
      </c>
      <c r="H51" s="14">
        <v>28</v>
      </c>
      <c r="I51" s="14">
        <v>24</v>
      </c>
      <c r="J51" s="14">
        <v>6</v>
      </c>
      <c r="K51" s="14">
        <v>33</v>
      </c>
      <c r="L51" s="14">
        <v>53</v>
      </c>
      <c r="M51" s="14">
        <v>17</v>
      </c>
      <c r="N51" s="14">
        <v>13</v>
      </c>
      <c r="O51" s="14">
        <v>21</v>
      </c>
      <c r="P51" s="14">
        <v>34</v>
      </c>
      <c r="Q51" s="14">
        <v>6</v>
      </c>
      <c r="R51" s="14">
        <v>8</v>
      </c>
      <c r="S51" s="14">
        <v>197</v>
      </c>
      <c r="T51" s="14">
        <v>18</v>
      </c>
      <c r="U51" s="14">
        <v>12</v>
      </c>
      <c r="V51" s="14">
        <v>8</v>
      </c>
      <c r="W51" s="14">
        <v>142</v>
      </c>
      <c r="X51" s="14">
        <v>13</v>
      </c>
      <c r="Y51" s="14">
        <v>118</v>
      </c>
      <c r="Z51" s="14">
        <v>44</v>
      </c>
      <c r="AA51" s="17"/>
      <c r="AB51" s="14">
        <f t="shared" ref="AB51:AB53" si="22">SUM(C51:Z51)</f>
        <v>1289</v>
      </c>
      <c r="AC51" s="20"/>
      <c r="AD51" s="24"/>
    </row>
    <row r="52" spans="1:31">
      <c r="A52" s="13"/>
      <c r="B52" s="14" t="s">
        <v>29</v>
      </c>
      <c r="C52" s="14">
        <v>55</v>
      </c>
      <c r="D52" s="14">
        <v>183</v>
      </c>
      <c r="E52" s="14">
        <v>191</v>
      </c>
      <c r="F52" s="14">
        <v>156</v>
      </c>
      <c r="G52" s="14">
        <v>7</v>
      </c>
      <c r="H52" s="14">
        <v>10</v>
      </c>
      <c r="I52" s="14">
        <v>12</v>
      </c>
      <c r="J52" s="14">
        <v>4</v>
      </c>
      <c r="K52" s="14">
        <v>10</v>
      </c>
      <c r="L52" s="14">
        <v>37</v>
      </c>
      <c r="M52" s="14">
        <v>9</v>
      </c>
      <c r="N52" s="14">
        <v>1</v>
      </c>
      <c r="O52" s="14">
        <v>9</v>
      </c>
      <c r="P52" s="14">
        <v>18</v>
      </c>
      <c r="Q52" s="14">
        <v>4</v>
      </c>
      <c r="R52" s="14">
        <v>3</v>
      </c>
      <c r="S52" s="14"/>
      <c r="T52" s="14"/>
      <c r="U52" s="14">
        <v>2</v>
      </c>
      <c r="V52" s="14">
        <v>10</v>
      </c>
      <c r="W52" s="14">
        <v>55</v>
      </c>
      <c r="X52" s="14"/>
      <c r="Y52" s="14">
        <v>16</v>
      </c>
      <c r="Z52" s="14">
        <v>13</v>
      </c>
      <c r="AA52" s="17"/>
      <c r="AB52" s="14">
        <f t="shared" si="22"/>
        <v>805</v>
      </c>
      <c r="AC52" s="20"/>
      <c r="AD52" s="24"/>
    </row>
    <row r="53" spans="1:31">
      <c r="A53" s="13"/>
      <c r="B53" s="14" t="s">
        <v>28</v>
      </c>
      <c r="C53" s="14">
        <v>9</v>
      </c>
      <c r="D53" s="14">
        <v>9</v>
      </c>
      <c r="E53" s="14">
        <v>6</v>
      </c>
      <c r="F53" s="14">
        <v>19</v>
      </c>
      <c r="G53" s="14">
        <v>1</v>
      </c>
      <c r="H53" s="14">
        <v>1</v>
      </c>
      <c r="I53" s="14"/>
      <c r="J53" s="14"/>
      <c r="K53" s="14"/>
      <c r="L53" s="14"/>
      <c r="M53" s="14">
        <v>1</v>
      </c>
      <c r="N53" s="14"/>
      <c r="O53" s="14"/>
      <c r="P53" s="14"/>
      <c r="Q53" s="14"/>
      <c r="R53" s="14"/>
      <c r="S53" s="14">
        <v>19</v>
      </c>
      <c r="T53" s="14">
        <v>1</v>
      </c>
      <c r="U53" s="14"/>
      <c r="V53" s="14"/>
      <c r="W53" s="14">
        <v>2</v>
      </c>
      <c r="X53" s="14"/>
      <c r="Y53" s="14">
        <v>1</v>
      </c>
      <c r="Z53" s="14">
        <v>2</v>
      </c>
      <c r="AA53" s="17"/>
      <c r="AB53" s="14">
        <f t="shared" si="22"/>
        <v>71</v>
      </c>
      <c r="AC53" s="21">
        <f t="shared" ref="AC53" si="23">SUM(AB50:AB53)</f>
        <v>2737</v>
      </c>
      <c r="AD53" s="25"/>
    </row>
    <row r="54" spans="1:31">
      <c r="A54" s="15" t="s">
        <v>42</v>
      </c>
      <c r="B54" s="16" t="s">
        <v>26</v>
      </c>
      <c r="C54" s="16">
        <v>43</v>
      </c>
      <c r="D54" s="16">
        <v>85</v>
      </c>
      <c r="E54" s="16">
        <f>26+49</f>
        <v>75</v>
      </c>
      <c r="F54" s="16">
        <v>77</v>
      </c>
      <c r="G54" s="16">
        <v>12</v>
      </c>
      <c r="H54" s="16">
        <v>4</v>
      </c>
      <c r="I54" s="16">
        <v>9</v>
      </c>
      <c r="J54" s="16">
        <v>1</v>
      </c>
      <c r="K54" s="16">
        <v>13</v>
      </c>
      <c r="L54" s="16">
        <v>17</v>
      </c>
      <c r="M54" s="16">
        <v>9</v>
      </c>
      <c r="N54" s="16">
        <v>1</v>
      </c>
      <c r="O54" s="16">
        <v>4</v>
      </c>
      <c r="P54" s="16">
        <v>12</v>
      </c>
      <c r="Q54" s="16">
        <v>2</v>
      </c>
      <c r="R54" s="16">
        <v>3</v>
      </c>
      <c r="S54" s="16">
        <v>15</v>
      </c>
      <c r="T54" s="16">
        <v>3</v>
      </c>
      <c r="U54" s="16">
        <v>2</v>
      </c>
      <c r="V54" s="16">
        <v>1</v>
      </c>
      <c r="W54" s="16">
        <v>15</v>
      </c>
      <c r="X54" s="16"/>
      <c r="Y54" s="16">
        <v>9</v>
      </c>
      <c r="Z54" s="16">
        <v>5</v>
      </c>
      <c r="AA54" s="17"/>
      <c r="AB54" s="16">
        <f>SUM(C54:Z54)</f>
        <v>417</v>
      </c>
      <c r="AC54" s="19"/>
      <c r="AD54" s="23" t="s">
        <v>103</v>
      </c>
      <c r="AE54" s="22" t="s">
        <v>116</v>
      </c>
    </row>
    <row r="55" spans="1:31">
      <c r="A55" s="15"/>
      <c r="B55" s="16" t="s">
        <v>27</v>
      </c>
      <c r="C55" s="16">
        <v>102</v>
      </c>
      <c r="D55" s="16">
        <v>96</v>
      </c>
      <c r="E55" s="16">
        <v>112</v>
      </c>
      <c r="F55" s="16">
        <v>67</v>
      </c>
      <c r="G55" s="16">
        <v>17</v>
      </c>
      <c r="H55" s="16">
        <v>26</v>
      </c>
      <c r="I55" s="16">
        <v>18</v>
      </c>
      <c r="J55" s="16">
        <v>5</v>
      </c>
      <c r="K55" s="16">
        <v>30</v>
      </c>
      <c r="L55" s="16">
        <v>35</v>
      </c>
      <c r="M55" s="16">
        <v>15</v>
      </c>
      <c r="N55" s="16">
        <v>9</v>
      </c>
      <c r="O55" s="16">
        <v>19</v>
      </c>
      <c r="P55" s="16">
        <v>32</v>
      </c>
      <c r="Q55" s="16">
        <v>5</v>
      </c>
      <c r="R55" s="16">
        <v>9</v>
      </c>
      <c r="S55" s="16">
        <v>163</v>
      </c>
      <c r="T55" s="16">
        <v>14</v>
      </c>
      <c r="U55" s="16">
        <v>9</v>
      </c>
      <c r="V55" s="16">
        <v>9</v>
      </c>
      <c r="W55" s="16">
        <v>125</v>
      </c>
      <c r="X55" s="16">
        <v>9</v>
      </c>
      <c r="Y55" s="16">
        <v>87</v>
      </c>
      <c r="Z55" s="16">
        <v>34</v>
      </c>
      <c r="AA55" s="17"/>
      <c r="AB55" s="16">
        <f t="shared" ref="AB55:AB57" si="24">SUM(C55:Z55)</f>
        <v>1047</v>
      </c>
      <c r="AC55" s="20"/>
      <c r="AD55" s="24"/>
    </row>
    <row r="56" spans="1:31">
      <c r="A56" s="15"/>
      <c r="B56" s="16" t="s">
        <v>29</v>
      </c>
      <c r="C56" s="16">
        <v>45</v>
      </c>
      <c r="D56" s="16">
        <v>139</v>
      </c>
      <c r="E56" s="16">
        <v>138</v>
      </c>
      <c r="F56" s="16">
        <v>119</v>
      </c>
      <c r="G56" s="16">
        <v>7</v>
      </c>
      <c r="H56" s="16">
        <v>8</v>
      </c>
      <c r="I56" s="16">
        <v>10</v>
      </c>
      <c r="J56" s="16">
        <v>2</v>
      </c>
      <c r="K56" s="16">
        <v>11</v>
      </c>
      <c r="L56" s="16">
        <v>32</v>
      </c>
      <c r="M56" s="16">
        <v>8</v>
      </c>
      <c r="N56" s="16">
        <v>2</v>
      </c>
      <c r="O56" s="16">
        <v>5</v>
      </c>
      <c r="P56" s="16">
        <v>13</v>
      </c>
      <c r="Q56" s="16">
        <v>5</v>
      </c>
      <c r="R56" s="16">
        <v>3</v>
      </c>
      <c r="S56" s="16"/>
      <c r="T56" s="16"/>
      <c r="U56" s="16"/>
      <c r="V56" s="16">
        <v>8</v>
      </c>
      <c r="W56" s="16">
        <v>43</v>
      </c>
      <c r="X56" s="16"/>
      <c r="Y56" s="16">
        <v>10</v>
      </c>
      <c r="Z56" s="16">
        <v>9</v>
      </c>
      <c r="AA56" s="17"/>
      <c r="AB56" s="16">
        <f t="shared" si="24"/>
        <v>617</v>
      </c>
      <c r="AC56" s="20"/>
      <c r="AD56" s="24"/>
    </row>
    <row r="57" spans="1:31">
      <c r="A57" s="15"/>
      <c r="B57" s="16" t="s">
        <v>28</v>
      </c>
      <c r="C57" s="16">
        <v>7</v>
      </c>
      <c r="D57" s="16">
        <v>4</v>
      </c>
      <c r="E57" s="16">
        <v>3</v>
      </c>
      <c r="F57" s="16">
        <v>15</v>
      </c>
      <c r="G57" s="16">
        <v>1</v>
      </c>
      <c r="H57" s="16">
        <v>1</v>
      </c>
      <c r="I57" s="16"/>
      <c r="J57" s="16"/>
      <c r="K57" s="16"/>
      <c r="L57" s="16"/>
      <c r="M57" s="16">
        <v>1</v>
      </c>
      <c r="N57" s="16"/>
      <c r="O57" s="16"/>
      <c r="P57" s="16"/>
      <c r="Q57" s="16"/>
      <c r="R57" s="16"/>
      <c r="S57" s="16">
        <v>11</v>
      </c>
      <c r="T57" s="16">
        <v>1</v>
      </c>
      <c r="U57" s="16"/>
      <c r="V57" s="16"/>
      <c r="W57" s="16">
        <v>2</v>
      </c>
      <c r="X57" s="16"/>
      <c r="Y57" s="16">
        <v>1</v>
      </c>
      <c r="Z57" s="16">
        <v>2</v>
      </c>
      <c r="AA57" s="17"/>
      <c r="AB57" s="16">
        <f t="shared" si="24"/>
        <v>49</v>
      </c>
      <c r="AC57" s="21">
        <f t="shared" ref="AC57" si="25">SUM(AB54:AB57)</f>
        <v>2130</v>
      </c>
      <c r="AD57" s="25"/>
    </row>
    <row r="58" spans="1:31">
      <c r="A58" s="3" t="s">
        <v>43</v>
      </c>
      <c r="B58" s="4" t="s">
        <v>26</v>
      </c>
      <c r="C58" s="4">
        <v>18</v>
      </c>
      <c r="D58" s="4">
        <v>35</v>
      </c>
      <c r="E58" s="4">
        <f>14+17</f>
        <v>31</v>
      </c>
      <c r="F58" s="4">
        <v>22</v>
      </c>
      <c r="G58" s="4">
        <v>2</v>
      </c>
      <c r="H58" s="4">
        <v>3</v>
      </c>
      <c r="I58" s="4">
        <v>1</v>
      </c>
      <c r="J58" s="4">
        <v>3</v>
      </c>
      <c r="K58" s="4">
        <v>2</v>
      </c>
      <c r="L58" s="4">
        <v>5</v>
      </c>
      <c r="M58" s="4">
        <v>2</v>
      </c>
      <c r="N58" s="4">
        <v>1</v>
      </c>
      <c r="O58" s="4">
        <v>1</v>
      </c>
      <c r="P58" s="4">
        <v>4</v>
      </c>
      <c r="Q58" s="4"/>
      <c r="R58" s="4"/>
      <c r="S58" s="4">
        <v>5</v>
      </c>
      <c r="T58" s="4">
        <v>2</v>
      </c>
      <c r="U58" s="4">
        <v>1</v>
      </c>
      <c r="V58" s="4"/>
      <c r="W58" s="4">
        <v>12</v>
      </c>
      <c r="X58" s="4"/>
      <c r="Y58" s="4">
        <v>2</v>
      </c>
      <c r="Z58" s="4"/>
      <c r="AA58" s="17"/>
      <c r="AB58" s="4">
        <f>SUM(C58:Z58)</f>
        <v>152</v>
      </c>
      <c r="AC58" s="19"/>
      <c r="AD58" s="23" t="s">
        <v>104</v>
      </c>
      <c r="AE58" s="22" t="s">
        <v>116</v>
      </c>
    </row>
    <row r="59" spans="1:31">
      <c r="A59" s="3"/>
      <c r="B59" s="4" t="s">
        <v>27</v>
      </c>
      <c r="C59" s="4">
        <v>27</v>
      </c>
      <c r="D59" s="4">
        <v>45</v>
      </c>
      <c r="E59" s="4">
        <v>24</v>
      </c>
      <c r="F59" s="4">
        <v>22</v>
      </c>
      <c r="G59" s="4"/>
      <c r="H59" s="4">
        <v>5</v>
      </c>
      <c r="I59" s="4">
        <v>3</v>
      </c>
      <c r="J59" s="4">
        <v>1</v>
      </c>
      <c r="K59" s="4">
        <v>5</v>
      </c>
      <c r="L59" s="4">
        <v>17</v>
      </c>
      <c r="M59" s="4">
        <v>3</v>
      </c>
      <c r="N59" s="4">
        <v>5</v>
      </c>
      <c r="O59" s="4">
        <v>1</v>
      </c>
      <c r="P59" s="4">
        <v>5</v>
      </c>
      <c r="Q59" s="4">
        <v>1</v>
      </c>
      <c r="R59" s="4"/>
      <c r="S59" s="4">
        <v>39</v>
      </c>
      <c r="T59" s="4">
        <v>2</v>
      </c>
      <c r="U59" s="4">
        <v>2</v>
      </c>
      <c r="V59" s="4"/>
      <c r="W59" s="4">
        <v>27</v>
      </c>
      <c r="X59" s="4">
        <v>4</v>
      </c>
      <c r="Y59" s="4">
        <v>25</v>
      </c>
      <c r="Z59" s="4">
        <v>5</v>
      </c>
      <c r="AA59" s="17"/>
      <c r="AB59" s="4">
        <f t="shared" ref="AB59:AB61" si="26">SUM(C59:Z59)</f>
        <v>268</v>
      </c>
      <c r="AC59" s="20"/>
      <c r="AD59" s="24"/>
    </row>
    <row r="60" spans="1:31">
      <c r="A60" s="3"/>
      <c r="B60" s="4" t="s">
        <v>29</v>
      </c>
      <c r="C60" s="4">
        <v>6</v>
      </c>
      <c r="D60" s="4">
        <v>34</v>
      </c>
      <c r="E60" s="4">
        <v>47</v>
      </c>
      <c r="F60" s="4">
        <v>37</v>
      </c>
      <c r="G60" s="4"/>
      <c r="H60" s="4">
        <v>2</v>
      </c>
      <c r="I60" s="4">
        <v>2</v>
      </c>
      <c r="J60" s="4">
        <v>2</v>
      </c>
      <c r="K60" s="4">
        <v>1</v>
      </c>
      <c r="L60" s="4">
        <v>3</v>
      </c>
      <c r="M60" s="4">
        <v>1</v>
      </c>
      <c r="N60" s="4"/>
      <c r="O60" s="4">
        <v>3</v>
      </c>
      <c r="P60" s="4">
        <v>4</v>
      </c>
      <c r="Q60" s="4">
        <v>1</v>
      </c>
      <c r="R60" s="4"/>
      <c r="S60" s="4"/>
      <c r="T60" s="4"/>
      <c r="U60" s="4">
        <v>2</v>
      </c>
      <c r="V60" s="4">
        <v>2</v>
      </c>
      <c r="W60" s="4">
        <v>8</v>
      </c>
      <c r="X60" s="4"/>
      <c r="Y60" s="4">
        <v>5</v>
      </c>
      <c r="Z60" s="4">
        <v>3</v>
      </c>
      <c r="AA60" s="17"/>
      <c r="AB60" s="4">
        <f t="shared" si="26"/>
        <v>163</v>
      </c>
      <c r="AC60" s="20"/>
      <c r="AD60" s="24"/>
    </row>
    <row r="61" spans="1:31">
      <c r="A61" s="3"/>
      <c r="B61" s="4" t="s">
        <v>28</v>
      </c>
      <c r="C61" s="4">
        <v>2</v>
      </c>
      <c r="D61" s="4">
        <v>4</v>
      </c>
      <c r="E61" s="4">
        <v>3</v>
      </c>
      <c r="F61" s="4">
        <v>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>
        <v>6</v>
      </c>
      <c r="T61" s="4"/>
      <c r="U61" s="4"/>
      <c r="V61" s="4"/>
      <c r="W61" s="4"/>
      <c r="X61" s="4"/>
      <c r="Y61" s="4"/>
      <c r="Z61" s="4"/>
      <c r="AA61" s="17"/>
      <c r="AB61" s="4">
        <f t="shared" si="26"/>
        <v>18</v>
      </c>
      <c r="AC61" s="21">
        <f t="shared" ref="AC61" si="27">SUM(AB58:AB61)</f>
        <v>601</v>
      </c>
      <c r="AD61" s="25"/>
    </row>
    <row r="62" spans="1:31">
      <c r="A62" s="5" t="s">
        <v>44</v>
      </c>
      <c r="B62" s="6" t="s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>
        <v>21</v>
      </c>
      <c r="X62" s="6"/>
      <c r="Y62" s="6"/>
      <c r="Z62" s="6"/>
      <c r="AA62" s="17"/>
      <c r="AB62" s="6">
        <f>SUM(C62:Z62)</f>
        <v>21</v>
      </c>
      <c r="AC62" s="19"/>
      <c r="AD62" s="23" t="s">
        <v>105</v>
      </c>
      <c r="AE62" s="22" t="s">
        <v>108</v>
      </c>
    </row>
    <row r="63" spans="1:31">
      <c r="A63" s="5"/>
      <c r="B63" s="6" t="s">
        <v>27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>
        <v>133</v>
      </c>
      <c r="X63" s="6"/>
      <c r="Y63" s="6"/>
      <c r="Z63" s="6"/>
      <c r="AA63" s="17"/>
      <c r="AB63" s="6">
        <f t="shared" ref="AB63:AB65" si="28">SUM(C63:Z63)</f>
        <v>133</v>
      </c>
      <c r="AC63" s="20"/>
      <c r="AD63" s="24"/>
    </row>
    <row r="64" spans="1:31">
      <c r="A64" s="5"/>
      <c r="B64" s="6" t="s">
        <v>29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>
        <v>48</v>
      </c>
      <c r="X64" s="6"/>
      <c r="Y64" s="6"/>
      <c r="Z64" s="6"/>
      <c r="AA64" s="17"/>
      <c r="AB64" s="6">
        <f t="shared" si="28"/>
        <v>48</v>
      </c>
      <c r="AC64" s="20"/>
      <c r="AD64" s="24"/>
    </row>
    <row r="65" spans="1:31">
      <c r="A65" s="5"/>
      <c r="B65" s="6" t="s">
        <v>28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>
        <v>2</v>
      </c>
      <c r="X65" s="6"/>
      <c r="Y65" s="6"/>
      <c r="Z65" s="6"/>
      <c r="AA65" s="17"/>
      <c r="AB65" s="6">
        <f t="shared" si="28"/>
        <v>2</v>
      </c>
      <c r="AC65" s="21">
        <f t="shared" ref="AC65" si="29">SUM(AB62:AB65)</f>
        <v>204</v>
      </c>
      <c r="AD65" s="25"/>
    </row>
    <row r="66" spans="1:31">
      <c r="A66" s="7" t="s">
        <v>45</v>
      </c>
      <c r="B66" s="8" t="s">
        <v>26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7</v>
      </c>
      <c r="X66" s="8"/>
      <c r="Y66" s="8"/>
      <c r="Z66" s="8"/>
      <c r="AA66" s="17"/>
      <c r="AB66" s="8">
        <f>SUM(C66:Z66)</f>
        <v>7</v>
      </c>
      <c r="AC66" s="19"/>
      <c r="AD66" s="23" t="s">
        <v>109</v>
      </c>
      <c r="AE66" s="22" t="s">
        <v>113</v>
      </c>
    </row>
    <row r="67" spans="1:31">
      <c r="A67" s="7"/>
      <c r="B67" s="8" t="s">
        <v>27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50</v>
      </c>
      <c r="X67" s="8"/>
      <c r="Y67" s="8"/>
      <c r="Z67" s="8"/>
      <c r="AA67" s="17"/>
      <c r="AB67" s="8">
        <f t="shared" ref="AB67:AB69" si="30">SUM(C67:Z67)</f>
        <v>50</v>
      </c>
      <c r="AC67" s="20"/>
      <c r="AD67" s="24"/>
    </row>
    <row r="68" spans="1:31">
      <c r="A68" s="7"/>
      <c r="B68" s="8" t="s">
        <v>29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13</v>
      </c>
      <c r="X68" s="8"/>
      <c r="Y68" s="8"/>
      <c r="Z68" s="8"/>
      <c r="AA68" s="17"/>
      <c r="AB68" s="8">
        <f t="shared" si="30"/>
        <v>13</v>
      </c>
      <c r="AC68" s="20"/>
      <c r="AD68" s="24"/>
    </row>
    <row r="69" spans="1:31">
      <c r="A69" s="7"/>
      <c r="B69" s="8" t="s">
        <v>28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1</v>
      </c>
      <c r="X69" s="8"/>
      <c r="Y69" s="8"/>
      <c r="Z69" s="8"/>
      <c r="AA69" s="17"/>
      <c r="AB69" s="8">
        <f t="shared" si="30"/>
        <v>1</v>
      </c>
      <c r="AC69" s="21">
        <f t="shared" ref="AC69" si="31">SUM(AB66:AB69)</f>
        <v>71</v>
      </c>
      <c r="AD69" s="25"/>
    </row>
    <row r="70" spans="1:31">
      <c r="A70" s="9" t="s">
        <v>46</v>
      </c>
      <c r="B70" s="10" t="s">
        <v>26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>
        <v>15</v>
      </c>
      <c r="X70" s="10"/>
      <c r="Y70" s="10"/>
      <c r="Z70" s="10"/>
      <c r="AA70" s="17"/>
      <c r="AB70" s="10">
        <f>SUM(C70:Z70)</f>
        <v>15</v>
      </c>
      <c r="AC70" s="19"/>
      <c r="AD70" s="23" t="s">
        <v>110</v>
      </c>
      <c r="AE70" s="22" t="s">
        <v>113</v>
      </c>
    </row>
    <row r="71" spans="1:31">
      <c r="A71" s="9"/>
      <c r="B71" s="10" t="s">
        <v>27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>
        <v>91</v>
      </c>
      <c r="X71" s="10"/>
      <c r="Y71" s="10"/>
      <c r="Z71" s="10"/>
      <c r="AA71" s="17"/>
      <c r="AB71" s="10">
        <f t="shared" ref="AB71:AB73" si="32">SUM(C71:Z71)</f>
        <v>91</v>
      </c>
      <c r="AC71" s="20"/>
      <c r="AD71" s="24"/>
    </row>
    <row r="72" spans="1:31">
      <c r="A72" s="9"/>
      <c r="B72" s="10" t="s">
        <v>29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>
        <v>34</v>
      </c>
      <c r="X72" s="10"/>
      <c r="Y72" s="10"/>
      <c r="Z72" s="10"/>
      <c r="AA72" s="17"/>
      <c r="AB72" s="10">
        <f t="shared" si="32"/>
        <v>34</v>
      </c>
      <c r="AC72" s="20"/>
      <c r="AD72" s="24"/>
    </row>
    <row r="73" spans="1:31">
      <c r="A73" s="9"/>
      <c r="B73" s="10" t="s">
        <v>28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>
        <v>1</v>
      </c>
      <c r="X73" s="10"/>
      <c r="Y73" s="10"/>
      <c r="Z73" s="10"/>
      <c r="AA73" s="17"/>
      <c r="AB73" s="10">
        <f t="shared" si="32"/>
        <v>1</v>
      </c>
      <c r="AC73" s="21">
        <f t="shared" ref="AC73" si="33">SUM(AB70:AB73)</f>
        <v>141</v>
      </c>
      <c r="AD73" s="25"/>
    </row>
    <row r="74" spans="1:31">
      <c r="A74" s="11" t="s">
        <v>47</v>
      </c>
      <c r="B74" s="12" t="s">
        <v>26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>
        <v>17</v>
      </c>
      <c r="X74" s="12"/>
      <c r="Y74" s="12"/>
      <c r="Z74" s="12"/>
      <c r="AA74" s="17"/>
      <c r="AB74" s="12">
        <f>SUM(C74:Z74)</f>
        <v>17</v>
      </c>
      <c r="AC74" s="19"/>
      <c r="AD74" s="23" t="s">
        <v>111</v>
      </c>
      <c r="AE74" s="22" t="s">
        <v>113</v>
      </c>
    </row>
    <row r="75" spans="1:31">
      <c r="A75" s="11"/>
      <c r="B75" s="12" t="s">
        <v>27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>
        <v>107</v>
      </c>
      <c r="X75" s="12"/>
      <c r="Y75" s="12"/>
      <c r="Z75" s="12"/>
      <c r="AA75" s="17"/>
      <c r="AB75" s="12">
        <f t="shared" ref="AB75:AB77" si="34">SUM(C75:Z75)</f>
        <v>107</v>
      </c>
      <c r="AC75" s="20"/>
      <c r="AD75" s="24"/>
    </row>
    <row r="76" spans="1:31">
      <c r="A76" s="11"/>
      <c r="B76" s="12" t="s">
        <v>29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>
        <v>41</v>
      </c>
      <c r="X76" s="12"/>
      <c r="Y76" s="12"/>
      <c r="Z76" s="12"/>
      <c r="AA76" s="17"/>
      <c r="AB76" s="12">
        <f t="shared" si="34"/>
        <v>41</v>
      </c>
      <c r="AC76" s="20"/>
      <c r="AD76" s="24"/>
    </row>
    <row r="77" spans="1:31">
      <c r="A77" s="11"/>
      <c r="B77" s="12" t="s">
        <v>28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>
        <v>2</v>
      </c>
      <c r="X77" s="12"/>
      <c r="Y77" s="12"/>
      <c r="Z77" s="12"/>
      <c r="AA77" s="17"/>
      <c r="AB77" s="12">
        <f t="shared" si="34"/>
        <v>2</v>
      </c>
      <c r="AC77" s="21">
        <f t="shared" ref="AC77" si="35">SUM(AB74:AB77)</f>
        <v>167</v>
      </c>
      <c r="AD77" s="25"/>
    </row>
    <row r="78" spans="1:31">
      <c r="A78" s="13" t="s">
        <v>48</v>
      </c>
      <c r="B78" s="14" t="s">
        <v>26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>
        <v>2</v>
      </c>
      <c r="X78" s="14"/>
      <c r="Y78" s="14"/>
      <c r="Z78" s="14"/>
      <c r="AA78" s="17"/>
      <c r="AB78" s="14">
        <f>SUM(C78:Z78)</f>
        <v>2</v>
      </c>
      <c r="AC78" s="19"/>
      <c r="AD78" s="23" t="s">
        <v>112</v>
      </c>
      <c r="AE78" s="22" t="s">
        <v>113</v>
      </c>
    </row>
    <row r="79" spans="1:31">
      <c r="A79" s="13"/>
      <c r="B79" s="14" t="s">
        <v>27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>
        <v>18</v>
      </c>
      <c r="X79" s="14"/>
      <c r="Y79" s="14"/>
      <c r="Z79" s="14"/>
      <c r="AA79" s="17"/>
      <c r="AB79" s="14">
        <f t="shared" ref="AB79:AB81" si="36">SUM(C79:Z79)</f>
        <v>18</v>
      </c>
      <c r="AC79" s="20"/>
      <c r="AD79" s="24"/>
    </row>
    <row r="80" spans="1:31">
      <c r="A80" s="13"/>
      <c r="B80" s="14" t="s">
        <v>29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>
        <v>8</v>
      </c>
      <c r="X80" s="14"/>
      <c r="Y80" s="14"/>
      <c r="Z80" s="14"/>
      <c r="AA80" s="17"/>
      <c r="AB80" s="14">
        <f t="shared" si="36"/>
        <v>8</v>
      </c>
      <c r="AC80" s="20"/>
      <c r="AD80" s="24"/>
    </row>
    <row r="81" spans="1:31">
      <c r="A81" s="13"/>
      <c r="B81" s="14" t="s">
        <v>28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7"/>
      <c r="AB81" s="14">
        <f t="shared" si="36"/>
        <v>0</v>
      </c>
      <c r="AC81" s="21">
        <f t="shared" ref="AC81" si="37">SUM(AB78:AB81)</f>
        <v>28</v>
      </c>
      <c r="AD81" s="25"/>
    </row>
    <row r="82" spans="1:31">
      <c r="A82" s="15" t="s">
        <v>49</v>
      </c>
      <c r="B82" s="16" t="s">
        <v>26</v>
      </c>
      <c r="C82" s="16"/>
      <c r="D82" s="16"/>
      <c r="E82" s="16">
        <v>85</v>
      </c>
      <c r="F82" s="16">
        <v>83</v>
      </c>
      <c r="G82" s="16"/>
      <c r="H82" s="16"/>
      <c r="I82" s="16"/>
      <c r="J82" s="16"/>
      <c r="K82" s="16">
        <v>14</v>
      </c>
      <c r="L82" s="16">
        <v>12</v>
      </c>
      <c r="M82" s="16"/>
      <c r="N82" s="16"/>
      <c r="O82" s="16">
        <v>6</v>
      </c>
      <c r="P82" s="16">
        <v>13</v>
      </c>
      <c r="Q82" s="16">
        <v>3</v>
      </c>
      <c r="R82" s="16">
        <v>2</v>
      </c>
      <c r="S82" s="16"/>
      <c r="T82" s="16"/>
      <c r="U82" s="16"/>
      <c r="V82" s="16"/>
      <c r="W82" s="16"/>
      <c r="X82" s="16"/>
      <c r="Y82" s="16"/>
      <c r="Z82" s="16"/>
      <c r="AA82" s="17"/>
      <c r="AB82" s="16">
        <f>SUM(C82:Z82)</f>
        <v>218</v>
      </c>
      <c r="AC82" s="19"/>
      <c r="AD82" s="23" t="s">
        <v>114</v>
      </c>
      <c r="AE82" s="22" t="s">
        <v>115</v>
      </c>
    </row>
    <row r="83" spans="1:31">
      <c r="A83" s="15"/>
      <c r="B83" s="16" t="s">
        <v>27</v>
      </c>
      <c r="C83" s="16"/>
      <c r="D83" s="16"/>
      <c r="E83" s="16">
        <v>115</v>
      </c>
      <c r="F83" s="16">
        <v>69</v>
      </c>
      <c r="G83" s="16"/>
      <c r="H83" s="16"/>
      <c r="I83" s="16"/>
      <c r="J83" s="16"/>
      <c r="K83" s="16">
        <v>29</v>
      </c>
      <c r="L83" s="16">
        <v>20</v>
      </c>
      <c r="M83" s="16"/>
      <c r="N83" s="16"/>
      <c r="O83" s="16">
        <v>13</v>
      </c>
      <c r="P83" s="16">
        <v>32</v>
      </c>
      <c r="Q83" s="16">
        <v>6</v>
      </c>
      <c r="R83" s="16">
        <v>8</v>
      </c>
      <c r="S83" s="16"/>
      <c r="T83" s="16"/>
      <c r="U83" s="16"/>
      <c r="V83" s="16"/>
      <c r="W83" s="16"/>
      <c r="X83" s="16"/>
      <c r="Y83" s="16"/>
      <c r="Z83" s="16"/>
      <c r="AA83" s="17"/>
      <c r="AB83" s="16">
        <f t="shared" ref="AB83:AB85" si="38">SUM(C83:Z83)</f>
        <v>292</v>
      </c>
      <c r="AC83" s="20"/>
      <c r="AD83" s="24"/>
    </row>
    <row r="84" spans="1:31">
      <c r="A84" s="15"/>
      <c r="B84" s="16" t="s">
        <v>29</v>
      </c>
      <c r="C84" s="16"/>
      <c r="D84" s="16"/>
      <c r="E84" s="16">
        <v>172</v>
      </c>
      <c r="F84" s="16">
        <v>139</v>
      </c>
      <c r="G84" s="16"/>
      <c r="H84" s="16"/>
      <c r="I84" s="16"/>
      <c r="J84" s="16"/>
      <c r="K84" s="16">
        <v>9</v>
      </c>
      <c r="L84" s="16">
        <v>16</v>
      </c>
      <c r="M84" s="16"/>
      <c r="N84" s="16"/>
      <c r="O84" s="16">
        <v>7</v>
      </c>
      <c r="P84" s="16">
        <v>14</v>
      </c>
      <c r="Q84" s="16">
        <v>5</v>
      </c>
      <c r="R84" s="16">
        <v>3</v>
      </c>
      <c r="S84" s="16"/>
      <c r="T84" s="16"/>
      <c r="U84" s="16"/>
      <c r="V84" s="16"/>
      <c r="W84" s="16"/>
      <c r="X84" s="16"/>
      <c r="Y84" s="16"/>
      <c r="Z84" s="16"/>
      <c r="AA84" s="17"/>
      <c r="AB84" s="16">
        <f t="shared" si="38"/>
        <v>365</v>
      </c>
      <c r="AC84" s="20"/>
      <c r="AD84" s="24"/>
    </row>
    <row r="85" spans="1:31">
      <c r="A85" s="15"/>
      <c r="B85" s="16" t="s">
        <v>28</v>
      </c>
      <c r="C85" s="16"/>
      <c r="D85" s="16"/>
      <c r="E85" s="16">
        <v>4</v>
      </c>
      <c r="F85" s="16">
        <v>16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7"/>
      <c r="AB85" s="16">
        <f t="shared" si="38"/>
        <v>20</v>
      </c>
      <c r="AC85" s="21">
        <f t="shared" ref="AC85" si="39">SUM(AB82:AB85)</f>
        <v>895</v>
      </c>
      <c r="AD85" s="25"/>
    </row>
    <row r="86" spans="1:31">
      <c r="A86" s="3" t="s">
        <v>50</v>
      </c>
      <c r="B86" s="4" t="s">
        <v>26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>
        <v>21</v>
      </c>
      <c r="T86" s="4">
        <v>3</v>
      </c>
      <c r="U86" s="4">
        <v>3</v>
      </c>
      <c r="V86" s="4">
        <v>1</v>
      </c>
      <c r="W86" s="4">
        <v>23</v>
      </c>
      <c r="X86" s="4"/>
      <c r="Y86" s="4">
        <v>11</v>
      </c>
      <c r="Z86" s="4">
        <v>5</v>
      </c>
      <c r="AA86" s="17"/>
      <c r="AB86" s="4">
        <f>SUM(C86:Z86)</f>
        <v>67</v>
      </c>
      <c r="AC86" s="19"/>
      <c r="AD86" s="23" t="s">
        <v>117</v>
      </c>
      <c r="AE86" s="22" t="s">
        <v>118</v>
      </c>
    </row>
    <row r="87" spans="1:31">
      <c r="A87" s="3"/>
      <c r="B87" s="4" t="s">
        <v>27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>
        <v>197</v>
      </c>
      <c r="T87" s="4">
        <v>17</v>
      </c>
      <c r="U87" s="4">
        <v>11</v>
      </c>
      <c r="V87" s="4">
        <v>8</v>
      </c>
      <c r="W87" s="4">
        <v>147</v>
      </c>
      <c r="X87" s="4">
        <v>12</v>
      </c>
      <c r="Y87" s="4">
        <v>122</v>
      </c>
      <c r="Z87" s="4">
        <v>41</v>
      </c>
      <c r="AA87" s="17"/>
      <c r="AB87" s="4">
        <f t="shared" ref="AB87:AB89" si="40">SUM(C87:Z87)</f>
        <v>555</v>
      </c>
      <c r="AC87" s="20"/>
      <c r="AD87" s="24"/>
    </row>
    <row r="88" spans="1:31">
      <c r="A88" s="3"/>
      <c r="B88" s="4" t="s">
        <v>29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>
        <v>2</v>
      </c>
      <c r="V88" s="4">
        <v>9</v>
      </c>
      <c r="W88" s="4">
        <v>53</v>
      </c>
      <c r="X88" s="4"/>
      <c r="Y88" s="4">
        <v>17</v>
      </c>
      <c r="Z88" s="4">
        <v>13</v>
      </c>
      <c r="AA88" s="17"/>
      <c r="AB88" s="4">
        <f t="shared" si="40"/>
        <v>94</v>
      </c>
      <c r="AC88" s="20"/>
      <c r="AD88" s="24"/>
    </row>
    <row r="89" spans="1:31">
      <c r="A89" s="3"/>
      <c r="B89" s="4" t="s">
        <v>28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>
        <v>16</v>
      </c>
      <c r="T89" s="4">
        <v>1</v>
      </c>
      <c r="U89" s="4"/>
      <c r="V89" s="4"/>
      <c r="W89" s="4">
        <v>2</v>
      </c>
      <c r="X89" s="4"/>
      <c r="Y89" s="4">
        <v>1</v>
      </c>
      <c r="Z89" s="4">
        <v>2</v>
      </c>
      <c r="AA89" s="17"/>
      <c r="AB89" s="4">
        <f t="shared" si="40"/>
        <v>22</v>
      </c>
      <c r="AC89" s="21">
        <f t="shared" ref="AC89" si="41">SUM(AB86:AB89)</f>
        <v>738</v>
      </c>
      <c r="AD89" s="25"/>
    </row>
    <row r="90" spans="1:31">
      <c r="A90" s="5" t="s">
        <v>51</v>
      </c>
      <c r="B90" s="6" t="s">
        <v>26</v>
      </c>
      <c r="C90" s="6">
        <v>64</v>
      </c>
      <c r="D90" s="6">
        <v>117</v>
      </c>
      <c r="E90" s="6">
        <f>36+65</f>
        <v>101</v>
      </c>
      <c r="F90" s="6">
        <v>99</v>
      </c>
      <c r="G90" s="6">
        <v>12</v>
      </c>
      <c r="H90" s="6">
        <v>5</v>
      </c>
      <c r="I90" s="6">
        <v>8</v>
      </c>
      <c r="J90" s="6">
        <v>5</v>
      </c>
      <c r="K90" s="6">
        <v>16</v>
      </c>
      <c r="L90" s="6">
        <v>24</v>
      </c>
      <c r="M90" s="6">
        <v>12</v>
      </c>
      <c r="N90" s="6">
        <v>2</v>
      </c>
      <c r="O90" s="6">
        <v>7</v>
      </c>
      <c r="P90" s="6">
        <v>14</v>
      </c>
      <c r="Q90" s="6">
        <v>3</v>
      </c>
      <c r="R90" s="6">
        <v>2</v>
      </c>
      <c r="S90" s="6">
        <v>22</v>
      </c>
      <c r="T90" s="6">
        <v>5</v>
      </c>
      <c r="U90" s="6">
        <v>3</v>
      </c>
      <c r="V90" s="6">
        <v>1</v>
      </c>
      <c r="W90" s="6">
        <v>23</v>
      </c>
      <c r="X90" s="6"/>
      <c r="Y90" s="6">
        <v>11</v>
      </c>
      <c r="Z90" s="6">
        <v>5</v>
      </c>
      <c r="AA90" s="17"/>
      <c r="AB90" s="6">
        <f>SUM(C90:Z90)</f>
        <v>561</v>
      </c>
      <c r="AC90" s="19"/>
      <c r="AD90" s="23" t="s">
        <v>119</v>
      </c>
      <c r="AE90" s="22" t="s">
        <v>120</v>
      </c>
    </row>
    <row r="91" spans="1:31">
      <c r="A91" s="5"/>
      <c r="B91" s="6" t="s">
        <v>27</v>
      </c>
      <c r="C91" s="6">
        <v>125</v>
      </c>
      <c r="D91" s="6">
        <v>139</v>
      </c>
      <c r="E91" s="6">
        <v>134</v>
      </c>
      <c r="F91" s="6">
        <v>87</v>
      </c>
      <c r="G91" s="6">
        <v>17</v>
      </c>
      <c r="H91" s="6">
        <v>30</v>
      </c>
      <c r="I91" s="6">
        <v>21</v>
      </c>
      <c r="J91" s="6">
        <v>5</v>
      </c>
      <c r="K91" s="6">
        <v>37</v>
      </c>
      <c r="L91" s="6">
        <v>51</v>
      </c>
      <c r="M91" s="6">
        <v>16</v>
      </c>
      <c r="N91" s="6">
        <v>12</v>
      </c>
      <c r="O91" s="6">
        <v>21</v>
      </c>
      <c r="P91" s="6">
        <v>35</v>
      </c>
      <c r="Q91" s="6">
        <v>7</v>
      </c>
      <c r="R91" s="6">
        <v>9</v>
      </c>
      <c r="S91" s="6">
        <v>198</v>
      </c>
      <c r="T91" s="6">
        <v>18</v>
      </c>
      <c r="U91" s="6">
        <v>11</v>
      </c>
      <c r="V91" s="6">
        <v>9</v>
      </c>
      <c r="W91" s="6">
        <v>146</v>
      </c>
      <c r="X91" s="6">
        <v>13</v>
      </c>
      <c r="Y91" s="6">
        <v>122</v>
      </c>
      <c r="Z91" s="6">
        <v>42</v>
      </c>
      <c r="AA91" s="17"/>
      <c r="AB91" s="6">
        <f t="shared" ref="AB91:AB93" si="42">SUM(C91:Z91)</f>
        <v>1305</v>
      </c>
      <c r="AC91" s="20"/>
      <c r="AD91" s="24"/>
    </row>
    <row r="92" spans="1:31">
      <c r="A92" s="5"/>
      <c r="B92" s="6" t="s">
        <v>29</v>
      </c>
      <c r="C92" s="6">
        <v>53</v>
      </c>
      <c r="D92" s="6">
        <v>179</v>
      </c>
      <c r="E92" s="6">
        <v>181</v>
      </c>
      <c r="F92" s="6">
        <v>155</v>
      </c>
      <c r="G92" s="6">
        <v>7</v>
      </c>
      <c r="H92" s="6">
        <v>10</v>
      </c>
      <c r="I92" s="6">
        <v>12</v>
      </c>
      <c r="J92" s="6">
        <v>4</v>
      </c>
      <c r="K92" s="6">
        <v>13</v>
      </c>
      <c r="L92" s="6">
        <v>36</v>
      </c>
      <c r="M92" s="6">
        <v>9</v>
      </c>
      <c r="N92" s="6">
        <v>2</v>
      </c>
      <c r="O92" s="6">
        <v>8</v>
      </c>
      <c r="P92" s="6">
        <v>18</v>
      </c>
      <c r="Q92" s="6">
        <v>5</v>
      </c>
      <c r="R92" s="6">
        <v>3</v>
      </c>
      <c r="S92" s="6"/>
      <c r="T92" s="6"/>
      <c r="U92" s="6">
        <v>2</v>
      </c>
      <c r="V92" s="6">
        <v>9</v>
      </c>
      <c r="W92" s="6">
        <v>54</v>
      </c>
      <c r="X92" s="6"/>
      <c r="Y92" s="6">
        <v>17</v>
      </c>
      <c r="Z92" s="6">
        <v>12</v>
      </c>
      <c r="AA92" s="17"/>
      <c r="AB92" s="6">
        <f t="shared" si="42"/>
        <v>789</v>
      </c>
      <c r="AC92" s="20"/>
      <c r="AD92" s="24"/>
    </row>
    <row r="93" spans="1:31">
      <c r="A93" s="5"/>
      <c r="B93" s="6" t="s">
        <v>28</v>
      </c>
      <c r="C93" s="6">
        <v>9</v>
      </c>
      <c r="D93" s="6">
        <v>9</v>
      </c>
      <c r="E93" s="6">
        <v>6</v>
      </c>
      <c r="F93" s="6">
        <v>17</v>
      </c>
      <c r="G93" s="6">
        <v>1</v>
      </c>
      <c r="H93" s="6">
        <v>1</v>
      </c>
      <c r="I93" s="6"/>
      <c r="J93" s="6"/>
      <c r="K93" s="6"/>
      <c r="L93" s="6"/>
      <c r="M93" s="6">
        <v>1</v>
      </c>
      <c r="N93" s="6"/>
      <c r="O93" s="6"/>
      <c r="P93" s="6"/>
      <c r="Q93" s="6"/>
      <c r="R93" s="6"/>
      <c r="S93" s="6">
        <v>16</v>
      </c>
      <c r="T93" s="6">
        <v>1</v>
      </c>
      <c r="U93" s="6"/>
      <c r="V93" s="6"/>
      <c r="W93" s="6">
        <v>2</v>
      </c>
      <c r="X93" s="6"/>
      <c r="Y93" s="6">
        <v>1</v>
      </c>
      <c r="Z93" s="6">
        <v>2</v>
      </c>
      <c r="AA93" s="17"/>
      <c r="AB93" s="6">
        <f t="shared" si="42"/>
        <v>66</v>
      </c>
      <c r="AC93" s="21">
        <f t="shared" ref="AC93" si="43">SUM(AB90:AB93)</f>
        <v>2721</v>
      </c>
      <c r="AD93" s="25"/>
    </row>
    <row r="94" spans="1:31">
      <c r="A94" s="7" t="s">
        <v>52</v>
      </c>
      <c r="B94" s="8" t="s">
        <v>26</v>
      </c>
      <c r="C94" s="8">
        <v>64</v>
      </c>
      <c r="D94" s="8">
        <v>117</v>
      </c>
      <c r="E94" s="8">
        <f>35+68</f>
        <v>103</v>
      </c>
      <c r="F94" s="8">
        <v>97</v>
      </c>
      <c r="G94" s="8">
        <v>13</v>
      </c>
      <c r="H94" s="8">
        <v>7</v>
      </c>
      <c r="I94" s="8">
        <v>9</v>
      </c>
      <c r="J94" s="8">
        <v>5</v>
      </c>
      <c r="K94" s="8">
        <v>16</v>
      </c>
      <c r="L94" s="8">
        <v>24</v>
      </c>
      <c r="M94" s="8">
        <v>12</v>
      </c>
      <c r="N94" s="8">
        <v>2</v>
      </c>
      <c r="O94" s="8">
        <v>6</v>
      </c>
      <c r="P94" s="8">
        <v>12</v>
      </c>
      <c r="Q94" s="8">
        <v>3</v>
      </c>
      <c r="R94" s="8">
        <v>2</v>
      </c>
      <c r="S94" s="8">
        <v>18</v>
      </c>
      <c r="T94" s="8">
        <v>5</v>
      </c>
      <c r="U94" s="8">
        <v>3</v>
      </c>
      <c r="V94" s="8">
        <v>1</v>
      </c>
      <c r="W94" s="8">
        <v>25</v>
      </c>
      <c r="X94" s="8"/>
      <c r="Y94" s="8">
        <v>11</v>
      </c>
      <c r="Z94" s="8">
        <v>5</v>
      </c>
      <c r="AA94" s="17"/>
      <c r="AB94" s="8">
        <f>SUM(C94:Z94)</f>
        <v>560</v>
      </c>
      <c r="AC94" s="19"/>
      <c r="AD94" s="23" t="s">
        <v>121</v>
      </c>
      <c r="AE94" s="22" t="s">
        <v>122</v>
      </c>
    </row>
    <row r="95" spans="1:31">
      <c r="A95" s="7"/>
      <c r="B95" s="8" t="s">
        <v>27</v>
      </c>
      <c r="C95" s="8">
        <v>127</v>
      </c>
      <c r="D95" s="8">
        <v>145</v>
      </c>
      <c r="E95" s="8">
        <v>135</v>
      </c>
      <c r="F95" s="8">
        <v>88</v>
      </c>
      <c r="G95" s="8">
        <v>18</v>
      </c>
      <c r="H95" s="8">
        <v>31</v>
      </c>
      <c r="I95" s="8">
        <v>22</v>
      </c>
      <c r="J95" s="8">
        <v>6</v>
      </c>
      <c r="K95" s="8">
        <v>36</v>
      </c>
      <c r="L95" s="8">
        <v>50</v>
      </c>
      <c r="M95" s="8">
        <v>16</v>
      </c>
      <c r="N95" s="8">
        <v>13</v>
      </c>
      <c r="O95" s="8">
        <v>21</v>
      </c>
      <c r="P95" s="8">
        <v>36</v>
      </c>
      <c r="Q95" s="8">
        <v>7</v>
      </c>
      <c r="R95" s="8">
        <v>9</v>
      </c>
      <c r="S95" s="8">
        <v>199</v>
      </c>
      <c r="T95" s="8">
        <v>18</v>
      </c>
      <c r="U95" s="8">
        <v>11</v>
      </c>
      <c r="V95" s="8">
        <v>9</v>
      </c>
      <c r="W95" s="8">
        <v>149</v>
      </c>
      <c r="X95" s="8">
        <v>13</v>
      </c>
      <c r="Y95" s="8">
        <v>122</v>
      </c>
      <c r="Z95" s="8">
        <v>42</v>
      </c>
      <c r="AA95" s="17"/>
      <c r="AB95" s="8">
        <f t="shared" ref="AB95:AB97" si="44">SUM(C95:Z95)</f>
        <v>1323</v>
      </c>
      <c r="AC95" s="20"/>
      <c r="AD95" s="24"/>
    </row>
    <row r="96" spans="1:31">
      <c r="A96" s="7"/>
      <c r="B96" s="8" t="s">
        <v>29</v>
      </c>
      <c r="C96" s="8">
        <v>56</v>
      </c>
      <c r="D96" s="8">
        <v>179</v>
      </c>
      <c r="E96" s="8">
        <v>182</v>
      </c>
      <c r="F96" s="8">
        <v>157</v>
      </c>
      <c r="G96" s="8">
        <v>7</v>
      </c>
      <c r="H96" s="8">
        <v>10</v>
      </c>
      <c r="I96" s="8">
        <v>12</v>
      </c>
      <c r="J96" s="8">
        <v>4</v>
      </c>
      <c r="K96" s="8">
        <v>13</v>
      </c>
      <c r="L96" s="8">
        <v>37</v>
      </c>
      <c r="M96" s="8">
        <v>10</v>
      </c>
      <c r="N96" s="8">
        <v>2</v>
      </c>
      <c r="O96" s="8">
        <v>9</v>
      </c>
      <c r="P96" s="8">
        <v>18</v>
      </c>
      <c r="Q96" s="8">
        <v>6</v>
      </c>
      <c r="R96" s="8">
        <v>3</v>
      </c>
      <c r="S96" s="8"/>
      <c r="T96" s="8"/>
      <c r="U96" s="8">
        <v>2</v>
      </c>
      <c r="V96" s="8">
        <v>9</v>
      </c>
      <c r="W96" s="8">
        <v>55</v>
      </c>
      <c r="X96" s="8"/>
      <c r="Y96" s="8">
        <v>17</v>
      </c>
      <c r="Z96" s="8">
        <v>13</v>
      </c>
      <c r="AA96" s="17"/>
      <c r="AB96" s="8">
        <f t="shared" si="44"/>
        <v>801</v>
      </c>
      <c r="AC96" s="20"/>
      <c r="AD96" s="24"/>
    </row>
    <row r="97" spans="1:31">
      <c r="A97" s="7"/>
      <c r="B97" s="8" t="s">
        <v>28</v>
      </c>
      <c r="C97" s="8">
        <v>9</v>
      </c>
      <c r="D97" s="8">
        <v>9</v>
      </c>
      <c r="E97" s="8">
        <v>6</v>
      </c>
      <c r="F97" s="8">
        <v>19</v>
      </c>
      <c r="G97" s="8">
        <v>1</v>
      </c>
      <c r="H97" s="8">
        <v>1</v>
      </c>
      <c r="I97" s="8"/>
      <c r="J97" s="8"/>
      <c r="K97" s="8"/>
      <c r="L97" s="8"/>
      <c r="M97" s="8">
        <v>1</v>
      </c>
      <c r="N97" s="8"/>
      <c r="O97" s="8"/>
      <c r="P97" s="8"/>
      <c r="Q97" s="8"/>
      <c r="R97" s="8"/>
      <c r="S97" s="8">
        <v>17</v>
      </c>
      <c r="T97" s="8">
        <v>1</v>
      </c>
      <c r="U97" s="8"/>
      <c r="V97" s="8"/>
      <c r="W97" s="8">
        <v>2</v>
      </c>
      <c r="X97" s="8"/>
      <c r="Y97" s="8">
        <v>1</v>
      </c>
      <c r="Z97" s="8">
        <v>2</v>
      </c>
      <c r="AA97" s="17"/>
      <c r="AB97" s="8">
        <f t="shared" si="44"/>
        <v>69</v>
      </c>
      <c r="AC97" s="21">
        <f t="shared" ref="AC97" si="45">SUM(AB94:AB97)</f>
        <v>2753</v>
      </c>
      <c r="AD97" s="25"/>
    </row>
    <row r="98" spans="1:31">
      <c r="A98" s="9" t="s">
        <v>53</v>
      </c>
      <c r="B98" s="10" t="s">
        <v>26</v>
      </c>
      <c r="C98" s="10">
        <v>67</v>
      </c>
      <c r="D98" s="10">
        <v>117</v>
      </c>
      <c r="E98" s="10">
        <v>107</v>
      </c>
      <c r="F98" s="10">
        <v>96</v>
      </c>
      <c r="G98" s="10">
        <v>13</v>
      </c>
      <c r="H98" s="10">
        <v>7</v>
      </c>
      <c r="I98" s="10">
        <v>9</v>
      </c>
      <c r="J98" s="10">
        <v>5</v>
      </c>
      <c r="K98" s="10">
        <v>17</v>
      </c>
      <c r="L98" s="10">
        <v>24</v>
      </c>
      <c r="M98" s="10">
        <v>12</v>
      </c>
      <c r="N98" s="10">
        <v>2</v>
      </c>
      <c r="O98" s="10">
        <v>6</v>
      </c>
      <c r="P98" s="10">
        <v>13</v>
      </c>
      <c r="Q98" s="10">
        <v>3</v>
      </c>
      <c r="R98" s="10">
        <v>2</v>
      </c>
      <c r="S98" s="10">
        <v>22</v>
      </c>
      <c r="T98" s="10">
        <v>4</v>
      </c>
      <c r="U98" s="10">
        <v>3</v>
      </c>
      <c r="V98" s="10">
        <v>1</v>
      </c>
      <c r="W98" s="10">
        <v>24</v>
      </c>
      <c r="X98" s="10"/>
      <c r="Y98" s="10">
        <v>10</v>
      </c>
      <c r="Z98" s="10">
        <v>5</v>
      </c>
      <c r="AA98" s="17"/>
      <c r="AB98" s="10">
        <f>SUM(C98:Z98)</f>
        <v>569</v>
      </c>
      <c r="AC98" s="19"/>
      <c r="AD98" s="23" t="s">
        <v>124</v>
      </c>
      <c r="AE98" s="22" t="s">
        <v>123</v>
      </c>
    </row>
    <row r="99" spans="1:31">
      <c r="A99" s="9"/>
      <c r="B99" s="10" t="s">
        <v>27</v>
      </c>
      <c r="C99" s="10">
        <v>127</v>
      </c>
      <c r="D99" s="10">
        <v>141</v>
      </c>
      <c r="E99" s="10">
        <v>135</v>
      </c>
      <c r="F99" s="10">
        <v>90</v>
      </c>
      <c r="G99" s="10">
        <v>18</v>
      </c>
      <c r="H99" s="10">
        <v>31</v>
      </c>
      <c r="I99" s="10">
        <v>21</v>
      </c>
      <c r="J99" s="10">
        <v>6</v>
      </c>
      <c r="K99" s="10">
        <v>37</v>
      </c>
      <c r="L99" s="10">
        <v>53</v>
      </c>
      <c r="M99" s="10">
        <v>16</v>
      </c>
      <c r="N99" s="10">
        <v>13</v>
      </c>
      <c r="O99" s="10">
        <v>20</v>
      </c>
      <c r="P99" s="10">
        <v>35</v>
      </c>
      <c r="Q99" s="10">
        <v>7</v>
      </c>
      <c r="R99" s="10">
        <v>9</v>
      </c>
      <c r="S99" s="10">
        <v>198</v>
      </c>
      <c r="T99" s="10">
        <v>17</v>
      </c>
      <c r="U99" s="10">
        <v>11</v>
      </c>
      <c r="V99" s="10">
        <v>9</v>
      </c>
      <c r="W99" s="10">
        <v>150</v>
      </c>
      <c r="X99" s="10">
        <v>13</v>
      </c>
      <c r="Y99" s="10">
        <v>123</v>
      </c>
      <c r="Z99" s="10">
        <v>42</v>
      </c>
      <c r="AA99" s="17"/>
      <c r="AB99" s="10">
        <f t="shared" ref="AB99:AB101" si="46">SUM(C99:Z99)</f>
        <v>1322</v>
      </c>
      <c r="AC99" s="20"/>
      <c r="AD99" s="24"/>
    </row>
    <row r="100" spans="1:31">
      <c r="A100" s="9"/>
      <c r="B100" s="10" t="s">
        <v>29</v>
      </c>
      <c r="C100" s="10">
        <v>55</v>
      </c>
      <c r="D100" s="10">
        <v>180</v>
      </c>
      <c r="E100" s="10">
        <v>189</v>
      </c>
      <c r="F100" s="10">
        <v>155</v>
      </c>
      <c r="G100" s="10">
        <v>7</v>
      </c>
      <c r="H100" s="10">
        <v>10</v>
      </c>
      <c r="I100" s="10">
        <v>12</v>
      </c>
      <c r="J100" s="10">
        <v>4</v>
      </c>
      <c r="K100" s="10">
        <v>13</v>
      </c>
      <c r="L100" s="10">
        <v>37</v>
      </c>
      <c r="M100" s="10">
        <v>10</v>
      </c>
      <c r="N100" s="10">
        <v>2</v>
      </c>
      <c r="O100" s="10">
        <v>9</v>
      </c>
      <c r="P100" s="10">
        <v>18</v>
      </c>
      <c r="Q100" s="10">
        <v>6</v>
      </c>
      <c r="R100" s="10">
        <v>3</v>
      </c>
      <c r="S100" s="10"/>
      <c r="T100" s="10"/>
      <c r="U100" s="10">
        <v>2</v>
      </c>
      <c r="V100" s="10">
        <v>9</v>
      </c>
      <c r="W100" s="10">
        <v>54</v>
      </c>
      <c r="X100" s="10"/>
      <c r="Y100" s="10">
        <v>16</v>
      </c>
      <c r="Z100" s="10">
        <v>12</v>
      </c>
      <c r="AA100" s="17"/>
      <c r="AB100" s="10">
        <f t="shared" si="46"/>
        <v>803</v>
      </c>
      <c r="AC100" s="20"/>
      <c r="AD100" s="24"/>
    </row>
    <row r="101" spans="1:31">
      <c r="A101" s="9"/>
      <c r="B101" s="10" t="s">
        <v>28</v>
      </c>
      <c r="C101" s="10">
        <v>9</v>
      </c>
      <c r="D101" s="10">
        <v>9</v>
      </c>
      <c r="E101" s="10">
        <v>6</v>
      </c>
      <c r="F101" s="10">
        <v>19</v>
      </c>
      <c r="G101" s="10">
        <v>1</v>
      </c>
      <c r="H101" s="10">
        <v>1</v>
      </c>
      <c r="I101" s="10"/>
      <c r="J101" s="10"/>
      <c r="K101" s="10"/>
      <c r="L101" s="10"/>
      <c r="M101" s="10">
        <v>1</v>
      </c>
      <c r="N101" s="10"/>
      <c r="O101" s="10"/>
      <c r="P101" s="10"/>
      <c r="Q101" s="10"/>
      <c r="R101" s="10"/>
      <c r="S101" s="10">
        <v>17</v>
      </c>
      <c r="T101" s="10">
        <v>1</v>
      </c>
      <c r="U101" s="10"/>
      <c r="V101" s="10"/>
      <c r="W101" s="10">
        <v>2</v>
      </c>
      <c r="X101" s="10"/>
      <c r="Y101" s="10">
        <v>1</v>
      </c>
      <c r="Z101" s="10">
        <v>2</v>
      </c>
      <c r="AA101" s="17"/>
      <c r="AB101" s="10">
        <f t="shared" si="46"/>
        <v>69</v>
      </c>
      <c r="AC101" s="21">
        <f t="shared" ref="AC101" si="47">SUM(AB98:AB101)</f>
        <v>2763</v>
      </c>
      <c r="AD101" s="25"/>
    </row>
    <row r="102" spans="1:31">
      <c r="A102" s="11" t="s">
        <v>54</v>
      </c>
      <c r="B102" s="12" t="s">
        <v>26</v>
      </c>
      <c r="C102" s="12">
        <v>63</v>
      </c>
      <c r="D102" s="12">
        <v>106</v>
      </c>
      <c r="E102" s="12">
        <v>98</v>
      </c>
      <c r="F102" s="12">
        <f>18+69</f>
        <v>87</v>
      </c>
      <c r="G102" s="12">
        <v>13</v>
      </c>
      <c r="H102" s="12">
        <v>7</v>
      </c>
      <c r="I102" s="12">
        <v>9</v>
      </c>
      <c r="J102" s="12">
        <v>5</v>
      </c>
      <c r="K102" s="12">
        <v>14</v>
      </c>
      <c r="L102" s="12">
        <v>22</v>
      </c>
      <c r="M102" s="12">
        <v>12</v>
      </c>
      <c r="N102" s="12">
        <v>2</v>
      </c>
      <c r="O102" s="12">
        <v>6</v>
      </c>
      <c r="P102" s="12">
        <v>14</v>
      </c>
      <c r="Q102" s="12">
        <v>3</v>
      </c>
      <c r="R102" s="12">
        <v>3</v>
      </c>
      <c r="S102" s="12">
        <v>17</v>
      </c>
      <c r="T102" s="12">
        <v>5</v>
      </c>
      <c r="U102" s="12">
        <v>3</v>
      </c>
      <c r="V102" s="12">
        <v>1</v>
      </c>
      <c r="W102" s="12">
        <v>26</v>
      </c>
      <c r="X102" s="12"/>
      <c r="Y102" s="12">
        <v>8</v>
      </c>
      <c r="Z102" s="12">
        <v>5</v>
      </c>
      <c r="AA102" s="17"/>
      <c r="AB102" s="12">
        <f>SUM(C102:Z102)</f>
        <v>529</v>
      </c>
      <c r="AC102" s="19"/>
      <c r="AD102" s="23" t="s">
        <v>125</v>
      </c>
      <c r="AE102" s="22" t="s">
        <v>126</v>
      </c>
    </row>
    <row r="103" spans="1:31">
      <c r="A103" s="11"/>
      <c r="B103" s="12" t="s">
        <v>27</v>
      </c>
      <c r="C103" s="12">
        <v>126</v>
      </c>
      <c r="D103" s="12">
        <v>134</v>
      </c>
      <c r="E103" s="12">
        <v>134</v>
      </c>
      <c r="F103" s="12">
        <v>82</v>
      </c>
      <c r="G103" s="12">
        <v>17</v>
      </c>
      <c r="H103" s="12">
        <v>29</v>
      </c>
      <c r="I103" s="12">
        <v>21</v>
      </c>
      <c r="J103" s="12">
        <v>6</v>
      </c>
      <c r="K103" s="12">
        <v>36</v>
      </c>
      <c r="L103" s="12">
        <v>46</v>
      </c>
      <c r="M103" s="12">
        <v>13</v>
      </c>
      <c r="N103" s="12">
        <v>12</v>
      </c>
      <c r="O103" s="12">
        <v>16</v>
      </c>
      <c r="P103" s="12">
        <v>32</v>
      </c>
      <c r="Q103" s="12">
        <v>7</v>
      </c>
      <c r="R103" s="12">
        <v>8</v>
      </c>
      <c r="S103" s="12">
        <v>181</v>
      </c>
      <c r="T103" s="12">
        <v>15</v>
      </c>
      <c r="U103" s="12">
        <v>10</v>
      </c>
      <c r="V103" s="12">
        <v>8</v>
      </c>
      <c r="W103" s="12">
        <v>129</v>
      </c>
      <c r="X103" s="12">
        <v>13</v>
      </c>
      <c r="Y103" s="12">
        <v>110</v>
      </c>
      <c r="Z103" s="12">
        <v>36</v>
      </c>
      <c r="AA103" s="17"/>
      <c r="AB103" s="12">
        <f t="shared" ref="AB103:AB105" si="48">SUM(C103:Z103)</f>
        <v>1221</v>
      </c>
      <c r="AC103" s="20"/>
      <c r="AD103" s="24"/>
    </row>
    <row r="104" spans="1:31">
      <c r="A104" s="11"/>
      <c r="B104" s="12" t="s">
        <v>29</v>
      </c>
      <c r="C104" s="12">
        <v>47</v>
      </c>
      <c r="D104" s="12">
        <v>166</v>
      </c>
      <c r="E104" s="12">
        <v>180</v>
      </c>
      <c r="F104" s="12">
        <v>141</v>
      </c>
      <c r="G104" s="12">
        <v>6</v>
      </c>
      <c r="H104" s="12">
        <v>9</v>
      </c>
      <c r="I104" s="12">
        <v>11</v>
      </c>
      <c r="J104" s="12">
        <v>3</v>
      </c>
      <c r="K104" s="12">
        <v>9</v>
      </c>
      <c r="L104" s="12">
        <v>32</v>
      </c>
      <c r="M104" s="12">
        <v>10</v>
      </c>
      <c r="N104" s="12">
        <v>2</v>
      </c>
      <c r="O104" s="12">
        <v>9</v>
      </c>
      <c r="P104" s="12">
        <v>15</v>
      </c>
      <c r="Q104" s="12">
        <v>6</v>
      </c>
      <c r="R104" s="12">
        <v>4</v>
      </c>
      <c r="S104" s="12"/>
      <c r="T104" s="12"/>
      <c r="U104" s="12">
        <v>2</v>
      </c>
      <c r="V104" s="12">
        <v>9</v>
      </c>
      <c r="W104" s="12">
        <v>52</v>
      </c>
      <c r="X104" s="12"/>
      <c r="Y104" s="12">
        <v>16</v>
      </c>
      <c r="Z104" s="12">
        <v>11</v>
      </c>
      <c r="AA104" s="17"/>
      <c r="AB104" s="12">
        <f t="shared" si="48"/>
        <v>740</v>
      </c>
      <c r="AC104" s="20"/>
      <c r="AD104" s="24"/>
    </row>
    <row r="105" spans="1:31">
      <c r="A105" s="11"/>
      <c r="B105" s="12" t="s">
        <v>28</v>
      </c>
      <c r="C105" s="12">
        <v>8</v>
      </c>
      <c r="D105" s="12">
        <v>7</v>
      </c>
      <c r="E105" s="12">
        <v>6</v>
      </c>
      <c r="F105" s="12">
        <v>18</v>
      </c>
      <c r="G105" s="12">
        <v>1</v>
      </c>
      <c r="H105" s="12">
        <v>1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>
        <v>13</v>
      </c>
      <c r="T105" s="12">
        <v>1</v>
      </c>
      <c r="U105" s="12"/>
      <c r="V105" s="12"/>
      <c r="W105" s="12">
        <v>2</v>
      </c>
      <c r="X105" s="12"/>
      <c r="Y105" s="12">
        <v>1</v>
      </c>
      <c r="Z105" s="12">
        <v>2</v>
      </c>
      <c r="AA105" s="17"/>
      <c r="AB105" s="12">
        <f t="shared" si="48"/>
        <v>60</v>
      </c>
      <c r="AC105" s="21">
        <f t="shared" ref="AC105" si="49">SUM(AB102:AB105)</f>
        <v>2550</v>
      </c>
      <c r="AD105" s="25"/>
    </row>
    <row r="106" spans="1:31">
      <c r="A106" s="13" t="s">
        <v>55</v>
      </c>
      <c r="B106" s="14" t="s">
        <v>26</v>
      </c>
      <c r="C106" s="14">
        <v>68</v>
      </c>
      <c r="D106" s="14">
        <v>119</v>
      </c>
      <c r="E106" s="14">
        <f>69+40</f>
        <v>109</v>
      </c>
      <c r="F106" s="14">
        <f>75+22</f>
        <v>97</v>
      </c>
      <c r="G106" s="14">
        <v>13</v>
      </c>
      <c r="H106" s="14">
        <v>6</v>
      </c>
      <c r="I106" s="14">
        <v>9</v>
      </c>
      <c r="J106" s="14">
        <v>5</v>
      </c>
      <c r="K106" s="14">
        <v>16</v>
      </c>
      <c r="L106" s="14">
        <v>24</v>
      </c>
      <c r="M106" s="14">
        <v>12</v>
      </c>
      <c r="N106" s="14">
        <v>2</v>
      </c>
      <c r="O106" s="14">
        <v>6</v>
      </c>
      <c r="P106" s="14">
        <v>14</v>
      </c>
      <c r="Q106" s="14">
        <v>3</v>
      </c>
      <c r="R106" s="14">
        <v>3</v>
      </c>
      <c r="S106" s="14">
        <v>21</v>
      </c>
      <c r="T106" s="14">
        <v>5</v>
      </c>
      <c r="U106" s="14">
        <v>3</v>
      </c>
      <c r="V106" s="14">
        <v>1</v>
      </c>
      <c r="W106" s="14">
        <v>23</v>
      </c>
      <c r="X106" s="14"/>
      <c r="Y106" s="14">
        <v>10</v>
      </c>
      <c r="Z106" s="14">
        <v>5</v>
      </c>
      <c r="AA106" s="17"/>
      <c r="AB106" s="14">
        <f>SUM(C106:Z106)</f>
        <v>574</v>
      </c>
      <c r="AC106" s="19"/>
      <c r="AD106" s="23" t="s">
        <v>127</v>
      </c>
      <c r="AE106" s="22" t="s">
        <v>128</v>
      </c>
    </row>
    <row r="107" spans="1:31">
      <c r="A107" s="13"/>
      <c r="B107" s="14" t="s">
        <v>27</v>
      </c>
      <c r="C107" s="14">
        <v>128</v>
      </c>
      <c r="D107" s="14">
        <v>145</v>
      </c>
      <c r="E107" s="14">
        <v>134</v>
      </c>
      <c r="F107" s="14">
        <v>88</v>
      </c>
      <c r="G107" s="14">
        <v>17</v>
      </c>
      <c r="H107" s="14">
        <v>31</v>
      </c>
      <c r="I107" s="14">
        <v>21</v>
      </c>
      <c r="J107" s="14">
        <v>5</v>
      </c>
      <c r="K107" s="14">
        <v>36</v>
      </c>
      <c r="L107" s="14">
        <v>52</v>
      </c>
      <c r="M107" s="14">
        <v>16</v>
      </c>
      <c r="N107" s="14">
        <v>11</v>
      </c>
      <c r="O107" s="14">
        <v>20</v>
      </c>
      <c r="P107" s="14">
        <v>35</v>
      </c>
      <c r="Q107" s="14">
        <v>6</v>
      </c>
      <c r="R107" s="14">
        <v>8</v>
      </c>
      <c r="S107" s="14">
        <v>197</v>
      </c>
      <c r="T107" s="14">
        <v>18</v>
      </c>
      <c r="U107" s="14">
        <v>11</v>
      </c>
      <c r="V107" s="14">
        <v>9</v>
      </c>
      <c r="W107" s="14">
        <v>146</v>
      </c>
      <c r="X107" s="14">
        <v>13</v>
      </c>
      <c r="Y107" s="14">
        <v>121</v>
      </c>
      <c r="Z107" s="14">
        <v>42</v>
      </c>
      <c r="AA107" s="17"/>
      <c r="AB107" s="14">
        <f t="shared" ref="AB107:AB109" si="50">SUM(C107:Z107)</f>
        <v>1310</v>
      </c>
      <c r="AC107" s="20"/>
      <c r="AD107" s="24"/>
    </row>
    <row r="108" spans="1:31">
      <c r="A108" s="13"/>
      <c r="B108" s="14" t="s">
        <v>29</v>
      </c>
      <c r="C108" s="14">
        <v>55</v>
      </c>
      <c r="D108" s="14">
        <v>181</v>
      </c>
      <c r="E108" s="14">
        <v>188</v>
      </c>
      <c r="F108" s="14">
        <v>160</v>
      </c>
      <c r="G108" s="14">
        <v>7</v>
      </c>
      <c r="H108" s="14">
        <v>10</v>
      </c>
      <c r="I108" s="14">
        <v>12</v>
      </c>
      <c r="J108" s="14">
        <v>4</v>
      </c>
      <c r="K108" s="14">
        <v>13</v>
      </c>
      <c r="L108" s="14">
        <v>37</v>
      </c>
      <c r="M108" s="14">
        <v>10</v>
      </c>
      <c r="N108" s="14">
        <v>2</v>
      </c>
      <c r="O108" s="14">
        <v>9</v>
      </c>
      <c r="P108" s="14">
        <v>17</v>
      </c>
      <c r="Q108" s="14">
        <v>6</v>
      </c>
      <c r="R108" s="14">
        <v>3</v>
      </c>
      <c r="S108" s="14"/>
      <c r="T108" s="14"/>
      <c r="U108" s="14">
        <v>2</v>
      </c>
      <c r="V108" s="14">
        <v>9</v>
      </c>
      <c r="W108" s="14">
        <v>53</v>
      </c>
      <c r="X108" s="14"/>
      <c r="Y108" s="14">
        <v>17</v>
      </c>
      <c r="Z108" s="14">
        <v>12</v>
      </c>
      <c r="AA108" s="17"/>
      <c r="AB108" s="14">
        <f t="shared" si="50"/>
        <v>807</v>
      </c>
      <c r="AC108" s="20"/>
      <c r="AD108" s="24"/>
    </row>
    <row r="109" spans="1:31">
      <c r="A109" s="13"/>
      <c r="B109" s="14" t="s">
        <v>28</v>
      </c>
      <c r="C109" s="14">
        <v>7</v>
      </c>
      <c r="D109" s="14">
        <v>9</v>
      </c>
      <c r="E109" s="14">
        <v>6</v>
      </c>
      <c r="F109" s="14">
        <v>18</v>
      </c>
      <c r="G109" s="14">
        <v>1</v>
      </c>
      <c r="H109" s="14">
        <v>1</v>
      </c>
      <c r="I109" s="14"/>
      <c r="J109" s="14"/>
      <c r="K109" s="14"/>
      <c r="L109" s="14"/>
      <c r="M109" s="14">
        <v>1</v>
      </c>
      <c r="N109" s="14"/>
      <c r="O109" s="14"/>
      <c r="P109" s="14"/>
      <c r="Q109" s="14"/>
      <c r="R109" s="14"/>
      <c r="S109" s="14">
        <v>16</v>
      </c>
      <c r="T109" s="14">
        <v>1</v>
      </c>
      <c r="U109" s="14"/>
      <c r="V109" s="14"/>
      <c r="W109" s="14">
        <v>2</v>
      </c>
      <c r="X109" s="14"/>
      <c r="Y109" s="14">
        <v>1</v>
      </c>
      <c r="Z109" s="14">
        <v>2</v>
      </c>
      <c r="AA109" s="17"/>
      <c r="AB109" s="14">
        <f t="shared" si="50"/>
        <v>65</v>
      </c>
      <c r="AC109" s="21">
        <f t="shared" ref="AC109" si="51">SUM(AB106:AB109)</f>
        <v>2756</v>
      </c>
      <c r="AD109" s="25"/>
    </row>
    <row r="110" spans="1:31">
      <c r="A110" s="15" t="s">
        <v>56</v>
      </c>
      <c r="B110" s="16" t="s">
        <v>26</v>
      </c>
      <c r="C110" s="16"/>
      <c r="D110" s="16"/>
      <c r="E110" s="16"/>
      <c r="F110" s="16"/>
      <c r="G110" s="16"/>
      <c r="H110" s="16">
        <v>7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7"/>
      <c r="AB110" s="16">
        <f t="shared" ref="AB110:AB113" si="52">SUM(C110:Z110)</f>
        <v>7</v>
      </c>
      <c r="AC110" s="19"/>
      <c r="AD110" s="23" t="s">
        <v>129</v>
      </c>
      <c r="AE110" s="22" t="s">
        <v>130</v>
      </c>
    </row>
    <row r="111" spans="1:31">
      <c r="A111" s="15"/>
      <c r="B111" s="16" t="s">
        <v>27</v>
      </c>
      <c r="C111" s="16"/>
      <c r="D111" s="16"/>
      <c r="E111" s="16"/>
      <c r="F111" s="16"/>
      <c r="G111" s="16"/>
      <c r="H111" s="16">
        <v>31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7"/>
      <c r="AB111" s="16">
        <f t="shared" si="52"/>
        <v>31</v>
      </c>
      <c r="AC111" s="20"/>
      <c r="AD111" s="24"/>
    </row>
    <row r="112" spans="1:31">
      <c r="A112" s="15"/>
      <c r="B112" s="16" t="s">
        <v>29</v>
      </c>
      <c r="C112" s="16"/>
      <c r="D112" s="16"/>
      <c r="E112" s="16"/>
      <c r="F112" s="16"/>
      <c r="G112" s="16"/>
      <c r="H112" s="16">
        <v>10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7"/>
      <c r="AB112" s="16">
        <f t="shared" si="52"/>
        <v>10</v>
      </c>
      <c r="AC112" s="20"/>
      <c r="AD112" s="24"/>
    </row>
    <row r="113" spans="1:31">
      <c r="A113" s="15"/>
      <c r="B113" s="16" t="s">
        <v>28</v>
      </c>
      <c r="C113" s="16"/>
      <c r="D113" s="16"/>
      <c r="E113" s="16"/>
      <c r="F113" s="16"/>
      <c r="G113" s="16"/>
      <c r="H113" s="16">
        <v>1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7"/>
      <c r="AB113" s="16">
        <f t="shared" si="52"/>
        <v>1</v>
      </c>
      <c r="AC113" s="21">
        <f t="shared" ref="AC113" si="53">SUM(AB110:AB113)</f>
        <v>49</v>
      </c>
      <c r="AD113" s="25"/>
    </row>
    <row r="114" spans="1:31">
      <c r="A114" s="3" t="s">
        <v>57</v>
      </c>
      <c r="B114" s="4" t="s">
        <v>26</v>
      </c>
      <c r="C114" s="4"/>
      <c r="D114" s="4"/>
      <c r="E114" s="4"/>
      <c r="F114" s="4"/>
      <c r="G114" s="4"/>
      <c r="H114" s="4">
        <v>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7"/>
      <c r="AB114" s="4">
        <f>SUM(C114:Z114)</f>
        <v>6</v>
      </c>
      <c r="AC114" s="19"/>
      <c r="AD114" s="23" t="s">
        <v>131</v>
      </c>
      <c r="AE114" s="22" t="s">
        <v>132</v>
      </c>
    </row>
    <row r="115" spans="1:31">
      <c r="A115" s="3"/>
      <c r="B115" s="4" t="s">
        <v>27</v>
      </c>
      <c r="C115" s="4"/>
      <c r="D115" s="4"/>
      <c r="E115" s="4"/>
      <c r="F115" s="4"/>
      <c r="G115" s="4"/>
      <c r="H115" s="4">
        <v>29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7"/>
      <c r="AB115" s="4">
        <f t="shared" ref="AB115:AB117" si="54">SUM(C115:Z115)</f>
        <v>29</v>
      </c>
      <c r="AC115" s="20"/>
      <c r="AD115" s="24"/>
    </row>
    <row r="116" spans="1:31">
      <c r="A116" s="3"/>
      <c r="B116" s="4" t="s">
        <v>29</v>
      </c>
      <c r="C116" s="4"/>
      <c r="D116" s="4"/>
      <c r="E116" s="4"/>
      <c r="F116" s="4"/>
      <c r="G116" s="4"/>
      <c r="H116" s="4">
        <v>10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7"/>
      <c r="AB116" s="4">
        <f t="shared" si="54"/>
        <v>10</v>
      </c>
      <c r="AC116" s="20"/>
      <c r="AD116" s="24"/>
    </row>
    <row r="117" spans="1:31">
      <c r="A117" s="3"/>
      <c r="B117" s="4" t="s">
        <v>28</v>
      </c>
      <c r="C117" s="4"/>
      <c r="D117" s="4"/>
      <c r="E117" s="4"/>
      <c r="F117" s="4"/>
      <c r="G117" s="4"/>
      <c r="H117" s="4">
        <v>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7"/>
      <c r="AB117" s="4">
        <f t="shared" si="54"/>
        <v>1</v>
      </c>
      <c r="AC117" s="21">
        <f t="shared" ref="AC117" si="55">SUM(AB114:AB117)</f>
        <v>46</v>
      </c>
      <c r="AD117" s="25"/>
    </row>
    <row r="118" spans="1:31">
      <c r="A118" s="5" t="s">
        <v>58</v>
      </c>
      <c r="B118" s="6" t="s">
        <v>26</v>
      </c>
      <c r="C118" s="6"/>
      <c r="D118" s="6"/>
      <c r="E118" s="6"/>
      <c r="F118" s="6"/>
      <c r="G118" s="6"/>
      <c r="H118" s="6"/>
      <c r="I118" s="6">
        <v>7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17"/>
      <c r="AB118" s="6">
        <f>SUM(C118:Z118)</f>
        <v>7</v>
      </c>
      <c r="AC118" s="19"/>
      <c r="AD118" s="23" t="s">
        <v>133</v>
      </c>
      <c r="AE118" s="22" t="s">
        <v>134</v>
      </c>
    </row>
    <row r="119" spans="1:31">
      <c r="A119" s="5"/>
      <c r="B119" s="6" t="s">
        <v>27</v>
      </c>
      <c r="C119" s="6"/>
      <c r="D119" s="6"/>
      <c r="E119" s="6"/>
      <c r="F119" s="6"/>
      <c r="G119" s="6"/>
      <c r="H119" s="6"/>
      <c r="I119" s="6">
        <v>16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17"/>
      <c r="AB119" s="6">
        <f t="shared" ref="AB119:AB121" si="56">SUM(C119:Z119)</f>
        <v>16</v>
      </c>
      <c r="AC119" s="20"/>
      <c r="AD119" s="24"/>
    </row>
    <row r="120" spans="1:31">
      <c r="A120" s="5"/>
      <c r="B120" s="6" t="s">
        <v>29</v>
      </c>
      <c r="C120" s="6"/>
      <c r="D120" s="6"/>
      <c r="E120" s="6"/>
      <c r="F120" s="6"/>
      <c r="G120" s="6"/>
      <c r="H120" s="6"/>
      <c r="I120" s="6">
        <v>10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17"/>
      <c r="AB120" s="6">
        <f t="shared" si="56"/>
        <v>10</v>
      </c>
      <c r="AC120" s="20"/>
      <c r="AD120" s="24"/>
    </row>
    <row r="121" spans="1:31">
      <c r="A121" s="5"/>
      <c r="B121" s="6" t="s">
        <v>28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17"/>
      <c r="AB121" s="6">
        <f t="shared" si="56"/>
        <v>0</v>
      </c>
      <c r="AC121" s="21">
        <f t="shared" ref="AC121" si="57">SUM(AB118:AB121)</f>
        <v>33</v>
      </c>
      <c r="AD121" s="25"/>
    </row>
    <row r="122" spans="1:31">
      <c r="A122" s="7" t="s">
        <v>59</v>
      </c>
      <c r="B122" s="8" t="s">
        <v>26</v>
      </c>
      <c r="C122" s="8"/>
      <c r="D122" s="8"/>
      <c r="E122" s="8"/>
      <c r="F122" s="8"/>
      <c r="G122" s="8"/>
      <c r="H122" s="8"/>
      <c r="I122" s="8"/>
      <c r="J122" s="8">
        <v>5</v>
      </c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17"/>
      <c r="AB122" s="8">
        <f>SUM(C122:Z122)</f>
        <v>5</v>
      </c>
      <c r="AC122" s="19"/>
      <c r="AD122" s="23" t="s">
        <v>135</v>
      </c>
      <c r="AE122" s="22" t="s">
        <v>136</v>
      </c>
    </row>
    <row r="123" spans="1:31">
      <c r="A123" s="7"/>
      <c r="B123" s="8" t="s">
        <v>27</v>
      </c>
      <c r="C123" s="8"/>
      <c r="D123" s="8"/>
      <c r="E123" s="8"/>
      <c r="F123" s="8"/>
      <c r="G123" s="8"/>
      <c r="H123" s="8"/>
      <c r="I123" s="8"/>
      <c r="J123" s="8">
        <v>5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17"/>
      <c r="AB123" s="8">
        <f t="shared" ref="AB123:AB125" si="58">SUM(C123:Z123)</f>
        <v>5</v>
      </c>
      <c r="AC123" s="20"/>
      <c r="AD123" s="24"/>
    </row>
    <row r="124" spans="1:31">
      <c r="A124" s="7"/>
      <c r="B124" s="8" t="s">
        <v>29</v>
      </c>
      <c r="C124" s="8"/>
      <c r="D124" s="8"/>
      <c r="E124" s="8"/>
      <c r="F124" s="8"/>
      <c r="G124" s="8"/>
      <c r="H124" s="8"/>
      <c r="I124" s="8"/>
      <c r="J124" s="8">
        <v>4</v>
      </c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17"/>
      <c r="AB124" s="8">
        <f t="shared" si="58"/>
        <v>4</v>
      </c>
      <c r="AC124" s="20"/>
      <c r="AD124" s="24"/>
    </row>
    <row r="125" spans="1:31">
      <c r="A125" s="7"/>
      <c r="B125" s="8" t="s">
        <v>28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17"/>
      <c r="AB125" s="8">
        <f t="shared" si="58"/>
        <v>0</v>
      </c>
      <c r="AC125" s="21">
        <f t="shared" ref="AC125" si="59">SUM(AB122:AB125)</f>
        <v>14</v>
      </c>
      <c r="AD125" s="25"/>
    </row>
    <row r="126" spans="1:31">
      <c r="A126" s="9" t="s">
        <v>60</v>
      </c>
      <c r="B126" s="10" t="s">
        <v>26</v>
      </c>
      <c r="C126" s="10"/>
      <c r="D126" s="10"/>
      <c r="E126" s="10"/>
      <c r="F126" s="10"/>
      <c r="G126" s="10"/>
      <c r="H126" s="10"/>
      <c r="I126" s="10"/>
      <c r="J126" s="10">
        <v>5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7"/>
      <c r="AB126" s="10">
        <f>SUM(C126:Z126)</f>
        <v>5</v>
      </c>
      <c r="AC126" s="19"/>
      <c r="AD126" s="23" t="s">
        <v>137</v>
      </c>
      <c r="AE126" s="22" t="s">
        <v>138</v>
      </c>
    </row>
    <row r="127" spans="1:31">
      <c r="A127" s="9"/>
      <c r="B127" s="10" t="s">
        <v>27</v>
      </c>
      <c r="C127" s="10"/>
      <c r="D127" s="10"/>
      <c r="E127" s="10"/>
      <c r="F127" s="10"/>
      <c r="G127" s="10"/>
      <c r="H127" s="10"/>
      <c r="I127" s="10"/>
      <c r="J127" s="10">
        <v>4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7"/>
      <c r="AB127" s="10">
        <f t="shared" ref="AB127:AB129" si="60">SUM(C127:Z127)</f>
        <v>4</v>
      </c>
      <c r="AC127" s="20"/>
      <c r="AD127" s="24"/>
    </row>
    <row r="128" spans="1:31">
      <c r="A128" s="9"/>
      <c r="B128" s="10" t="s">
        <v>29</v>
      </c>
      <c r="C128" s="10"/>
      <c r="D128" s="10"/>
      <c r="E128" s="10"/>
      <c r="F128" s="10"/>
      <c r="G128" s="10"/>
      <c r="H128" s="10"/>
      <c r="I128" s="10"/>
      <c r="J128" s="10">
        <v>3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7"/>
      <c r="AB128" s="10">
        <f t="shared" si="60"/>
        <v>3</v>
      </c>
      <c r="AC128" s="20"/>
      <c r="AD128" s="24"/>
    </row>
    <row r="129" spans="1:31">
      <c r="A129" s="9"/>
      <c r="B129" s="10" t="s">
        <v>28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7"/>
      <c r="AB129" s="10">
        <f t="shared" si="60"/>
        <v>0</v>
      </c>
      <c r="AC129" s="21">
        <f t="shared" ref="AC129" si="61">SUM(AB126:AB129)</f>
        <v>12</v>
      </c>
      <c r="AD129" s="25"/>
    </row>
    <row r="130" spans="1:31">
      <c r="A130" s="11" t="s">
        <v>61</v>
      </c>
      <c r="B130" s="12" t="s">
        <v>26</v>
      </c>
      <c r="C130" s="12"/>
      <c r="D130" s="12"/>
      <c r="E130" s="12"/>
      <c r="F130" s="12"/>
      <c r="G130" s="12"/>
      <c r="H130" s="12"/>
      <c r="I130" s="12"/>
      <c r="J130" s="12"/>
      <c r="K130" s="12">
        <v>17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7"/>
      <c r="AB130" s="12">
        <f>SUM(C130:Z130)</f>
        <v>17</v>
      </c>
      <c r="AC130" s="19"/>
      <c r="AD130" s="23" t="s">
        <v>139</v>
      </c>
      <c r="AE130" s="22" t="s">
        <v>140</v>
      </c>
    </row>
    <row r="131" spans="1:31">
      <c r="A131" s="11"/>
      <c r="B131" s="12" t="s">
        <v>27</v>
      </c>
      <c r="C131" s="12"/>
      <c r="D131" s="12"/>
      <c r="E131" s="12"/>
      <c r="F131" s="12"/>
      <c r="G131" s="12"/>
      <c r="H131" s="12"/>
      <c r="I131" s="12"/>
      <c r="J131" s="12"/>
      <c r="K131" s="12">
        <v>35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7"/>
      <c r="AB131" s="12">
        <f t="shared" ref="AB131:AB133" si="62">SUM(C131:Z131)</f>
        <v>35</v>
      </c>
      <c r="AC131" s="20"/>
      <c r="AD131" s="24"/>
    </row>
    <row r="132" spans="1:31">
      <c r="A132" s="11"/>
      <c r="B132" s="12" t="s">
        <v>29</v>
      </c>
      <c r="C132" s="12"/>
      <c r="D132" s="12"/>
      <c r="E132" s="12"/>
      <c r="F132" s="12"/>
      <c r="G132" s="12"/>
      <c r="H132" s="12"/>
      <c r="I132" s="12"/>
      <c r="J132" s="12"/>
      <c r="K132" s="12">
        <v>13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7"/>
      <c r="AB132" s="12">
        <f t="shared" si="62"/>
        <v>13</v>
      </c>
      <c r="AC132" s="20"/>
      <c r="AD132" s="24"/>
    </row>
    <row r="133" spans="1:31">
      <c r="A133" s="11"/>
      <c r="B133" s="12" t="s">
        <v>28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7"/>
      <c r="AB133" s="12">
        <f t="shared" si="62"/>
        <v>0</v>
      </c>
      <c r="AC133" s="21">
        <f t="shared" ref="AC133" si="63">SUM(AB130:AB133)</f>
        <v>65</v>
      </c>
      <c r="AD133" s="25"/>
    </row>
    <row r="134" spans="1:31">
      <c r="A134" s="13" t="s">
        <v>62</v>
      </c>
      <c r="B134" s="14" t="s">
        <v>26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>
        <v>20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7"/>
      <c r="AB134" s="14">
        <f>SUM(C134:Z134)</f>
        <v>20</v>
      </c>
      <c r="AC134" s="19"/>
      <c r="AD134" s="23" t="s">
        <v>141</v>
      </c>
      <c r="AE134" s="22" t="s">
        <v>142</v>
      </c>
    </row>
    <row r="135" spans="1:31">
      <c r="A135" s="13"/>
      <c r="B135" s="14" t="s">
        <v>27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>
        <v>45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7"/>
      <c r="AB135" s="14">
        <f t="shared" ref="AB135:AB137" si="64">SUM(C135:Z135)</f>
        <v>45</v>
      </c>
      <c r="AC135" s="20"/>
      <c r="AD135" s="24"/>
    </row>
    <row r="136" spans="1:31">
      <c r="A136" s="13"/>
      <c r="B136" s="14" t="s">
        <v>29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>
        <v>35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7"/>
      <c r="AB136" s="14">
        <f t="shared" si="64"/>
        <v>35</v>
      </c>
      <c r="AC136" s="20"/>
      <c r="AD136" s="24"/>
    </row>
    <row r="137" spans="1:31">
      <c r="A137" s="13"/>
      <c r="B137" s="14" t="s">
        <v>28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7"/>
      <c r="AB137" s="14">
        <f t="shared" si="64"/>
        <v>0</v>
      </c>
      <c r="AC137" s="21">
        <f t="shared" ref="AC137" si="65">SUM(AB134:AB137)</f>
        <v>100</v>
      </c>
      <c r="AD137" s="25"/>
    </row>
    <row r="138" spans="1:31">
      <c r="A138" s="15" t="s">
        <v>63</v>
      </c>
      <c r="B138" s="16" t="s">
        <v>26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>
        <v>22</v>
      </c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7"/>
      <c r="AB138" s="16">
        <f t="shared" ref="AB138:AB141" si="66">SUM(C138:Z138)</f>
        <v>22</v>
      </c>
      <c r="AC138" s="19"/>
      <c r="AD138" s="23" t="s">
        <v>143</v>
      </c>
      <c r="AE138" s="22" t="s">
        <v>144</v>
      </c>
    </row>
    <row r="139" spans="1:31">
      <c r="A139" s="15"/>
      <c r="B139" s="16" t="s">
        <v>27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>
        <v>49</v>
      </c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7"/>
      <c r="AB139" s="16">
        <f t="shared" si="66"/>
        <v>49</v>
      </c>
      <c r="AC139" s="20"/>
      <c r="AD139" s="24"/>
    </row>
    <row r="140" spans="1:31">
      <c r="A140" s="15"/>
      <c r="B140" s="16" t="s">
        <v>29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>
        <v>37</v>
      </c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7"/>
      <c r="AB140" s="16">
        <f t="shared" si="66"/>
        <v>37</v>
      </c>
      <c r="AC140" s="20"/>
      <c r="AD140" s="24"/>
    </row>
    <row r="141" spans="1:31">
      <c r="A141" s="15"/>
      <c r="B141" s="16" t="s">
        <v>28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7"/>
      <c r="AB141" s="16">
        <f t="shared" si="66"/>
        <v>0</v>
      </c>
      <c r="AC141" s="21">
        <f t="shared" ref="AC141" si="67">SUM(AB138:AB141)</f>
        <v>108</v>
      </c>
      <c r="AD141" s="25"/>
    </row>
    <row r="142" spans="1:31">
      <c r="A142" s="3" t="s">
        <v>64</v>
      </c>
      <c r="B142" s="4" t="s">
        <v>26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>
        <v>10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17"/>
      <c r="AB142" s="4">
        <f>SUM(C142:Z142)</f>
        <v>10</v>
      </c>
      <c r="AC142" s="19"/>
      <c r="AD142" s="23" t="s">
        <v>145</v>
      </c>
      <c r="AE142" s="22" t="s">
        <v>146</v>
      </c>
    </row>
    <row r="143" spans="1:31">
      <c r="A143" s="3"/>
      <c r="B143" s="4" t="s">
        <v>27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>
        <v>16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17"/>
      <c r="AB143" s="4">
        <f t="shared" ref="AB143:AB145" si="68">SUM(C143:Z143)</f>
        <v>16</v>
      </c>
      <c r="AC143" s="20"/>
      <c r="AD143" s="24"/>
    </row>
    <row r="144" spans="1:31">
      <c r="A144" s="3"/>
      <c r="B144" s="4" t="s">
        <v>29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>
        <v>9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17"/>
      <c r="AB144" s="4">
        <f t="shared" si="68"/>
        <v>9</v>
      </c>
      <c r="AC144" s="20"/>
      <c r="AD144" s="24"/>
    </row>
    <row r="145" spans="1:31">
      <c r="A145" s="3"/>
      <c r="B145" s="4" t="s">
        <v>28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17"/>
      <c r="AB145" s="4">
        <f t="shared" si="68"/>
        <v>0</v>
      </c>
      <c r="AC145" s="21">
        <f t="shared" ref="AC145" si="69">SUM(AB142:AB145)</f>
        <v>35</v>
      </c>
      <c r="AD145" s="25"/>
    </row>
    <row r="146" spans="1:31">
      <c r="A146" s="5" t="s">
        <v>65</v>
      </c>
      <c r="B146" s="6" t="s">
        <v>26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>
        <v>11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17"/>
      <c r="AB146" s="6">
        <f>SUM(C146:Z146)</f>
        <v>11</v>
      </c>
      <c r="AC146" s="19"/>
      <c r="AD146" s="23" t="s">
        <v>147</v>
      </c>
      <c r="AE146" s="22" t="s">
        <v>148</v>
      </c>
    </row>
    <row r="147" spans="1:31">
      <c r="A147" s="5"/>
      <c r="B147" s="6" t="s">
        <v>27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>
        <v>17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17"/>
      <c r="AB147" s="6">
        <f t="shared" ref="AB147:AB149" si="70">SUM(C147:Z147)</f>
        <v>17</v>
      </c>
      <c r="AC147" s="20"/>
      <c r="AD147" s="24"/>
    </row>
    <row r="148" spans="1:31">
      <c r="A148" s="5"/>
      <c r="B148" s="6" t="s">
        <v>29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>
        <v>10</v>
      </c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17"/>
      <c r="AB148" s="6">
        <f t="shared" si="70"/>
        <v>10</v>
      </c>
      <c r="AC148" s="20"/>
      <c r="AD148" s="24"/>
    </row>
    <row r="149" spans="1:31">
      <c r="A149" s="5"/>
      <c r="B149" s="6" t="s">
        <v>28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17"/>
      <c r="AB149" s="6">
        <f t="shared" si="70"/>
        <v>0</v>
      </c>
      <c r="AC149" s="21">
        <f t="shared" ref="AC149" si="71">SUM(AB146:AB149)</f>
        <v>38</v>
      </c>
      <c r="AD149" s="25"/>
    </row>
    <row r="150" spans="1:31">
      <c r="A150" s="7" t="s">
        <v>66</v>
      </c>
      <c r="B150" s="8" t="s">
        <v>26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17"/>
      <c r="AB150" s="8">
        <f>SUM(C150:Z150)</f>
        <v>0</v>
      </c>
      <c r="AC150" s="19"/>
      <c r="AD150" s="23" t="s">
        <v>149</v>
      </c>
      <c r="AE150" s="22" t="s">
        <v>150</v>
      </c>
    </row>
    <row r="151" spans="1:31">
      <c r="A151" s="7"/>
      <c r="B151" s="8" t="s">
        <v>27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>
        <v>5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17"/>
      <c r="AB151" s="8">
        <f t="shared" ref="AB151:AB153" si="72">SUM(C151:Z151)</f>
        <v>5</v>
      </c>
      <c r="AC151" s="20"/>
      <c r="AD151" s="24"/>
    </row>
    <row r="152" spans="1:31">
      <c r="A152" s="7"/>
      <c r="B152" s="8" t="s">
        <v>29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>
        <v>2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17"/>
      <c r="AB152" s="8">
        <f t="shared" si="72"/>
        <v>2</v>
      </c>
      <c r="AC152" s="20"/>
      <c r="AD152" s="24"/>
    </row>
    <row r="153" spans="1:31">
      <c r="A153" s="7"/>
      <c r="B153" s="8" t="s">
        <v>28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17"/>
      <c r="AB153" s="8">
        <f t="shared" si="72"/>
        <v>0</v>
      </c>
      <c r="AC153" s="21">
        <f t="shared" ref="AC153" si="73">SUM(AB150:AB153)</f>
        <v>7</v>
      </c>
      <c r="AD153" s="25"/>
    </row>
    <row r="154" spans="1:31">
      <c r="A154" s="9" t="s">
        <v>67</v>
      </c>
      <c r="B154" s="10" t="s">
        <v>26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>
        <v>7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7"/>
      <c r="AB154" s="10">
        <f>SUM(C154:Z154)</f>
        <v>7</v>
      </c>
      <c r="AC154" s="19"/>
      <c r="AD154" s="23" t="s">
        <v>151</v>
      </c>
      <c r="AE154" s="22" t="s">
        <v>152</v>
      </c>
    </row>
    <row r="155" spans="1:31">
      <c r="A155" s="9"/>
      <c r="B155" s="10" t="s">
        <v>27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>
        <v>19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7"/>
      <c r="AB155" s="10">
        <f t="shared" ref="AB155:AB157" si="74">SUM(C155:Z155)</f>
        <v>19</v>
      </c>
      <c r="AC155" s="20"/>
      <c r="AD155" s="24"/>
    </row>
    <row r="156" spans="1:31">
      <c r="A156" s="9"/>
      <c r="B156" s="10" t="s">
        <v>29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>
        <v>8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7"/>
      <c r="AB156" s="10">
        <f t="shared" si="74"/>
        <v>8</v>
      </c>
      <c r="AC156" s="20"/>
      <c r="AD156" s="24"/>
    </row>
    <row r="157" spans="1:31">
      <c r="A157" s="9"/>
      <c r="B157" s="10" t="s">
        <v>28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7"/>
      <c r="AB157" s="10">
        <f t="shared" si="74"/>
        <v>0</v>
      </c>
      <c r="AC157" s="21">
        <f t="shared" ref="AC157" si="75">SUM(AB154:AB157)</f>
        <v>34</v>
      </c>
      <c r="AD157" s="25"/>
    </row>
    <row r="158" spans="1:31">
      <c r="A158" s="11" t="s">
        <v>68</v>
      </c>
      <c r="B158" s="12" t="s">
        <v>26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>
        <v>13</v>
      </c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7"/>
      <c r="AB158" s="12">
        <f>SUM(C158:Z158)</f>
        <v>13</v>
      </c>
      <c r="AC158" s="19"/>
      <c r="AD158" s="23" t="s">
        <v>153</v>
      </c>
      <c r="AE158" s="22" t="s">
        <v>154</v>
      </c>
    </row>
    <row r="159" spans="1:31">
      <c r="A159" s="11"/>
      <c r="B159" s="12" t="s">
        <v>27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>
        <v>37</v>
      </c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7"/>
      <c r="AB159" s="12">
        <f t="shared" ref="AB159:AB161" si="76">SUM(C159:Z159)</f>
        <v>37</v>
      </c>
      <c r="AC159" s="20"/>
      <c r="AD159" s="24"/>
    </row>
    <row r="160" spans="1:31">
      <c r="A160" s="11"/>
      <c r="B160" s="12" t="s">
        <v>29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>
        <v>18</v>
      </c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7"/>
      <c r="AB160" s="12">
        <f t="shared" si="76"/>
        <v>18</v>
      </c>
      <c r="AC160" s="20"/>
      <c r="AD160" s="24"/>
    </row>
    <row r="161" spans="1:31">
      <c r="A161" s="11"/>
      <c r="B161" s="12" t="s">
        <v>28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7"/>
      <c r="AB161" s="12">
        <f t="shared" si="76"/>
        <v>0</v>
      </c>
      <c r="AC161" s="21">
        <f t="shared" ref="AC161" si="77">SUM(AB158:AB161)</f>
        <v>68</v>
      </c>
      <c r="AD161" s="25"/>
    </row>
    <row r="162" spans="1:31">
      <c r="A162" s="13" t="s">
        <v>69</v>
      </c>
      <c r="B162" s="14" t="s">
        <v>26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>
        <v>14</v>
      </c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7"/>
      <c r="AB162" s="14">
        <f>SUM(C162:Z162)</f>
        <v>14</v>
      </c>
      <c r="AC162" s="19"/>
      <c r="AD162" s="23" t="s">
        <v>155</v>
      </c>
      <c r="AE162" s="22" t="s">
        <v>156</v>
      </c>
    </row>
    <row r="163" spans="1:31">
      <c r="A163" s="13"/>
      <c r="B163" s="14" t="s">
        <v>27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>
        <v>36</v>
      </c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7"/>
      <c r="AB163" s="14">
        <f t="shared" ref="AB163:AB165" si="78">SUM(C163:Z163)</f>
        <v>36</v>
      </c>
      <c r="AC163" s="20"/>
      <c r="AD163" s="24"/>
    </row>
    <row r="164" spans="1:31">
      <c r="A164" s="13"/>
      <c r="B164" s="14" t="s">
        <v>29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>
        <v>18</v>
      </c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7"/>
      <c r="AB164" s="14">
        <f t="shared" si="78"/>
        <v>18</v>
      </c>
      <c r="AC164" s="20"/>
      <c r="AD164" s="24"/>
    </row>
    <row r="165" spans="1:31">
      <c r="A165" s="13"/>
      <c r="B165" s="14" t="s">
        <v>28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7"/>
      <c r="AB165" s="14">
        <f t="shared" si="78"/>
        <v>0</v>
      </c>
      <c r="AC165" s="21">
        <f t="shared" ref="AC165" si="79">SUM(AB162:AB165)</f>
        <v>68</v>
      </c>
      <c r="AD165" s="25"/>
    </row>
    <row r="166" spans="1:31">
      <c r="A166" s="15" t="s">
        <v>70</v>
      </c>
      <c r="B166" s="16" t="s">
        <v>26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>
        <v>3</v>
      </c>
      <c r="S166" s="16"/>
      <c r="T166" s="16"/>
      <c r="U166" s="16"/>
      <c r="V166" s="16"/>
      <c r="W166" s="16"/>
      <c r="X166" s="16"/>
      <c r="Y166" s="16"/>
      <c r="Z166" s="16"/>
      <c r="AA166" s="17"/>
      <c r="AB166" s="16">
        <f t="shared" ref="AB166:AB169" si="80">SUM(C166:Z166)</f>
        <v>3</v>
      </c>
      <c r="AC166" s="19"/>
      <c r="AD166" s="23" t="s">
        <v>157</v>
      </c>
      <c r="AE166" s="22" t="s">
        <v>158</v>
      </c>
    </row>
    <row r="167" spans="1:31">
      <c r="A167" s="15"/>
      <c r="B167" s="16" t="s">
        <v>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>
        <v>8</v>
      </c>
      <c r="S167" s="16"/>
      <c r="T167" s="16"/>
      <c r="U167" s="16"/>
      <c r="V167" s="16"/>
      <c r="W167" s="16"/>
      <c r="X167" s="16"/>
      <c r="Y167" s="16"/>
      <c r="Z167" s="16"/>
      <c r="AA167" s="17"/>
      <c r="AB167" s="16">
        <f t="shared" si="80"/>
        <v>8</v>
      </c>
      <c r="AC167" s="20"/>
      <c r="AD167" s="24"/>
    </row>
    <row r="168" spans="1:31">
      <c r="A168" s="15"/>
      <c r="B168" s="16" t="s">
        <v>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>
        <v>3</v>
      </c>
      <c r="S168" s="16"/>
      <c r="T168" s="16"/>
      <c r="U168" s="16"/>
      <c r="V168" s="16"/>
      <c r="W168" s="16"/>
      <c r="X168" s="16"/>
      <c r="Y168" s="16"/>
      <c r="Z168" s="16"/>
      <c r="AA168" s="17"/>
      <c r="AB168" s="16">
        <f t="shared" si="80"/>
        <v>3</v>
      </c>
      <c r="AC168" s="20"/>
      <c r="AD168" s="24"/>
    </row>
    <row r="169" spans="1:31">
      <c r="A169" s="15"/>
      <c r="B169" s="16" t="s">
        <v>28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7"/>
      <c r="AB169" s="16">
        <f t="shared" si="80"/>
        <v>0</v>
      </c>
      <c r="AC169" s="21">
        <f t="shared" ref="AC169" si="81">SUM(AB166:AB169)</f>
        <v>14</v>
      </c>
      <c r="AD169" s="25"/>
    </row>
    <row r="170" spans="1:31">
      <c r="A170" s="3" t="s">
        <v>71</v>
      </c>
      <c r="B170" s="4" t="s">
        <v>26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3</v>
      </c>
      <c r="S170" s="4"/>
      <c r="T170" s="4"/>
      <c r="U170" s="4"/>
      <c r="V170" s="4"/>
      <c r="W170" s="4"/>
      <c r="X170" s="4"/>
      <c r="Y170" s="4"/>
      <c r="Z170" s="4"/>
      <c r="AA170" s="17"/>
      <c r="AB170" s="4">
        <f>SUM(C170:Z170)</f>
        <v>3</v>
      </c>
      <c r="AC170" s="19"/>
      <c r="AD170" s="23" t="s">
        <v>159</v>
      </c>
      <c r="AE170" s="22" t="s">
        <v>160</v>
      </c>
    </row>
    <row r="171" spans="1:31">
      <c r="A171" s="3"/>
      <c r="B171" s="4" t="s">
        <v>27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>
        <v>8</v>
      </c>
      <c r="S171" s="4"/>
      <c r="T171" s="4"/>
      <c r="U171" s="4"/>
      <c r="V171" s="4"/>
      <c r="W171" s="4"/>
      <c r="X171" s="4"/>
      <c r="Y171" s="4"/>
      <c r="Z171" s="4"/>
      <c r="AA171" s="17"/>
      <c r="AB171" s="4">
        <f t="shared" ref="AB171:AB173" si="82">SUM(C171:Z171)</f>
        <v>8</v>
      </c>
      <c r="AC171" s="20"/>
      <c r="AD171" s="24"/>
    </row>
    <row r="172" spans="1:31">
      <c r="A172" s="3"/>
      <c r="B172" s="4" t="s">
        <v>29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>
        <v>3</v>
      </c>
      <c r="S172" s="4"/>
      <c r="T172" s="4"/>
      <c r="U172" s="4"/>
      <c r="V172" s="4"/>
      <c r="W172" s="4"/>
      <c r="X172" s="4"/>
      <c r="Y172" s="4"/>
      <c r="Z172" s="4"/>
      <c r="AA172" s="17"/>
      <c r="AB172" s="4">
        <f t="shared" si="82"/>
        <v>3</v>
      </c>
      <c r="AC172" s="20"/>
      <c r="AD172" s="24"/>
    </row>
    <row r="173" spans="1:31">
      <c r="A173" s="3"/>
      <c r="B173" s="4" t="s">
        <v>28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17"/>
      <c r="AB173" s="4">
        <f t="shared" si="82"/>
        <v>0</v>
      </c>
      <c r="AC173" s="21">
        <f t="shared" ref="AC173" si="83">SUM(AB170:AB173)</f>
        <v>14</v>
      </c>
      <c r="AD173" s="25"/>
    </row>
    <row r="174" spans="1:31">
      <c r="A174" s="5" t="s">
        <v>72</v>
      </c>
      <c r="B174" s="6" t="s">
        <v>26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>
        <v>18</v>
      </c>
      <c r="T174" s="6"/>
      <c r="U174" s="6"/>
      <c r="V174" s="6"/>
      <c r="W174" s="6"/>
      <c r="X174" s="6"/>
      <c r="Y174" s="6"/>
      <c r="Z174" s="6"/>
      <c r="AA174" s="17"/>
      <c r="AB174" s="6">
        <f>SUM(C174:Z174)</f>
        <v>18</v>
      </c>
      <c r="AC174" s="19"/>
      <c r="AD174" s="23" t="s">
        <v>161</v>
      </c>
      <c r="AE174" s="22" t="s">
        <v>162</v>
      </c>
    </row>
    <row r="175" spans="1:31">
      <c r="A175" s="5"/>
      <c r="B175" s="6" t="s">
        <v>27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>
        <v>186</v>
      </c>
      <c r="T175" s="6"/>
      <c r="U175" s="6"/>
      <c r="V175" s="6"/>
      <c r="W175" s="6"/>
      <c r="X175" s="6"/>
      <c r="Y175" s="6"/>
      <c r="Z175" s="6"/>
      <c r="AA175" s="17"/>
      <c r="AB175" s="6">
        <f t="shared" ref="AB175:AB177" si="84">SUM(C175:Z175)</f>
        <v>186</v>
      </c>
      <c r="AC175" s="20"/>
      <c r="AD175" s="24"/>
    </row>
    <row r="176" spans="1:31">
      <c r="A176" s="5"/>
      <c r="B176" s="6" t="s">
        <v>29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17"/>
      <c r="AB176" s="6">
        <f t="shared" si="84"/>
        <v>0</v>
      </c>
      <c r="AC176" s="20"/>
      <c r="AD176" s="24"/>
    </row>
    <row r="177" spans="1:31">
      <c r="A177" s="5"/>
      <c r="B177" s="6" t="s">
        <v>28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>
        <v>18</v>
      </c>
      <c r="T177" s="6"/>
      <c r="U177" s="6"/>
      <c r="V177" s="6"/>
      <c r="W177" s="6"/>
      <c r="X177" s="6"/>
      <c r="Y177" s="6"/>
      <c r="Z177" s="6"/>
      <c r="AA177" s="17"/>
      <c r="AB177" s="6">
        <f t="shared" si="84"/>
        <v>18</v>
      </c>
      <c r="AC177" s="21">
        <f t="shared" ref="AC177" si="85">SUM(AB174:AB177)</f>
        <v>222</v>
      </c>
      <c r="AD177" s="25"/>
    </row>
    <row r="178" spans="1:31">
      <c r="A178" s="7" t="s">
        <v>73</v>
      </c>
      <c r="B178" s="8" t="s">
        <v>26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>
        <v>21</v>
      </c>
      <c r="T178" s="8"/>
      <c r="U178" s="8"/>
      <c r="V178" s="8"/>
      <c r="W178" s="8"/>
      <c r="X178" s="8"/>
      <c r="Y178" s="8"/>
      <c r="Z178" s="8"/>
      <c r="AA178" s="17"/>
      <c r="AB178" s="8">
        <f>SUM(C178:Z178)</f>
        <v>21</v>
      </c>
      <c r="AC178" s="19"/>
      <c r="AD178" s="23" t="s">
        <v>163</v>
      </c>
      <c r="AE178" s="22" t="s">
        <v>164</v>
      </c>
    </row>
    <row r="179" spans="1:31">
      <c r="A179" s="7"/>
      <c r="B179" s="8" t="s">
        <v>27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>
        <v>190</v>
      </c>
      <c r="T179" s="8"/>
      <c r="U179" s="8"/>
      <c r="V179" s="8"/>
      <c r="W179" s="8"/>
      <c r="X179" s="8"/>
      <c r="Y179" s="8"/>
      <c r="Z179" s="8"/>
      <c r="AA179" s="17"/>
      <c r="AB179" s="8">
        <f t="shared" ref="AB179:AB181" si="86">SUM(C179:Z179)</f>
        <v>190</v>
      </c>
      <c r="AC179" s="20"/>
      <c r="AD179" s="24"/>
    </row>
    <row r="180" spans="1:31">
      <c r="A180" s="7"/>
      <c r="B180" s="8" t="s">
        <v>29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17"/>
      <c r="AB180" s="8">
        <f t="shared" si="86"/>
        <v>0</v>
      </c>
      <c r="AC180" s="20"/>
      <c r="AD180" s="24"/>
    </row>
    <row r="181" spans="1:31">
      <c r="A181" s="7"/>
      <c r="B181" s="8" t="s">
        <v>28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>
        <v>18</v>
      </c>
      <c r="T181" s="8"/>
      <c r="U181" s="8"/>
      <c r="V181" s="8"/>
      <c r="W181" s="8"/>
      <c r="X181" s="8"/>
      <c r="Y181" s="8"/>
      <c r="Z181" s="8"/>
      <c r="AA181" s="17"/>
      <c r="AB181" s="8">
        <f t="shared" si="86"/>
        <v>18</v>
      </c>
      <c r="AC181" s="21">
        <f t="shared" ref="AC181" si="87">SUM(AB178:AB181)</f>
        <v>229</v>
      </c>
      <c r="AD181" s="25"/>
    </row>
    <row r="182" spans="1:31">
      <c r="A182" s="9" t="s">
        <v>74</v>
      </c>
      <c r="B182" s="10" t="s">
        <v>26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>
        <v>5</v>
      </c>
      <c r="U182" s="10"/>
      <c r="V182" s="10"/>
      <c r="W182" s="10"/>
      <c r="X182" s="10"/>
      <c r="Y182" s="10"/>
      <c r="Z182" s="10"/>
      <c r="AA182" s="17"/>
      <c r="AB182" s="10">
        <f>SUM(C182:Z182)</f>
        <v>5</v>
      </c>
      <c r="AC182" s="19"/>
      <c r="AD182" s="23" t="s">
        <v>165</v>
      </c>
      <c r="AE182" s="22" t="s">
        <v>166</v>
      </c>
    </row>
    <row r="183" spans="1:31">
      <c r="A183" s="9"/>
      <c r="B183" s="10" t="s">
        <v>27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>
        <v>18</v>
      </c>
      <c r="U183" s="10"/>
      <c r="V183" s="10"/>
      <c r="W183" s="10"/>
      <c r="X183" s="10"/>
      <c r="Y183" s="10"/>
      <c r="Z183" s="10"/>
      <c r="AA183" s="17"/>
      <c r="AB183" s="10">
        <f t="shared" ref="AB183:AB185" si="88">SUM(C183:Z183)</f>
        <v>18</v>
      </c>
      <c r="AC183" s="20"/>
      <c r="AD183" s="24"/>
    </row>
    <row r="184" spans="1:31">
      <c r="A184" s="9"/>
      <c r="B184" s="10" t="s">
        <v>29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7"/>
      <c r="AB184" s="10">
        <f t="shared" si="88"/>
        <v>0</v>
      </c>
      <c r="AC184" s="20"/>
      <c r="AD184" s="24"/>
    </row>
    <row r="185" spans="1:31">
      <c r="A185" s="9"/>
      <c r="B185" s="10" t="s">
        <v>28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>
        <v>1</v>
      </c>
      <c r="U185" s="10"/>
      <c r="V185" s="10"/>
      <c r="W185" s="10"/>
      <c r="X185" s="10"/>
      <c r="Y185" s="10"/>
      <c r="Z185" s="10"/>
      <c r="AA185" s="17"/>
      <c r="AB185" s="10">
        <f t="shared" si="88"/>
        <v>1</v>
      </c>
      <c r="AC185" s="21">
        <f t="shared" ref="AC185" si="89">SUM(AB182:AB185)</f>
        <v>24</v>
      </c>
      <c r="AD185" s="25"/>
    </row>
    <row r="186" spans="1:31">
      <c r="A186" s="11" t="s">
        <v>75</v>
      </c>
      <c r="B186" s="12" t="s">
        <v>26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>
        <v>5</v>
      </c>
      <c r="U186" s="12"/>
      <c r="V186" s="12"/>
      <c r="W186" s="12"/>
      <c r="X186" s="12"/>
      <c r="Y186" s="12"/>
      <c r="Z186" s="12"/>
      <c r="AA186" s="17"/>
      <c r="AB186" s="12">
        <f>SUM(C186:Z186)</f>
        <v>5</v>
      </c>
      <c r="AC186" s="19"/>
      <c r="AD186" s="23" t="s">
        <v>167</v>
      </c>
      <c r="AE186" s="22" t="s">
        <v>168</v>
      </c>
    </row>
    <row r="187" spans="1:31">
      <c r="A187" s="11"/>
      <c r="B187" s="12" t="s">
        <v>27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>
        <v>18</v>
      </c>
      <c r="U187" s="12"/>
      <c r="V187" s="12"/>
      <c r="W187" s="12"/>
      <c r="X187" s="12"/>
      <c r="Y187" s="12"/>
      <c r="Z187" s="12"/>
      <c r="AA187" s="17"/>
      <c r="AB187" s="12">
        <f t="shared" ref="AB187:AB189" si="90">SUM(C187:Z187)</f>
        <v>18</v>
      </c>
      <c r="AC187" s="20"/>
      <c r="AD187" s="24"/>
    </row>
    <row r="188" spans="1:31">
      <c r="A188" s="11"/>
      <c r="B188" s="12" t="s">
        <v>29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7"/>
      <c r="AB188" s="12">
        <f t="shared" si="90"/>
        <v>0</v>
      </c>
      <c r="AC188" s="20"/>
      <c r="AD188" s="24"/>
    </row>
    <row r="189" spans="1:31">
      <c r="A189" s="11"/>
      <c r="B189" s="12" t="s">
        <v>28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>
        <v>1</v>
      </c>
      <c r="U189" s="12"/>
      <c r="V189" s="12"/>
      <c r="W189" s="12"/>
      <c r="X189" s="12"/>
      <c r="Y189" s="12"/>
      <c r="Z189" s="12"/>
      <c r="AA189" s="17"/>
      <c r="AB189" s="12">
        <f t="shared" si="90"/>
        <v>1</v>
      </c>
      <c r="AC189" s="21">
        <f t="shared" ref="AC189" si="91">SUM(AB186:AB189)</f>
        <v>24</v>
      </c>
      <c r="AD189" s="25"/>
    </row>
    <row r="190" spans="1:31">
      <c r="A190" s="13" t="s">
        <v>76</v>
      </c>
      <c r="B190" s="14" t="s">
        <v>26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>
        <v>2</v>
      </c>
      <c r="V190" s="14"/>
      <c r="W190" s="14"/>
      <c r="X190" s="14"/>
      <c r="Y190" s="14"/>
      <c r="Z190" s="14"/>
      <c r="AA190" s="17"/>
      <c r="AB190" s="14">
        <f>SUM(C190:Z190)</f>
        <v>2</v>
      </c>
      <c r="AC190" s="19"/>
      <c r="AD190" s="23" t="s">
        <v>169</v>
      </c>
      <c r="AE190" s="22" t="s">
        <v>170</v>
      </c>
    </row>
    <row r="191" spans="1:31">
      <c r="A191" s="13"/>
      <c r="B191" s="14" t="s">
        <v>27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>
        <v>10</v>
      </c>
      <c r="V191" s="14"/>
      <c r="W191" s="14"/>
      <c r="X191" s="14"/>
      <c r="Y191" s="14"/>
      <c r="Z191" s="14"/>
      <c r="AA191" s="17"/>
      <c r="AB191" s="14">
        <f t="shared" ref="AB191:AB193" si="92">SUM(C191:Z191)</f>
        <v>10</v>
      </c>
      <c r="AC191" s="20"/>
      <c r="AD191" s="24"/>
    </row>
    <row r="192" spans="1:31">
      <c r="A192" s="13"/>
      <c r="B192" s="14" t="s">
        <v>29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>
        <v>1</v>
      </c>
      <c r="V192" s="14"/>
      <c r="W192" s="14"/>
      <c r="X192" s="14"/>
      <c r="Y192" s="14"/>
      <c r="Z192" s="14"/>
      <c r="AA192" s="17"/>
      <c r="AB192" s="14">
        <f t="shared" si="92"/>
        <v>1</v>
      </c>
      <c r="AC192" s="20"/>
      <c r="AD192" s="24"/>
    </row>
    <row r="193" spans="1:31">
      <c r="A193" s="13"/>
      <c r="B193" s="14" t="s">
        <v>28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7"/>
      <c r="AB193" s="14">
        <f t="shared" si="92"/>
        <v>0</v>
      </c>
      <c r="AC193" s="21">
        <f t="shared" ref="AC193" si="93">SUM(AB190:AB193)</f>
        <v>13</v>
      </c>
      <c r="AD193" s="25"/>
    </row>
    <row r="194" spans="1:31">
      <c r="A194" s="15" t="s">
        <v>77</v>
      </c>
      <c r="B194" s="16" t="s">
        <v>26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2</v>
      </c>
      <c r="W194" s="16"/>
      <c r="X194" s="16"/>
      <c r="Y194" s="16"/>
      <c r="Z194" s="16"/>
      <c r="AA194" s="17"/>
      <c r="AB194" s="16">
        <f t="shared" ref="AB194:AB197" si="94">SUM(C194:Z194)</f>
        <v>2</v>
      </c>
      <c r="AC194" s="19"/>
      <c r="AD194" s="23" t="s">
        <v>171</v>
      </c>
      <c r="AE194" s="22" t="s">
        <v>172</v>
      </c>
    </row>
    <row r="195" spans="1:31">
      <c r="A195" s="15"/>
      <c r="B195" s="16" t="s">
        <v>27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>
        <v>7</v>
      </c>
      <c r="W195" s="16"/>
      <c r="X195" s="16"/>
      <c r="Y195" s="16"/>
      <c r="Z195" s="16"/>
      <c r="AA195" s="17"/>
      <c r="AB195" s="16">
        <f t="shared" si="94"/>
        <v>7</v>
      </c>
      <c r="AC195" s="20"/>
      <c r="AD195" s="24"/>
    </row>
    <row r="196" spans="1:31">
      <c r="A196" s="15"/>
      <c r="B196" s="16" t="s">
        <v>29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>
        <v>9</v>
      </c>
      <c r="W196" s="16"/>
      <c r="X196" s="16"/>
      <c r="Y196" s="16"/>
      <c r="Z196" s="16"/>
      <c r="AA196" s="17"/>
      <c r="AB196" s="16">
        <f t="shared" si="94"/>
        <v>9</v>
      </c>
      <c r="AC196" s="20"/>
      <c r="AD196" s="24"/>
    </row>
    <row r="197" spans="1:31">
      <c r="A197" s="15"/>
      <c r="B197" s="16" t="s">
        <v>28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7"/>
      <c r="AB197" s="16">
        <f t="shared" si="94"/>
        <v>0</v>
      </c>
      <c r="AC197" s="21">
        <f t="shared" ref="AC197" si="95">SUM(AB194:AB197)</f>
        <v>18</v>
      </c>
      <c r="AD197" s="25"/>
    </row>
    <row r="198" spans="1:31">
      <c r="A198" s="3" t="s">
        <v>78</v>
      </c>
      <c r="B198" s="4" t="s">
        <v>26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>
        <v>2</v>
      </c>
      <c r="W198" s="4"/>
      <c r="X198" s="4"/>
      <c r="Y198" s="4"/>
      <c r="Z198" s="4"/>
      <c r="AA198" s="17"/>
      <c r="AB198" s="4">
        <f>SUM(C198:Z198)</f>
        <v>2</v>
      </c>
      <c r="AC198" s="19"/>
      <c r="AD198" s="23" t="s">
        <v>173</v>
      </c>
      <c r="AE198" s="22" t="s">
        <v>174</v>
      </c>
    </row>
    <row r="199" spans="1:31">
      <c r="A199" s="3"/>
      <c r="B199" s="4" t="s">
        <v>27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>
        <v>7</v>
      </c>
      <c r="W199" s="4"/>
      <c r="X199" s="4"/>
      <c r="Y199" s="4"/>
      <c r="Z199" s="4"/>
      <c r="AA199" s="17"/>
      <c r="AB199" s="4">
        <f t="shared" ref="AB199:AB201" si="96">SUM(C199:Z199)</f>
        <v>7</v>
      </c>
      <c r="AC199" s="20"/>
      <c r="AD199" s="24"/>
    </row>
    <row r="200" spans="1:31">
      <c r="A200" s="3"/>
      <c r="B200" s="4" t="s">
        <v>29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>
        <v>9</v>
      </c>
      <c r="W200" s="4"/>
      <c r="X200" s="4"/>
      <c r="Y200" s="4"/>
      <c r="Z200" s="4"/>
      <c r="AA200" s="17"/>
      <c r="AB200" s="4">
        <f t="shared" si="96"/>
        <v>9</v>
      </c>
      <c r="AC200" s="20"/>
      <c r="AD200" s="24"/>
    </row>
    <row r="201" spans="1:31">
      <c r="A201" s="3"/>
      <c r="B201" s="4" t="s">
        <v>28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17"/>
      <c r="AB201" s="4">
        <f t="shared" si="96"/>
        <v>0</v>
      </c>
      <c r="AC201" s="21">
        <f t="shared" ref="AC201" si="97">SUM(AB198:AB201)</f>
        <v>18</v>
      </c>
      <c r="AD201" s="25"/>
    </row>
    <row r="202" spans="1:31">
      <c r="A202" s="5" t="s">
        <v>79</v>
      </c>
      <c r="B202" s="6" t="s">
        <v>26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>
        <v>22</v>
      </c>
      <c r="X202" s="6"/>
      <c r="Y202" s="6"/>
      <c r="Z202" s="6"/>
      <c r="AA202" s="17"/>
      <c r="AB202" s="6">
        <f>SUM(C202:Z202)</f>
        <v>22</v>
      </c>
      <c r="AC202" s="19"/>
      <c r="AD202" s="23" t="s">
        <v>175</v>
      </c>
      <c r="AE202" s="22" t="s">
        <v>176</v>
      </c>
    </row>
    <row r="203" spans="1:31">
      <c r="A203" s="5"/>
      <c r="B203" s="6" t="s">
        <v>27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>
        <v>125</v>
      </c>
      <c r="X203" s="6"/>
      <c r="Y203" s="6"/>
      <c r="Z203" s="6"/>
      <c r="AA203" s="17"/>
      <c r="AB203" s="6">
        <f t="shared" ref="AB203:AB205" si="98">SUM(C203:Z203)</f>
        <v>125</v>
      </c>
      <c r="AC203" s="20"/>
      <c r="AD203" s="24"/>
    </row>
    <row r="204" spans="1:31">
      <c r="A204" s="5"/>
      <c r="B204" s="6" t="s">
        <v>29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>
        <v>50</v>
      </c>
      <c r="X204" s="6"/>
      <c r="Y204" s="6"/>
      <c r="Z204" s="6"/>
      <c r="AA204" s="17"/>
      <c r="AB204" s="6">
        <f t="shared" si="98"/>
        <v>50</v>
      </c>
      <c r="AC204" s="20"/>
      <c r="AD204" s="24"/>
    </row>
    <row r="205" spans="1:31">
      <c r="A205" s="5"/>
      <c r="B205" s="6" t="s">
        <v>28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>
        <v>2</v>
      </c>
      <c r="X205" s="6"/>
      <c r="Y205" s="6"/>
      <c r="Z205" s="6"/>
      <c r="AA205" s="17"/>
      <c r="AB205" s="6">
        <f t="shared" si="98"/>
        <v>2</v>
      </c>
      <c r="AC205" s="21">
        <f t="shared" ref="AC205" si="99">SUM(AB202:AB205)</f>
        <v>199</v>
      </c>
      <c r="AD205" s="25"/>
    </row>
    <row r="206" spans="1:31">
      <c r="A206" s="7" t="s">
        <v>80</v>
      </c>
      <c r="B206" s="8" t="s">
        <v>26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24</v>
      </c>
      <c r="X206" s="8"/>
      <c r="Y206" s="8"/>
      <c r="Z206" s="8"/>
      <c r="AA206" s="17"/>
      <c r="AB206" s="8">
        <f>SUM(C206:Z206)</f>
        <v>24</v>
      </c>
      <c r="AC206" s="19"/>
      <c r="AD206" s="23" t="s">
        <v>177</v>
      </c>
      <c r="AE206" s="22" t="s">
        <v>178</v>
      </c>
    </row>
    <row r="207" spans="1:31">
      <c r="A207" s="7"/>
      <c r="B207" s="8" t="s">
        <v>27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147</v>
      </c>
      <c r="X207" s="8"/>
      <c r="Y207" s="8"/>
      <c r="Z207" s="8"/>
      <c r="AA207" s="17"/>
      <c r="AB207" s="8">
        <f t="shared" ref="AB207:AB209" si="100">SUM(C207:Z207)</f>
        <v>147</v>
      </c>
      <c r="AC207" s="20"/>
      <c r="AD207" s="24"/>
    </row>
    <row r="208" spans="1:31">
      <c r="A208" s="7"/>
      <c r="B208" s="8" t="s">
        <v>29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53</v>
      </c>
      <c r="X208" s="8"/>
      <c r="Y208" s="8"/>
      <c r="Z208" s="8"/>
      <c r="AA208" s="17"/>
      <c r="AB208" s="8">
        <f t="shared" si="100"/>
        <v>53</v>
      </c>
      <c r="AC208" s="20"/>
      <c r="AD208" s="24"/>
    </row>
    <row r="209" spans="1:31">
      <c r="A209" s="7"/>
      <c r="B209" s="8" t="s">
        <v>28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2</v>
      </c>
      <c r="X209" s="8"/>
      <c r="Y209" s="8"/>
      <c r="Z209" s="8"/>
      <c r="AA209" s="17"/>
      <c r="AB209" s="8">
        <f t="shared" si="100"/>
        <v>2</v>
      </c>
      <c r="AC209" s="21">
        <f t="shared" ref="AC209" si="101">SUM(AB206:AB209)</f>
        <v>226</v>
      </c>
      <c r="AD209" s="25"/>
    </row>
    <row r="210" spans="1:31">
      <c r="A210" s="9" t="s">
        <v>81</v>
      </c>
      <c r="B210" s="10" t="s">
        <v>26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7"/>
      <c r="AB210" s="10">
        <f>SUM(C210:Z210)</f>
        <v>0</v>
      </c>
      <c r="AC210" s="19"/>
      <c r="AD210" s="23" t="s">
        <v>179</v>
      </c>
      <c r="AE210" s="22" t="s">
        <v>180</v>
      </c>
    </row>
    <row r="211" spans="1:31">
      <c r="A211" s="9"/>
      <c r="B211" s="10" t="s">
        <v>27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>
        <v>13</v>
      </c>
      <c r="Y211" s="10"/>
      <c r="Z211" s="10"/>
      <c r="AA211" s="17"/>
      <c r="AB211" s="10">
        <f t="shared" ref="AB211:AB213" si="102">SUM(C211:Z211)</f>
        <v>13</v>
      </c>
      <c r="AC211" s="20"/>
      <c r="AD211" s="24"/>
    </row>
    <row r="212" spans="1:31">
      <c r="A212" s="9"/>
      <c r="B212" s="10" t="s">
        <v>29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7"/>
      <c r="AB212" s="10">
        <f t="shared" si="102"/>
        <v>0</v>
      </c>
      <c r="AC212" s="20"/>
      <c r="AD212" s="24"/>
    </row>
    <row r="213" spans="1:31">
      <c r="A213" s="9"/>
      <c r="B213" s="10" t="s">
        <v>28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7"/>
      <c r="AB213" s="10">
        <f t="shared" si="102"/>
        <v>0</v>
      </c>
      <c r="AC213" s="21">
        <f t="shared" ref="AC213" si="103">SUM(AB210:AB213)</f>
        <v>13</v>
      </c>
      <c r="AD213" s="25"/>
    </row>
    <row r="214" spans="1:31">
      <c r="A214" s="11" t="s">
        <v>82</v>
      </c>
      <c r="B214" s="12" t="s">
        <v>26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7"/>
      <c r="AB214" s="12">
        <f>SUM(C214:Z214)</f>
        <v>0</v>
      </c>
      <c r="AC214" s="19"/>
      <c r="AD214" s="23" t="s">
        <v>181</v>
      </c>
      <c r="AE214" s="22" t="s">
        <v>182</v>
      </c>
    </row>
    <row r="215" spans="1:31">
      <c r="A215" s="11"/>
      <c r="B215" s="12" t="s">
        <v>27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>
        <v>13</v>
      </c>
      <c r="Y215" s="12"/>
      <c r="Z215" s="12"/>
      <c r="AA215" s="17"/>
      <c r="AB215" s="12">
        <f t="shared" ref="AB215:AB217" si="104">SUM(C215:Z215)</f>
        <v>13</v>
      </c>
      <c r="AC215" s="20"/>
      <c r="AD215" s="24"/>
    </row>
    <row r="216" spans="1:31">
      <c r="A216" s="11"/>
      <c r="B216" s="12" t="s">
        <v>29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7"/>
      <c r="AB216" s="12">
        <f t="shared" si="104"/>
        <v>0</v>
      </c>
      <c r="AC216" s="20"/>
      <c r="AD216" s="24"/>
    </row>
    <row r="217" spans="1:31">
      <c r="A217" s="11"/>
      <c r="B217" s="12" t="s">
        <v>28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7"/>
      <c r="AB217" s="12">
        <f t="shared" si="104"/>
        <v>0</v>
      </c>
      <c r="AC217" s="21">
        <f t="shared" ref="AC217" si="105">SUM(AB214:AB217)</f>
        <v>13</v>
      </c>
      <c r="AD217" s="25"/>
    </row>
    <row r="218" spans="1:31">
      <c r="A218" s="13" t="s">
        <v>83</v>
      </c>
      <c r="B218" s="14" t="s">
        <v>26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>
        <v>10</v>
      </c>
      <c r="Z218" s="14"/>
      <c r="AA218" s="17"/>
      <c r="AB218" s="14">
        <f>SUM(C218:Z218)</f>
        <v>10</v>
      </c>
      <c r="AC218" s="19"/>
      <c r="AD218" s="23" t="s">
        <v>183</v>
      </c>
      <c r="AE218" s="22" t="s">
        <v>184</v>
      </c>
    </row>
    <row r="219" spans="1:31">
      <c r="A219" s="13"/>
      <c r="B219" s="14" t="s">
        <v>27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>
        <v>119</v>
      </c>
      <c r="Z219" s="14"/>
      <c r="AA219" s="17"/>
      <c r="AB219" s="14">
        <f t="shared" ref="AB219:AB221" si="106">SUM(C219:Z219)</f>
        <v>119</v>
      </c>
      <c r="AC219" s="20"/>
      <c r="AD219" s="24"/>
    </row>
    <row r="220" spans="1:31">
      <c r="A220" s="13"/>
      <c r="B220" s="14" t="s">
        <v>29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>
        <v>17</v>
      </c>
      <c r="Z220" s="14"/>
      <c r="AA220" s="17"/>
      <c r="AB220" s="14">
        <f t="shared" si="106"/>
        <v>17</v>
      </c>
      <c r="AC220" s="20"/>
      <c r="AD220" s="24"/>
    </row>
    <row r="221" spans="1:31">
      <c r="A221" s="13"/>
      <c r="B221" s="14" t="s">
        <v>28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>
        <v>1</v>
      </c>
      <c r="Z221" s="14"/>
      <c r="AA221" s="17"/>
      <c r="AB221" s="14">
        <f t="shared" si="106"/>
        <v>1</v>
      </c>
      <c r="AC221" s="21">
        <f t="shared" ref="AC221" si="107">SUM(AB218:AB221)</f>
        <v>147</v>
      </c>
      <c r="AD221" s="25"/>
    </row>
    <row r="222" spans="1:31">
      <c r="A222" s="15" t="s">
        <v>84</v>
      </c>
      <c r="B222" s="16" t="s">
        <v>26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>
        <v>11</v>
      </c>
      <c r="Z222" s="16"/>
      <c r="AA222" s="17"/>
      <c r="AB222" s="16">
        <f t="shared" ref="AB222:AB225" si="108">SUM(C222:Z222)</f>
        <v>11</v>
      </c>
      <c r="AC222" s="19"/>
      <c r="AD222" s="23" t="s">
        <v>185</v>
      </c>
      <c r="AE222" s="22" t="s">
        <v>186</v>
      </c>
    </row>
    <row r="223" spans="1:31">
      <c r="A223" s="15"/>
      <c r="B223" s="16" t="s">
        <v>27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>
        <v>123</v>
      </c>
      <c r="Z223" s="16"/>
      <c r="AA223" s="17"/>
      <c r="AB223" s="16">
        <f t="shared" si="108"/>
        <v>123</v>
      </c>
      <c r="AC223" s="20"/>
      <c r="AD223" s="24"/>
    </row>
    <row r="224" spans="1:31">
      <c r="A224" s="15"/>
      <c r="B224" s="16" t="s">
        <v>29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>
        <v>16</v>
      </c>
      <c r="Z224" s="16"/>
      <c r="AA224" s="17"/>
      <c r="AB224" s="16">
        <f t="shared" si="108"/>
        <v>16</v>
      </c>
      <c r="AC224" s="20"/>
      <c r="AD224" s="24"/>
    </row>
    <row r="225" spans="1:31">
      <c r="A225" s="15"/>
      <c r="B225" s="16" t="s">
        <v>28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>
        <v>1</v>
      </c>
      <c r="Z225" s="16"/>
      <c r="AA225" s="17"/>
      <c r="AB225" s="16">
        <f t="shared" si="108"/>
        <v>1</v>
      </c>
      <c r="AC225" s="21">
        <f t="shared" ref="AC225" si="109">SUM(AB222:AB225)</f>
        <v>151</v>
      </c>
      <c r="AD225" s="25"/>
    </row>
    <row r="226" spans="1:31">
      <c r="A226" s="3" t="s">
        <v>85</v>
      </c>
      <c r="B226" s="4" t="s">
        <v>26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>
        <v>3</v>
      </c>
      <c r="AA226" s="17"/>
      <c r="AB226" s="4">
        <f>SUM(C226:Z226)</f>
        <v>3</v>
      </c>
      <c r="AC226" s="19"/>
      <c r="AD226" s="23" t="s">
        <v>187</v>
      </c>
      <c r="AE226" s="22" t="s">
        <v>188</v>
      </c>
    </row>
    <row r="227" spans="1:31">
      <c r="A227" s="3"/>
      <c r="B227" s="4" t="s">
        <v>27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>
        <v>24</v>
      </c>
      <c r="AA227" s="17"/>
      <c r="AB227" s="4">
        <f t="shared" ref="AB227:AB229" si="110">SUM(C227:Z227)</f>
        <v>24</v>
      </c>
      <c r="AC227" s="20"/>
      <c r="AD227" s="24"/>
    </row>
    <row r="228" spans="1:31">
      <c r="A228" s="3"/>
      <c r="B228" s="4" t="s">
        <v>29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>
        <v>7</v>
      </c>
      <c r="AA228" s="17"/>
      <c r="AB228" s="4">
        <f t="shared" si="110"/>
        <v>7</v>
      </c>
      <c r="AC228" s="20"/>
      <c r="AD228" s="24"/>
    </row>
    <row r="229" spans="1:31">
      <c r="A229" s="3"/>
      <c r="B229" s="4" t="s">
        <v>28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>
        <v>2</v>
      </c>
      <c r="AA229" s="17"/>
      <c r="AB229" s="4">
        <f t="shared" si="110"/>
        <v>2</v>
      </c>
      <c r="AC229" s="21">
        <f t="shared" ref="AC229" si="111">SUM(AB226:AB229)</f>
        <v>36</v>
      </c>
      <c r="AD229" s="25"/>
    </row>
    <row r="230" spans="1:31">
      <c r="A230" s="5" t="s">
        <v>86</v>
      </c>
      <c r="B230" s="6" t="s">
        <v>26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>
        <v>3</v>
      </c>
      <c r="AA230" s="17"/>
      <c r="AB230" s="6">
        <f>SUM(C230:Z230)</f>
        <v>3</v>
      </c>
      <c r="AC230" s="19"/>
      <c r="AD230" s="23" t="s">
        <v>189</v>
      </c>
      <c r="AE230" s="22" t="s">
        <v>191</v>
      </c>
    </row>
    <row r="231" spans="1:31">
      <c r="A231" s="5"/>
      <c r="B231" s="6" t="s">
        <v>27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>
        <v>19</v>
      </c>
      <c r="AA231" s="17"/>
      <c r="AB231" s="6">
        <f t="shared" ref="AB231:AB233" si="112">SUM(C231:Z231)</f>
        <v>19</v>
      </c>
      <c r="AC231" s="20"/>
      <c r="AD231" s="24"/>
    </row>
    <row r="232" spans="1:31">
      <c r="A232" s="5"/>
      <c r="B232" s="6" t="s">
        <v>29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>
        <v>5</v>
      </c>
      <c r="AA232" s="17"/>
      <c r="AB232" s="6">
        <f t="shared" si="112"/>
        <v>5</v>
      </c>
      <c r="AC232" s="20"/>
      <c r="AD232" s="24"/>
    </row>
    <row r="233" spans="1:31">
      <c r="A233" s="5"/>
      <c r="B233" s="6" t="s">
        <v>28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>
        <v>2</v>
      </c>
      <c r="AA233" s="17"/>
      <c r="AB233" s="6">
        <f t="shared" si="112"/>
        <v>2</v>
      </c>
      <c r="AC233" s="21">
        <f t="shared" ref="AC233" si="113">SUM(AB230:AB233)</f>
        <v>29</v>
      </c>
      <c r="AD233" s="25"/>
    </row>
    <row r="234" spans="1:31">
      <c r="A234" s="7" t="s">
        <v>87</v>
      </c>
      <c r="B234" s="8" t="s">
        <v>26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>
        <v>2</v>
      </c>
      <c r="AA234" s="17"/>
      <c r="AB234" s="8">
        <f>SUM(C234:Z234)</f>
        <v>2</v>
      </c>
      <c r="AC234" s="19"/>
      <c r="AD234" s="23" t="s">
        <v>190</v>
      </c>
      <c r="AE234" s="22" t="s">
        <v>191</v>
      </c>
    </row>
    <row r="235" spans="1:31">
      <c r="A235" s="7"/>
      <c r="B235" s="8" t="s">
        <v>27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>
        <v>28</v>
      </c>
      <c r="AA235" s="17"/>
      <c r="AB235" s="8">
        <f t="shared" ref="AB235:AB237" si="114">SUM(C235:Z235)</f>
        <v>28</v>
      </c>
      <c r="AC235" s="20"/>
      <c r="AD235" s="24"/>
    </row>
    <row r="236" spans="1:31">
      <c r="A236" s="7"/>
      <c r="B236" s="8" t="s">
        <v>29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>
        <v>7</v>
      </c>
      <c r="AA236" s="17"/>
      <c r="AB236" s="8">
        <f t="shared" si="114"/>
        <v>7</v>
      </c>
      <c r="AC236" s="20"/>
      <c r="AD236" s="24"/>
    </row>
    <row r="237" spans="1:31">
      <c r="A237" s="7"/>
      <c r="B237" s="8" t="s">
        <v>28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17"/>
      <c r="AB237" s="8">
        <f t="shared" si="114"/>
        <v>0</v>
      </c>
      <c r="AC237" s="21">
        <f t="shared" ref="AC237" si="115">SUM(AB234:AB237)</f>
        <v>37</v>
      </c>
      <c r="AD237" s="25"/>
    </row>
  </sheetData>
  <pageMargins left="0" right="0" top="0" bottom="0" header="0.3" footer="0.3"/>
  <pageSetup paperSize="17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7.5" defaultRowHeight="14" x14ac:dyDescent="0"/>
  <cols>
    <col min="1" max="1" width="20.83203125" bestFit="1" customWidth="1"/>
    <col min="2" max="2" width="7.5" style="1"/>
    <col min="3" max="52" width="4.1640625" style="1" customWidth="1"/>
    <col min="53" max="54" width="7.5" style="1"/>
    <col min="57" max="57" width="31.6640625" bestFit="1" customWidth="1"/>
  </cols>
  <sheetData>
    <row r="1" spans="1:82">
      <c r="A1" s="2" t="s">
        <v>196</v>
      </c>
      <c r="B1" s="2"/>
      <c r="C1" s="89" t="s">
        <v>0</v>
      </c>
      <c r="D1" s="90"/>
      <c r="E1" s="89" t="s">
        <v>1</v>
      </c>
      <c r="F1" s="90"/>
      <c r="G1" s="89" t="s">
        <v>2</v>
      </c>
      <c r="H1" s="90"/>
      <c r="I1" s="89" t="s">
        <v>3</v>
      </c>
      <c r="J1" s="90"/>
      <c r="K1" s="89" t="s">
        <v>4</v>
      </c>
      <c r="L1" s="90"/>
      <c r="M1" s="89" t="s">
        <v>5</v>
      </c>
      <c r="N1" s="90"/>
      <c r="O1" s="89" t="s">
        <v>6</v>
      </c>
      <c r="P1" s="90"/>
      <c r="Q1" s="89" t="s">
        <v>7</v>
      </c>
      <c r="R1" s="90"/>
      <c r="S1" s="89" t="s">
        <v>8</v>
      </c>
      <c r="T1" s="90"/>
      <c r="U1" s="89" t="s">
        <v>9</v>
      </c>
      <c r="V1" s="90"/>
      <c r="W1" s="89" t="s">
        <v>10</v>
      </c>
      <c r="X1" s="90"/>
      <c r="Y1" s="89" t="s">
        <v>11</v>
      </c>
      <c r="Z1" s="90"/>
      <c r="AA1" s="89" t="s">
        <v>12</v>
      </c>
      <c r="AB1" s="90"/>
      <c r="AC1" s="89" t="s">
        <v>13</v>
      </c>
      <c r="AD1" s="90"/>
      <c r="AE1" s="89" t="s">
        <v>14</v>
      </c>
      <c r="AF1" s="90"/>
      <c r="AG1" s="89" t="s">
        <v>15</v>
      </c>
      <c r="AH1" s="90"/>
      <c r="AI1" s="89" t="s">
        <v>16</v>
      </c>
      <c r="AJ1" s="90"/>
      <c r="AK1" s="89" t="s">
        <v>17</v>
      </c>
      <c r="AL1" s="90"/>
      <c r="AM1" s="89" t="s">
        <v>18</v>
      </c>
      <c r="AN1" s="90"/>
      <c r="AO1" s="89" t="s">
        <v>19</v>
      </c>
      <c r="AP1" s="90"/>
      <c r="AQ1" s="89" t="s">
        <v>20</v>
      </c>
      <c r="AR1" s="90"/>
      <c r="AS1" s="86"/>
      <c r="AT1" s="89" t="s">
        <v>21</v>
      </c>
      <c r="AU1" s="90"/>
      <c r="AV1" s="89" t="s">
        <v>22</v>
      </c>
      <c r="AW1" s="90"/>
      <c r="AX1" s="89" t="s">
        <v>23</v>
      </c>
      <c r="AY1" s="90"/>
      <c r="BA1" s="87" t="s">
        <v>24</v>
      </c>
      <c r="BB1" s="88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D1" s="18"/>
    </row>
    <row r="2" spans="1:82">
      <c r="A2" s="2" t="s">
        <v>25</v>
      </c>
      <c r="B2" s="2"/>
      <c r="C2" s="49" t="s">
        <v>194</v>
      </c>
      <c r="D2" s="50" t="s">
        <v>195</v>
      </c>
      <c r="E2" s="49" t="s">
        <v>194</v>
      </c>
      <c r="F2" s="50" t="s">
        <v>195</v>
      </c>
      <c r="G2" s="49" t="s">
        <v>194</v>
      </c>
      <c r="H2" s="50" t="s">
        <v>195</v>
      </c>
      <c r="I2" s="49" t="s">
        <v>194</v>
      </c>
      <c r="J2" s="50" t="s">
        <v>195</v>
      </c>
      <c r="K2" s="49" t="s">
        <v>194</v>
      </c>
      <c r="L2" s="50" t="s">
        <v>195</v>
      </c>
      <c r="M2" s="49" t="s">
        <v>194</v>
      </c>
      <c r="N2" s="50" t="s">
        <v>195</v>
      </c>
      <c r="O2" s="49" t="s">
        <v>194</v>
      </c>
      <c r="P2" s="50" t="s">
        <v>195</v>
      </c>
      <c r="Q2" s="49" t="s">
        <v>194</v>
      </c>
      <c r="R2" s="50" t="s">
        <v>195</v>
      </c>
      <c r="S2" s="49" t="s">
        <v>194</v>
      </c>
      <c r="T2" s="50" t="s">
        <v>195</v>
      </c>
      <c r="U2" s="49" t="s">
        <v>194</v>
      </c>
      <c r="V2" s="50" t="s">
        <v>195</v>
      </c>
      <c r="W2" s="49" t="s">
        <v>194</v>
      </c>
      <c r="X2" s="50" t="s">
        <v>195</v>
      </c>
      <c r="Y2" s="49" t="s">
        <v>194</v>
      </c>
      <c r="Z2" s="50" t="s">
        <v>195</v>
      </c>
      <c r="AA2" s="49" t="s">
        <v>194</v>
      </c>
      <c r="AB2" s="50" t="s">
        <v>195</v>
      </c>
      <c r="AC2" s="49" t="s">
        <v>194</v>
      </c>
      <c r="AD2" s="50" t="s">
        <v>195</v>
      </c>
      <c r="AE2" s="49" t="s">
        <v>194</v>
      </c>
      <c r="AF2" s="50" t="s">
        <v>195</v>
      </c>
      <c r="AG2" s="49" t="s">
        <v>194</v>
      </c>
      <c r="AH2" s="50" t="s">
        <v>195</v>
      </c>
      <c r="AI2" s="49" t="s">
        <v>194</v>
      </c>
      <c r="AJ2" s="50" t="s">
        <v>195</v>
      </c>
      <c r="AK2" s="49" t="s">
        <v>194</v>
      </c>
      <c r="AL2" s="50" t="s">
        <v>195</v>
      </c>
      <c r="AM2" s="49" t="s">
        <v>194</v>
      </c>
      <c r="AN2" s="50" t="s">
        <v>195</v>
      </c>
      <c r="AO2" s="49" t="s">
        <v>194</v>
      </c>
      <c r="AP2" s="50" t="s">
        <v>195</v>
      </c>
      <c r="AQ2" s="49" t="s">
        <v>194</v>
      </c>
      <c r="AR2" s="50" t="s">
        <v>195</v>
      </c>
      <c r="AS2" s="86"/>
      <c r="AT2" s="49" t="s">
        <v>194</v>
      </c>
      <c r="AU2" s="50" t="s">
        <v>195</v>
      </c>
      <c r="AV2" s="49" t="s">
        <v>194</v>
      </c>
      <c r="AW2" s="50" t="s">
        <v>195</v>
      </c>
      <c r="AX2" s="49" t="s">
        <v>194</v>
      </c>
      <c r="AY2" s="50" t="s">
        <v>195</v>
      </c>
      <c r="BA2" s="26" t="s">
        <v>194</v>
      </c>
      <c r="BB2" s="26" t="s">
        <v>195</v>
      </c>
      <c r="BC2" s="26" t="s">
        <v>194</v>
      </c>
      <c r="BD2" s="26" t="s">
        <v>195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D2" s="18"/>
    </row>
    <row r="3" spans="1:82">
      <c r="A3" s="27" t="s">
        <v>197</v>
      </c>
      <c r="B3" s="42" t="s">
        <v>26</v>
      </c>
      <c r="C3" s="51">
        <v>38</v>
      </c>
      <c r="D3" s="52">
        <v>28</v>
      </c>
      <c r="E3" s="51">
        <v>70</v>
      </c>
      <c r="F3" s="52">
        <v>46</v>
      </c>
      <c r="G3" s="51">
        <v>67</v>
      </c>
      <c r="H3" s="52">
        <v>39</v>
      </c>
      <c r="I3" s="51">
        <v>57</v>
      </c>
      <c r="J3" s="52">
        <v>40</v>
      </c>
      <c r="K3" s="51">
        <v>6</v>
      </c>
      <c r="L3" s="52">
        <v>7</v>
      </c>
      <c r="M3" s="51">
        <v>3</v>
      </c>
      <c r="N3" s="52">
        <v>4</v>
      </c>
      <c r="O3" s="51">
        <v>6</v>
      </c>
      <c r="P3" s="52">
        <v>5</v>
      </c>
      <c r="Q3" s="51">
        <v>5</v>
      </c>
      <c r="R3" s="52"/>
      <c r="S3" s="51">
        <v>5</v>
      </c>
      <c r="T3" s="52">
        <v>12</v>
      </c>
      <c r="U3" s="51">
        <v>11</v>
      </c>
      <c r="V3" s="52">
        <v>11</v>
      </c>
      <c r="W3" s="51">
        <v>10</v>
      </c>
      <c r="X3" s="52">
        <v>1</v>
      </c>
      <c r="Y3" s="51">
        <v>2</v>
      </c>
      <c r="Z3" s="52"/>
      <c r="AA3" s="51">
        <v>7</v>
      </c>
      <c r="AB3" s="52"/>
      <c r="AC3" s="51">
        <v>8</v>
      </c>
      <c r="AD3" s="52">
        <v>7</v>
      </c>
      <c r="AE3" s="51">
        <v>1</v>
      </c>
      <c r="AF3" s="52">
        <v>2</v>
      </c>
      <c r="AG3" s="51"/>
      <c r="AH3" s="52">
        <v>2</v>
      </c>
      <c r="AI3" s="51">
        <v>10</v>
      </c>
      <c r="AJ3" s="52">
        <v>11</v>
      </c>
      <c r="AK3" s="51">
        <v>5</v>
      </c>
      <c r="AL3" s="52"/>
      <c r="AM3" s="51">
        <v>1</v>
      </c>
      <c r="AN3" s="52">
        <v>1</v>
      </c>
      <c r="AO3" s="51"/>
      <c r="AP3" s="52"/>
      <c r="AQ3" s="51">
        <v>18</v>
      </c>
      <c r="AR3" s="52">
        <v>7</v>
      </c>
      <c r="AS3" s="84"/>
      <c r="AT3" s="51"/>
      <c r="AU3" s="52"/>
      <c r="AV3" s="51">
        <v>5</v>
      </c>
      <c r="AW3" s="52">
        <v>5</v>
      </c>
      <c r="AX3" s="51">
        <v>2</v>
      </c>
      <c r="AY3" s="52">
        <v>3</v>
      </c>
      <c r="AZ3" s="67"/>
      <c r="BA3" s="4">
        <f>C3+E3+G3+I3+K3+M3+O3+Q3+S3+U3+W3+Y3+AA3+AC3+AE3+AG3+AI3+AK3+AM3+AO3+AQ3+AT3+AV3+AX3</f>
        <v>337</v>
      </c>
      <c r="BB3" s="4">
        <f>D3+F3+H3+J3+L3+N3+P3+R3+T3+V3+X3+Z3+AB3+AD3+AF3+AH3+AJ3+AL3+AN3+AP3+AR3+AU3+AW3+AY3</f>
        <v>231</v>
      </c>
      <c r="BC3" s="19"/>
      <c r="BD3" s="39"/>
      <c r="BE3" s="23" t="s">
        <v>198</v>
      </c>
      <c r="BF3" s="22" t="s">
        <v>199</v>
      </c>
    </row>
    <row r="4" spans="1:82">
      <c r="A4" s="3"/>
      <c r="B4" s="42" t="s">
        <v>27</v>
      </c>
      <c r="C4" s="51">
        <v>72</v>
      </c>
      <c r="D4" s="52">
        <v>55</v>
      </c>
      <c r="E4" s="51">
        <v>83</v>
      </c>
      <c r="F4" s="52">
        <v>67</v>
      </c>
      <c r="G4" s="51">
        <v>82</v>
      </c>
      <c r="H4" s="52">
        <v>56</v>
      </c>
      <c r="I4" s="51">
        <v>56</v>
      </c>
      <c r="J4" s="52">
        <v>35</v>
      </c>
      <c r="K4" s="51">
        <v>4</v>
      </c>
      <c r="L4" s="52">
        <v>13</v>
      </c>
      <c r="M4" s="51">
        <v>18</v>
      </c>
      <c r="N4" s="52">
        <v>13</v>
      </c>
      <c r="O4" s="51">
        <v>15</v>
      </c>
      <c r="P4" s="52">
        <v>9</v>
      </c>
      <c r="Q4" s="51">
        <v>1</v>
      </c>
      <c r="R4" s="52">
        <v>5</v>
      </c>
      <c r="S4" s="51">
        <v>14</v>
      </c>
      <c r="T4" s="52">
        <v>22</v>
      </c>
      <c r="U4" s="51">
        <v>23</v>
      </c>
      <c r="V4" s="52">
        <v>30</v>
      </c>
      <c r="W4" s="51">
        <v>14</v>
      </c>
      <c r="X4" s="52">
        <v>23</v>
      </c>
      <c r="Y4" s="51">
        <v>2</v>
      </c>
      <c r="Z4" s="52">
        <v>10</v>
      </c>
      <c r="AA4" s="51">
        <v>10</v>
      </c>
      <c r="AB4" s="52">
        <v>12</v>
      </c>
      <c r="AC4" s="51">
        <v>8</v>
      </c>
      <c r="AD4" s="52">
        <v>10</v>
      </c>
      <c r="AE4" s="51">
        <v>4</v>
      </c>
      <c r="AF4" s="52">
        <v>3</v>
      </c>
      <c r="AG4" s="51">
        <v>3</v>
      </c>
      <c r="AH4" s="52">
        <v>6</v>
      </c>
      <c r="AI4" s="51">
        <v>116</v>
      </c>
      <c r="AJ4" s="52">
        <v>91</v>
      </c>
      <c r="AK4" s="51">
        <v>7</v>
      </c>
      <c r="AL4" s="52">
        <v>11</v>
      </c>
      <c r="AM4" s="51">
        <v>7</v>
      </c>
      <c r="AN4" s="52">
        <v>4</v>
      </c>
      <c r="AO4" s="51">
        <v>5</v>
      </c>
      <c r="AP4" s="52">
        <v>5</v>
      </c>
      <c r="AQ4" s="51">
        <v>69</v>
      </c>
      <c r="AR4" s="52">
        <v>73</v>
      </c>
      <c r="AS4" s="84"/>
      <c r="AT4" s="51">
        <v>5</v>
      </c>
      <c r="AU4" s="52">
        <v>7</v>
      </c>
      <c r="AV4" s="51">
        <v>61</v>
      </c>
      <c r="AW4" s="52">
        <v>54</v>
      </c>
      <c r="AX4" s="51">
        <v>28</v>
      </c>
      <c r="AY4" s="52">
        <v>17</v>
      </c>
      <c r="AZ4" s="67"/>
      <c r="BA4" s="4">
        <f t="shared" ref="BA4:BA6" si="0">C4+E4+G4+I4+K4+M4+O4+Q4+S4+U4+W4+Y4+AA4+AC4+AE4+AG4+AI4+AK4+AM4+AO4+AQ4+AT4+AV4+AX4</f>
        <v>707</v>
      </c>
      <c r="BB4" s="4">
        <f t="shared" ref="BB4:BB6" si="1">D4+F4+H4+J4+L4+N4+P4+R4+T4+V4+X4+Z4+AB4+AD4+AF4+AH4+AJ4+AL4+AN4+AP4+AR4+AU4+AW4+AY4</f>
        <v>631</v>
      </c>
      <c r="BC4" s="20"/>
      <c r="BD4" s="40"/>
      <c r="BE4" s="24"/>
    </row>
    <row r="5" spans="1:82">
      <c r="A5" s="3"/>
      <c r="B5" s="42" t="s">
        <v>29</v>
      </c>
      <c r="C5" s="51">
        <v>31</v>
      </c>
      <c r="D5" s="52">
        <v>24</v>
      </c>
      <c r="E5" s="51">
        <v>123</v>
      </c>
      <c r="F5" s="52">
        <v>67</v>
      </c>
      <c r="G5" s="51">
        <v>126</v>
      </c>
      <c r="H5" s="52">
        <v>61</v>
      </c>
      <c r="I5" s="51">
        <v>115</v>
      </c>
      <c r="J5" s="52">
        <v>47</v>
      </c>
      <c r="K5" s="51">
        <v>3</v>
      </c>
      <c r="L5" s="52">
        <v>4</v>
      </c>
      <c r="M5" s="51">
        <v>5</v>
      </c>
      <c r="N5" s="52">
        <v>5</v>
      </c>
      <c r="O5" s="51">
        <v>8</v>
      </c>
      <c r="P5" s="52">
        <v>3</v>
      </c>
      <c r="Q5" s="51">
        <v>3</v>
      </c>
      <c r="R5" s="52">
        <v>1</v>
      </c>
      <c r="S5" s="51">
        <v>3</v>
      </c>
      <c r="T5" s="52">
        <v>10</v>
      </c>
      <c r="U5" s="51">
        <v>25</v>
      </c>
      <c r="V5" s="52">
        <v>11</v>
      </c>
      <c r="W5" s="51">
        <v>5</v>
      </c>
      <c r="X5" s="52">
        <v>5</v>
      </c>
      <c r="Y5" s="51"/>
      <c r="Z5" s="52">
        <v>2</v>
      </c>
      <c r="AA5" s="51">
        <v>8</v>
      </c>
      <c r="AB5" s="52"/>
      <c r="AC5" s="51">
        <v>6</v>
      </c>
      <c r="AD5" s="52">
        <v>12</v>
      </c>
      <c r="AE5" s="51">
        <v>3</v>
      </c>
      <c r="AF5" s="52">
        <v>3</v>
      </c>
      <c r="AG5" s="51">
        <v>1</v>
      </c>
      <c r="AH5" s="52">
        <v>2</v>
      </c>
      <c r="AI5" s="51"/>
      <c r="AJ5" s="52"/>
      <c r="AK5" s="51"/>
      <c r="AL5" s="52"/>
      <c r="AM5" s="51">
        <v>2</v>
      </c>
      <c r="AN5" s="52"/>
      <c r="AO5" s="51">
        <v>8</v>
      </c>
      <c r="AP5" s="52">
        <v>2</v>
      </c>
      <c r="AQ5" s="51">
        <v>30</v>
      </c>
      <c r="AR5" s="52">
        <v>19</v>
      </c>
      <c r="AS5" s="84"/>
      <c r="AT5" s="51"/>
      <c r="AU5" s="52"/>
      <c r="AV5" s="51">
        <v>14</v>
      </c>
      <c r="AW5" s="52">
        <v>3</v>
      </c>
      <c r="AX5" s="51">
        <v>8</v>
      </c>
      <c r="AY5" s="52">
        <v>5</v>
      </c>
      <c r="AZ5" s="67"/>
      <c r="BA5" s="4">
        <f t="shared" si="0"/>
        <v>527</v>
      </c>
      <c r="BB5" s="4">
        <f t="shared" si="1"/>
        <v>286</v>
      </c>
      <c r="BC5" s="20"/>
      <c r="BD5" s="40"/>
      <c r="BE5" s="24"/>
    </row>
    <row r="6" spans="1:82">
      <c r="A6" s="3"/>
      <c r="B6" s="42" t="s">
        <v>28</v>
      </c>
      <c r="C6" s="51">
        <v>2</v>
      </c>
      <c r="D6" s="52">
        <v>7</v>
      </c>
      <c r="E6" s="51">
        <v>5</v>
      </c>
      <c r="F6" s="52">
        <v>3</v>
      </c>
      <c r="G6" s="51">
        <v>2</v>
      </c>
      <c r="H6" s="52">
        <v>4</v>
      </c>
      <c r="I6" s="51">
        <v>14</v>
      </c>
      <c r="J6" s="52">
        <v>4</v>
      </c>
      <c r="K6" s="51">
        <v>1</v>
      </c>
      <c r="L6" s="52"/>
      <c r="M6" s="51">
        <v>1</v>
      </c>
      <c r="N6" s="52">
        <v>0</v>
      </c>
      <c r="O6" s="51"/>
      <c r="P6" s="52"/>
      <c r="Q6" s="51"/>
      <c r="R6" s="52"/>
      <c r="S6" s="51"/>
      <c r="T6" s="52"/>
      <c r="U6" s="51"/>
      <c r="V6" s="52"/>
      <c r="W6" s="51">
        <v>1</v>
      </c>
      <c r="X6" s="52"/>
      <c r="Y6" s="51"/>
      <c r="Z6" s="52"/>
      <c r="AA6" s="51"/>
      <c r="AB6" s="52"/>
      <c r="AC6" s="51"/>
      <c r="AD6" s="52"/>
      <c r="AE6" s="51"/>
      <c r="AF6" s="52"/>
      <c r="AG6" s="51"/>
      <c r="AH6" s="52"/>
      <c r="AI6" s="51">
        <v>10</v>
      </c>
      <c r="AJ6" s="52">
        <v>9</v>
      </c>
      <c r="AK6" s="51"/>
      <c r="AL6" s="52">
        <v>1</v>
      </c>
      <c r="AM6" s="51"/>
      <c r="AN6" s="52"/>
      <c r="AO6" s="51"/>
      <c r="AP6" s="52"/>
      <c r="AQ6" s="51">
        <v>0</v>
      </c>
      <c r="AR6" s="52">
        <v>2</v>
      </c>
      <c r="AS6" s="84"/>
      <c r="AT6" s="51"/>
      <c r="AU6" s="52"/>
      <c r="AV6" s="51">
        <v>1</v>
      </c>
      <c r="AW6" s="52"/>
      <c r="AX6" s="51"/>
      <c r="AY6" s="52">
        <v>2</v>
      </c>
      <c r="AZ6" s="67"/>
      <c r="BA6" s="4">
        <f t="shared" si="0"/>
        <v>37</v>
      </c>
      <c r="BB6" s="4">
        <f t="shared" si="1"/>
        <v>32</v>
      </c>
      <c r="BC6" s="21">
        <f>SUM(BA3:BA6)</f>
        <v>1608</v>
      </c>
      <c r="BD6" s="41">
        <f>SUM(BB3:BB6)</f>
        <v>1180</v>
      </c>
      <c r="BE6" s="25"/>
    </row>
    <row r="7" spans="1:82">
      <c r="A7" s="28" t="s">
        <v>222</v>
      </c>
      <c r="B7" s="43" t="s">
        <v>26</v>
      </c>
      <c r="C7" s="53">
        <v>38</v>
      </c>
      <c r="D7" s="54">
        <v>28</v>
      </c>
      <c r="E7" s="53">
        <v>68</v>
      </c>
      <c r="F7" s="54">
        <v>48</v>
      </c>
      <c r="G7" s="53">
        <f>31+33</f>
        <v>64</v>
      </c>
      <c r="H7" s="54">
        <v>42</v>
      </c>
      <c r="I7" s="53">
        <v>55</v>
      </c>
      <c r="J7" s="54">
        <v>42</v>
      </c>
      <c r="K7" s="53">
        <v>6</v>
      </c>
      <c r="L7" s="54">
        <v>6</v>
      </c>
      <c r="M7" s="53">
        <v>3</v>
      </c>
      <c r="N7" s="54">
        <v>4</v>
      </c>
      <c r="O7" s="53">
        <v>5</v>
      </c>
      <c r="P7" s="54">
        <v>6</v>
      </c>
      <c r="Q7" s="53">
        <v>5</v>
      </c>
      <c r="R7" s="54"/>
      <c r="S7" s="53">
        <v>5</v>
      </c>
      <c r="T7" s="54">
        <v>12</v>
      </c>
      <c r="U7" s="53">
        <v>12</v>
      </c>
      <c r="V7" s="54">
        <v>10</v>
      </c>
      <c r="W7" s="53">
        <v>9</v>
      </c>
      <c r="X7" s="54">
        <v>2</v>
      </c>
      <c r="Y7" s="53">
        <v>2</v>
      </c>
      <c r="Z7" s="54"/>
      <c r="AA7" s="53">
        <v>7</v>
      </c>
      <c r="AB7" s="54"/>
      <c r="AC7" s="53">
        <v>8</v>
      </c>
      <c r="AD7" s="54">
        <v>7</v>
      </c>
      <c r="AE7" s="53">
        <v>1</v>
      </c>
      <c r="AF7" s="54">
        <v>2</v>
      </c>
      <c r="AG7" s="53"/>
      <c r="AH7" s="54">
        <v>1</v>
      </c>
      <c r="AI7" s="53">
        <v>10</v>
      </c>
      <c r="AJ7" s="54">
        <v>11</v>
      </c>
      <c r="AK7" s="53">
        <v>4</v>
      </c>
      <c r="AL7" s="54">
        <v>1</v>
      </c>
      <c r="AM7" s="53">
        <v>1</v>
      </c>
      <c r="AN7" s="54">
        <v>1</v>
      </c>
      <c r="AO7" s="53"/>
      <c r="AP7" s="54"/>
      <c r="AQ7" s="53">
        <v>18</v>
      </c>
      <c r="AR7" s="54">
        <v>7</v>
      </c>
      <c r="AS7" s="84"/>
      <c r="AT7" s="53"/>
      <c r="AU7" s="54"/>
      <c r="AV7" s="53">
        <v>5</v>
      </c>
      <c r="AW7" s="54">
        <v>5</v>
      </c>
      <c r="AX7" s="53">
        <v>2</v>
      </c>
      <c r="AY7" s="54">
        <v>3</v>
      </c>
      <c r="AZ7" s="67"/>
      <c r="BA7" s="4">
        <f t="shared" ref="BA7:BA50" si="2">C7+E7+G7+I7+K7+M7+O7+Q7+S7+U7+W7+Y7+AA7+AC7+AE7+AG7+AI7+AK7+AM7+AO7+AQ7+AT7+AV7+AX7</f>
        <v>328</v>
      </c>
      <c r="BB7" s="4">
        <f t="shared" ref="BB7:BB50" si="3">D7+F7+H7+J7+L7+N7+P7+R7+T7+V7+X7+Z7+AB7+AD7+AF7+AH7+AJ7+AL7+AN7+AP7+AR7+AU7+AW7+AY7</f>
        <v>238</v>
      </c>
      <c r="BC7" s="19"/>
      <c r="BD7" s="39"/>
      <c r="BE7" s="23" t="s">
        <v>200</v>
      </c>
      <c r="BF7" s="22" t="s">
        <v>201</v>
      </c>
    </row>
    <row r="8" spans="1:82">
      <c r="A8" s="28"/>
      <c r="B8" s="43" t="s">
        <v>27</v>
      </c>
      <c r="C8" s="53">
        <v>70</v>
      </c>
      <c r="D8" s="54">
        <v>56</v>
      </c>
      <c r="E8" s="53">
        <v>81</v>
      </c>
      <c r="F8" s="54">
        <v>67</v>
      </c>
      <c r="G8" s="53">
        <v>83</v>
      </c>
      <c r="H8" s="54">
        <v>55</v>
      </c>
      <c r="I8" s="53">
        <v>56</v>
      </c>
      <c r="J8" s="54">
        <v>35</v>
      </c>
      <c r="K8" s="53">
        <v>4</v>
      </c>
      <c r="L8" s="54">
        <v>13</v>
      </c>
      <c r="M8" s="53">
        <v>15</v>
      </c>
      <c r="N8" s="54">
        <v>16</v>
      </c>
      <c r="O8" s="53">
        <v>14</v>
      </c>
      <c r="P8" s="54">
        <v>9</v>
      </c>
      <c r="Q8" s="53">
        <v>1</v>
      </c>
      <c r="R8" s="54">
        <v>5</v>
      </c>
      <c r="S8" s="53">
        <v>15</v>
      </c>
      <c r="T8" s="54">
        <v>22</v>
      </c>
      <c r="U8" s="53">
        <v>23</v>
      </c>
      <c r="V8" s="54">
        <v>30</v>
      </c>
      <c r="W8" s="53">
        <v>13</v>
      </c>
      <c r="X8" s="54">
        <v>24</v>
      </c>
      <c r="Y8" s="53">
        <v>3</v>
      </c>
      <c r="Z8" s="54">
        <v>10</v>
      </c>
      <c r="AA8" s="53">
        <v>10</v>
      </c>
      <c r="AB8" s="54">
        <v>12</v>
      </c>
      <c r="AC8" s="53">
        <v>8</v>
      </c>
      <c r="AD8" s="54">
        <v>10</v>
      </c>
      <c r="AE8" s="53">
        <v>4</v>
      </c>
      <c r="AF8" s="54">
        <v>3</v>
      </c>
      <c r="AG8" s="53">
        <v>3</v>
      </c>
      <c r="AH8" s="54">
        <v>6</v>
      </c>
      <c r="AI8" s="53">
        <v>110</v>
      </c>
      <c r="AJ8" s="54">
        <v>96</v>
      </c>
      <c r="AK8" s="53">
        <v>4</v>
      </c>
      <c r="AL8" s="54">
        <v>14</v>
      </c>
      <c r="AM8" s="53">
        <v>7</v>
      </c>
      <c r="AN8" s="54">
        <v>4</v>
      </c>
      <c r="AO8" s="53">
        <v>4</v>
      </c>
      <c r="AP8" s="54">
        <v>6</v>
      </c>
      <c r="AQ8" s="53">
        <v>62</v>
      </c>
      <c r="AR8" s="54">
        <v>76</v>
      </c>
      <c r="AS8" s="84"/>
      <c r="AT8" s="53">
        <v>5</v>
      </c>
      <c r="AU8" s="54">
        <v>7</v>
      </c>
      <c r="AV8" s="53">
        <v>59</v>
      </c>
      <c r="AW8" s="54">
        <v>54</v>
      </c>
      <c r="AX8" s="53">
        <v>28</v>
      </c>
      <c r="AY8" s="54">
        <v>17</v>
      </c>
      <c r="AZ8" s="67"/>
      <c r="BA8" s="4">
        <f t="shared" si="2"/>
        <v>682</v>
      </c>
      <c r="BB8" s="4">
        <f t="shared" si="3"/>
        <v>647</v>
      </c>
      <c r="BC8" s="20"/>
      <c r="BD8" s="40"/>
      <c r="BE8" s="24"/>
    </row>
    <row r="9" spans="1:82">
      <c r="A9" s="28"/>
      <c r="B9" s="43" t="s">
        <v>29</v>
      </c>
      <c r="C9" s="53">
        <v>32</v>
      </c>
      <c r="D9" s="54">
        <v>24</v>
      </c>
      <c r="E9" s="53">
        <v>121</v>
      </c>
      <c r="F9" s="54">
        <v>68</v>
      </c>
      <c r="G9" s="53">
        <v>120</v>
      </c>
      <c r="H9" s="54">
        <v>68</v>
      </c>
      <c r="I9" s="53">
        <v>116</v>
      </c>
      <c r="J9" s="54">
        <v>46</v>
      </c>
      <c r="K9" s="53">
        <v>3</v>
      </c>
      <c r="L9" s="54">
        <v>4</v>
      </c>
      <c r="M9" s="53">
        <v>5</v>
      </c>
      <c r="N9" s="54">
        <v>5</v>
      </c>
      <c r="O9" s="53">
        <v>9</v>
      </c>
      <c r="P9" s="54">
        <v>2</v>
      </c>
      <c r="Q9" s="53">
        <v>3</v>
      </c>
      <c r="R9" s="54">
        <v>1</v>
      </c>
      <c r="S9" s="53">
        <v>3</v>
      </c>
      <c r="T9" s="54">
        <v>10</v>
      </c>
      <c r="U9" s="53">
        <v>25</v>
      </c>
      <c r="V9" s="54">
        <v>11</v>
      </c>
      <c r="W9" s="53">
        <v>5</v>
      </c>
      <c r="X9" s="54">
        <v>5</v>
      </c>
      <c r="Y9" s="53"/>
      <c r="Z9" s="54">
        <v>2</v>
      </c>
      <c r="AA9" s="53">
        <v>7</v>
      </c>
      <c r="AB9" s="54">
        <v>1</v>
      </c>
      <c r="AC9" s="53">
        <v>6</v>
      </c>
      <c r="AD9" s="54">
        <v>12</v>
      </c>
      <c r="AE9" s="53">
        <v>3</v>
      </c>
      <c r="AF9" s="54">
        <v>3</v>
      </c>
      <c r="AG9" s="53">
        <v>1</v>
      </c>
      <c r="AH9" s="54">
        <v>2</v>
      </c>
      <c r="AI9" s="53"/>
      <c r="AJ9" s="54"/>
      <c r="AK9" s="53"/>
      <c r="AL9" s="54"/>
      <c r="AM9" s="53">
        <v>2</v>
      </c>
      <c r="AN9" s="54"/>
      <c r="AO9" s="53">
        <v>8</v>
      </c>
      <c r="AP9" s="54">
        <v>2</v>
      </c>
      <c r="AQ9" s="53">
        <v>31</v>
      </c>
      <c r="AR9" s="54">
        <v>20</v>
      </c>
      <c r="AS9" s="84"/>
      <c r="AT9" s="53"/>
      <c r="AU9" s="54"/>
      <c r="AV9" s="53">
        <v>12</v>
      </c>
      <c r="AW9" s="54">
        <v>5</v>
      </c>
      <c r="AX9" s="53">
        <v>8</v>
      </c>
      <c r="AY9" s="54">
        <v>5</v>
      </c>
      <c r="AZ9" s="67"/>
      <c r="BA9" s="4">
        <f t="shared" si="2"/>
        <v>520</v>
      </c>
      <c r="BB9" s="4">
        <f t="shared" si="3"/>
        <v>296</v>
      </c>
      <c r="BC9" s="20"/>
      <c r="BD9" s="40"/>
      <c r="BE9" s="24"/>
    </row>
    <row r="10" spans="1:82">
      <c r="A10" s="28"/>
      <c r="B10" s="43" t="s">
        <v>28</v>
      </c>
      <c r="C10" s="53">
        <v>2</v>
      </c>
      <c r="D10" s="54">
        <v>7</v>
      </c>
      <c r="E10" s="53">
        <v>4</v>
      </c>
      <c r="F10" s="54">
        <v>4</v>
      </c>
      <c r="G10" s="53">
        <v>2</v>
      </c>
      <c r="H10" s="54">
        <v>4</v>
      </c>
      <c r="I10" s="53">
        <v>13</v>
      </c>
      <c r="J10" s="54">
        <v>5</v>
      </c>
      <c r="K10" s="53">
        <v>1</v>
      </c>
      <c r="L10" s="54"/>
      <c r="M10" s="53">
        <v>1</v>
      </c>
      <c r="N10" s="54">
        <v>0</v>
      </c>
      <c r="O10" s="53"/>
      <c r="P10" s="54"/>
      <c r="Q10" s="53"/>
      <c r="R10" s="54"/>
      <c r="S10" s="53"/>
      <c r="T10" s="54"/>
      <c r="U10" s="53"/>
      <c r="V10" s="54"/>
      <c r="W10" s="53">
        <v>1</v>
      </c>
      <c r="X10" s="54"/>
      <c r="Y10" s="53"/>
      <c r="Z10" s="54"/>
      <c r="AA10" s="53"/>
      <c r="AB10" s="54"/>
      <c r="AC10" s="53"/>
      <c r="AD10" s="54"/>
      <c r="AE10" s="53"/>
      <c r="AF10" s="54"/>
      <c r="AG10" s="53"/>
      <c r="AH10" s="54"/>
      <c r="AI10" s="53">
        <v>11</v>
      </c>
      <c r="AJ10" s="54">
        <v>8</v>
      </c>
      <c r="AK10" s="53"/>
      <c r="AL10" s="54">
        <v>1</v>
      </c>
      <c r="AM10" s="53"/>
      <c r="AN10" s="54"/>
      <c r="AO10" s="53"/>
      <c r="AP10" s="54"/>
      <c r="AQ10" s="53">
        <v>0</v>
      </c>
      <c r="AR10" s="54">
        <v>2</v>
      </c>
      <c r="AS10" s="84"/>
      <c r="AT10" s="53"/>
      <c r="AU10" s="54"/>
      <c r="AV10" s="53">
        <v>1</v>
      </c>
      <c r="AW10" s="54"/>
      <c r="AX10" s="53"/>
      <c r="AY10" s="54">
        <v>2</v>
      </c>
      <c r="AZ10" s="67"/>
      <c r="BA10" s="4">
        <f t="shared" si="2"/>
        <v>36</v>
      </c>
      <c r="BB10" s="4">
        <f t="shared" si="3"/>
        <v>33</v>
      </c>
      <c r="BC10" s="21">
        <f>SUM(BA7:BA10)</f>
        <v>1566</v>
      </c>
      <c r="BD10" s="41">
        <f>SUM(BB7:BB10)</f>
        <v>1214</v>
      </c>
      <c r="BE10" s="25"/>
    </row>
    <row r="11" spans="1:82">
      <c r="A11" s="29" t="s">
        <v>223</v>
      </c>
      <c r="B11" s="44" t="s">
        <v>26</v>
      </c>
      <c r="C11" s="55">
        <v>38</v>
      </c>
      <c r="D11" s="56">
        <v>28</v>
      </c>
      <c r="E11" s="55">
        <v>71</v>
      </c>
      <c r="F11" s="56">
        <v>45</v>
      </c>
      <c r="G11" s="55">
        <v>65</v>
      </c>
      <c r="H11" s="56">
        <v>40</v>
      </c>
      <c r="I11" s="55">
        <v>55</v>
      </c>
      <c r="J11" s="56">
        <v>41</v>
      </c>
      <c r="K11" s="55">
        <v>6</v>
      </c>
      <c r="L11" s="56">
        <v>6</v>
      </c>
      <c r="M11" s="55">
        <v>3</v>
      </c>
      <c r="N11" s="56">
        <v>4</v>
      </c>
      <c r="O11" s="55">
        <v>5</v>
      </c>
      <c r="P11" s="56">
        <v>6</v>
      </c>
      <c r="Q11" s="55">
        <v>5</v>
      </c>
      <c r="R11" s="56"/>
      <c r="S11" s="55">
        <v>7</v>
      </c>
      <c r="T11" s="56">
        <v>10</v>
      </c>
      <c r="U11" s="55">
        <v>11</v>
      </c>
      <c r="V11" s="56">
        <v>11</v>
      </c>
      <c r="W11" s="55">
        <v>10</v>
      </c>
      <c r="X11" s="56">
        <v>2</v>
      </c>
      <c r="Y11" s="55">
        <v>2</v>
      </c>
      <c r="Z11" s="56"/>
      <c r="AA11" s="55">
        <v>7</v>
      </c>
      <c r="AB11" s="56"/>
      <c r="AC11" s="55">
        <v>8</v>
      </c>
      <c r="AD11" s="56">
        <v>7</v>
      </c>
      <c r="AE11" s="55">
        <v>1</v>
      </c>
      <c r="AF11" s="56">
        <v>2</v>
      </c>
      <c r="AG11" s="55"/>
      <c r="AH11" s="56">
        <v>2</v>
      </c>
      <c r="AI11" s="55">
        <v>11</v>
      </c>
      <c r="AJ11" s="56">
        <v>10</v>
      </c>
      <c r="AK11" s="55">
        <v>5</v>
      </c>
      <c r="AL11" s="56"/>
      <c r="AM11" s="55">
        <v>1</v>
      </c>
      <c r="AN11" s="56">
        <v>1</v>
      </c>
      <c r="AO11" s="55"/>
      <c r="AP11" s="56"/>
      <c r="AQ11" s="55">
        <v>17</v>
      </c>
      <c r="AR11" s="56">
        <v>8</v>
      </c>
      <c r="AS11" s="84"/>
      <c r="AT11" s="55"/>
      <c r="AU11" s="56"/>
      <c r="AV11" s="55">
        <v>6</v>
      </c>
      <c r="AW11" s="56">
        <v>4</v>
      </c>
      <c r="AX11" s="55">
        <v>2</v>
      </c>
      <c r="AY11" s="56">
        <v>3</v>
      </c>
      <c r="AZ11" s="67"/>
      <c r="BA11" s="4">
        <f t="shared" si="2"/>
        <v>336</v>
      </c>
      <c r="BB11" s="4">
        <f t="shared" si="3"/>
        <v>230</v>
      </c>
      <c r="BC11" s="19"/>
      <c r="BD11" s="39"/>
      <c r="BE11" s="23" t="s">
        <v>202</v>
      </c>
      <c r="BF11" s="22" t="s">
        <v>203</v>
      </c>
    </row>
    <row r="12" spans="1:82">
      <c r="A12" s="29"/>
      <c r="B12" s="44" t="s">
        <v>27</v>
      </c>
      <c r="C12" s="55">
        <v>68</v>
      </c>
      <c r="D12" s="56">
        <v>56</v>
      </c>
      <c r="E12" s="55">
        <v>83</v>
      </c>
      <c r="F12" s="56">
        <v>65</v>
      </c>
      <c r="G12" s="55">
        <v>81</v>
      </c>
      <c r="H12" s="56">
        <v>56</v>
      </c>
      <c r="I12" s="55">
        <v>59</v>
      </c>
      <c r="J12" s="56">
        <v>31</v>
      </c>
      <c r="K12" s="55">
        <v>5</v>
      </c>
      <c r="L12" s="56">
        <v>11</v>
      </c>
      <c r="M12" s="55">
        <v>18</v>
      </c>
      <c r="N12" s="56">
        <v>13</v>
      </c>
      <c r="O12" s="55">
        <v>16</v>
      </c>
      <c r="P12" s="56">
        <v>8</v>
      </c>
      <c r="Q12" s="55">
        <v>1</v>
      </c>
      <c r="R12" s="56">
        <v>5</v>
      </c>
      <c r="S12" s="55">
        <v>14</v>
      </c>
      <c r="T12" s="56">
        <v>22</v>
      </c>
      <c r="U12" s="55">
        <v>21</v>
      </c>
      <c r="V12" s="56">
        <v>32</v>
      </c>
      <c r="W12" s="55">
        <v>15</v>
      </c>
      <c r="X12" s="56">
        <v>21</v>
      </c>
      <c r="Y12" s="55">
        <v>2</v>
      </c>
      <c r="Z12" s="56">
        <v>10</v>
      </c>
      <c r="AA12" s="55">
        <v>10</v>
      </c>
      <c r="AB12" s="56">
        <v>12</v>
      </c>
      <c r="AC12" s="55">
        <v>9</v>
      </c>
      <c r="AD12" s="56">
        <v>9</v>
      </c>
      <c r="AE12" s="55">
        <v>4</v>
      </c>
      <c r="AF12" s="56">
        <v>3</v>
      </c>
      <c r="AG12" s="55">
        <v>3</v>
      </c>
      <c r="AH12" s="56">
        <v>6</v>
      </c>
      <c r="AI12" s="55">
        <v>116</v>
      </c>
      <c r="AJ12" s="56">
        <v>91</v>
      </c>
      <c r="AK12" s="55">
        <v>5</v>
      </c>
      <c r="AL12" s="56">
        <v>13</v>
      </c>
      <c r="AM12" s="55">
        <v>7</v>
      </c>
      <c r="AN12" s="56">
        <v>4</v>
      </c>
      <c r="AO12" s="55">
        <v>5</v>
      </c>
      <c r="AP12" s="56">
        <v>5</v>
      </c>
      <c r="AQ12" s="55">
        <v>65</v>
      </c>
      <c r="AR12" s="56">
        <v>72</v>
      </c>
      <c r="AS12" s="84"/>
      <c r="AT12" s="55">
        <v>5</v>
      </c>
      <c r="AU12" s="56">
        <v>7</v>
      </c>
      <c r="AV12" s="55">
        <v>62</v>
      </c>
      <c r="AW12" s="56">
        <v>52</v>
      </c>
      <c r="AX12" s="55">
        <v>25</v>
      </c>
      <c r="AY12" s="56">
        <v>20</v>
      </c>
      <c r="AZ12" s="67"/>
      <c r="BA12" s="4">
        <f t="shared" si="2"/>
        <v>699</v>
      </c>
      <c r="BB12" s="4">
        <f t="shared" si="3"/>
        <v>624</v>
      </c>
      <c r="BC12" s="20"/>
      <c r="BD12" s="40"/>
      <c r="BE12" s="24"/>
    </row>
    <row r="13" spans="1:82">
      <c r="A13" s="29"/>
      <c r="B13" s="44" t="s">
        <v>29</v>
      </c>
      <c r="C13" s="55">
        <v>30</v>
      </c>
      <c r="D13" s="56">
        <v>25</v>
      </c>
      <c r="E13" s="55">
        <v>116</v>
      </c>
      <c r="F13" s="56">
        <v>71</v>
      </c>
      <c r="G13" s="55">
        <v>121</v>
      </c>
      <c r="H13" s="56">
        <v>67</v>
      </c>
      <c r="I13" s="55">
        <v>115</v>
      </c>
      <c r="J13" s="56">
        <v>47</v>
      </c>
      <c r="K13" s="55">
        <v>3</v>
      </c>
      <c r="L13" s="56">
        <v>4</v>
      </c>
      <c r="M13" s="55">
        <v>5</v>
      </c>
      <c r="N13" s="56">
        <v>5</v>
      </c>
      <c r="O13" s="55">
        <v>10</v>
      </c>
      <c r="P13" s="56">
        <v>1</v>
      </c>
      <c r="Q13" s="55">
        <v>3</v>
      </c>
      <c r="R13" s="56">
        <v>1</v>
      </c>
      <c r="S13" s="55">
        <v>4</v>
      </c>
      <c r="T13" s="56">
        <v>9</v>
      </c>
      <c r="U13" s="55">
        <v>25</v>
      </c>
      <c r="V13" s="56">
        <v>11</v>
      </c>
      <c r="W13" s="55">
        <v>5</v>
      </c>
      <c r="X13" s="56">
        <v>5</v>
      </c>
      <c r="Y13" s="55">
        <v>1</v>
      </c>
      <c r="Z13" s="56">
        <v>1</v>
      </c>
      <c r="AA13" s="55">
        <v>7</v>
      </c>
      <c r="AB13" s="56">
        <v>1</v>
      </c>
      <c r="AC13" s="55">
        <v>6</v>
      </c>
      <c r="AD13" s="56">
        <v>12</v>
      </c>
      <c r="AE13" s="55">
        <v>3</v>
      </c>
      <c r="AF13" s="56">
        <v>3</v>
      </c>
      <c r="AG13" s="55">
        <v>1</v>
      </c>
      <c r="AH13" s="56">
        <v>2</v>
      </c>
      <c r="AI13" s="55"/>
      <c r="AJ13" s="56"/>
      <c r="AK13" s="55"/>
      <c r="AL13" s="56"/>
      <c r="AM13" s="55">
        <v>1</v>
      </c>
      <c r="AN13" s="56">
        <v>1</v>
      </c>
      <c r="AO13" s="55">
        <v>8</v>
      </c>
      <c r="AP13" s="56">
        <v>2</v>
      </c>
      <c r="AQ13" s="55">
        <v>33</v>
      </c>
      <c r="AR13" s="56">
        <v>18</v>
      </c>
      <c r="AS13" s="84"/>
      <c r="AT13" s="55"/>
      <c r="AU13" s="56"/>
      <c r="AV13" s="55">
        <v>12</v>
      </c>
      <c r="AW13" s="56">
        <v>5</v>
      </c>
      <c r="AX13" s="55">
        <v>8</v>
      </c>
      <c r="AY13" s="56">
        <v>5</v>
      </c>
      <c r="AZ13" s="67"/>
      <c r="BA13" s="4">
        <f t="shared" si="2"/>
        <v>517</v>
      </c>
      <c r="BB13" s="4">
        <f t="shared" si="3"/>
        <v>296</v>
      </c>
      <c r="BC13" s="20"/>
      <c r="BD13" s="40"/>
      <c r="BE13" s="24"/>
    </row>
    <row r="14" spans="1:82">
      <c r="A14" s="29"/>
      <c r="B14" s="44" t="s">
        <v>28</v>
      </c>
      <c r="C14" s="55">
        <v>2</v>
      </c>
      <c r="D14" s="56">
        <v>7</v>
      </c>
      <c r="E14" s="55">
        <v>4</v>
      </c>
      <c r="F14" s="56">
        <v>4</v>
      </c>
      <c r="G14" s="55">
        <v>1</v>
      </c>
      <c r="H14" s="56">
        <v>5</v>
      </c>
      <c r="I14" s="55">
        <v>13</v>
      </c>
      <c r="J14" s="56">
        <v>5</v>
      </c>
      <c r="K14" s="55">
        <v>1</v>
      </c>
      <c r="L14" s="56"/>
      <c r="M14" s="55">
        <v>0</v>
      </c>
      <c r="N14" s="56">
        <v>1</v>
      </c>
      <c r="O14" s="55"/>
      <c r="P14" s="56"/>
      <c r="Q14" s="55"/>
      <c r="R14" s="56"/>
      <c r="S14" s="55"/>
      <c r="T14" s="56"/>
      <c r="U14" s="55"/>
      <c r="V14" s="56"/>
      <c r="W14" s="55">
        <v>1</v>
      </c>
      <c r="X14" s="56"/>
      <c r="Y14" s="55"/>
      <c r="Z14" s="56"/>
      <c r="AA14" s="55"/>
      <c r="AB14" s="56"/>
      <c r="AC14" s="55"/>
      <c r="AD14" s="56"/>
      <c r="AE14" s="55"/>
      <c r="AF14" s="56"/>
      <c r="AG14" s="55"/>
      <c r="AH14" s="56"/>
      <c r="AI14" s="55">
        <v>11</v>
      </c>
      <c r="AJ14" s="56">
        <v>8</v>
      </c>
      <c r="AK14" s="55"/>
      <c r="AL14" s="56">
        <v>1</v>
      </c>
      <c r="AM14" s="55"/>
      <c r="AN14" s="56"/>
      <c r="AO14" s="55"/>
      <c r="AP14" s="56"/>
      <c r="AQ14" s="55">
        <v>0</v>
      </c>
      <c r="AR14" s="56">
        <v>2</v>
      </c>
      <c r="AS14" s="84"/>
      <c r="AT14" s="55"/>
      <c r="AU14" s="56"/>
      <c r="AV14" s="55">
        <v>1</v>
      </c>
      <c r="AW14" s="56"/>
      <c r="AX14" s="55"/>
      <c r="AY14" s="56">
        <v>2</v>
      </c>
      <c r="AZ14" s="67"/>
      <c r="BA14" s="4">
        <f t="shared" si="2"/>
        <v>34</v>
      </c>
      <c r="BB14" s="4">
        <f t="shared" si="3"/>
        <v>35</v>
      </c>
      <c r="BC14" s="21">
        <f>SUM(BA11:BA14)</f>
        <v>1586</v>
      </c>
      <c r="BD14" s="41">
        <f>SUM(BB11:BB14)</f>
        <v>1185</v>
      </c>
      <c r="BE14" s="25"/>
    </row>
    <row r="15" spans="1:82">
      <c r="A15" s="30" t="s">
        <v>224</v>
      </c>
      <c r="B15" s="45" t="s">
        <v>26</v>
      </c>
      <c r="C15" s="57">
        <v>39</v>
      </c>
      <c r="D15" s="58">
        <v>28</v>
      </c>
      <c r="E15" s="57">
        <v>70</v>
      </c>
      <c r="F15" s="58">
        <v>46</v>
      </c>
      <c r="G15" s="57">
        <v>68</v>
      </c>
      <c r="H15" s="58">
        <v>38</v>
      </c>
      <c r="I15" s="57">
        <v>55</v>
      </c>
      <c r="J15" s="58">
        <v>42</v>
      </c>
      <c r="K15" s="57">
        <v>5</v>
      </c>
      <c r="L15" s="58">
        <v>7</v>
      </c>
      <c r="M15" s="57">
        <v>3</v>
      </c>
      <c r="N15" s="58">
        <v>4</v>
      </c>
      <c r="O15" s="57">
        <v>5</v>
      </c>
      <c r="P15" s="58">
        <v>6</v>
      </c>
      <c r="Q15" s="57">
        <v>5</v>
      </c>
      <c r="R15" s="58"/>
      <c r="S15" s="57">
        <v>8</v>
      </c>
      <c r="T15" s="58">
        <v>9</v>
      </c>
      <c r="U15" s="57">
        <v>11</v>
      </c>
      <c r="V15" s="58">
        <v>11</v>
      </c>
      <c r="W15" s="57">
        <v>8</v>
      </c>
      <c r="X15" s="58">
        <v>3</v>
      </c>
      <c r="Y15" s="57">
        <v>2</v>
      </c>
      <c r="Z15" s="58"/>
      <c r="AA15" s="57">
        <v>7</v>
      </c>
      <c r="AB15" s="58"/>
      <c r="AC15" s="57">
        <v>8</v>
      </c>
      <c r="AD15" s="58">
        <v>7</v>
      </c>
      <c r="AE15" s="57">
        <v>1</v>
      </c>
      <c r="AF15" s="58">
        <v>2</v>
      </c>
      <c r="AG15" s="57"/>
      <c r="AH15" s="58">
        <v>2</v>
      </c>
      <c r="AI15" s="57">
        <v>11</v>
      </c>
      <c r="AJ15" s="58">
        <v>10</v>
      </c>
      <c r="AK15" s="57">
        <v>5</v>
      </c>
      <c r="AL15" s="58"/>
      <c r="AM15" s="57">
        <v>1</v>
      </c>
      <c r="AN15" s="58">
        <v>1</v>
      </c>
      <c r="AO15" s="57"/>
      <c r="AP15" s="58"/>
      <c r="AQ15" s="57">
        <v>18</v>
      </c>
      <c r="AR15" s="58">
        <v>7</v>
      </c>
      <c r="AS15" s="84"/>
      <c r="AT15" s="57"/>
      <c r="AU15" s="58"/>
      <c r="AV15" s="57">
        <v>6</v>
      </c>
      <c r="AW15" s="58">
        <v>4</v>
      </c>
      <c r="AX15" s="57">
        <v>2</v>
      </c>
      <c r="AY15" s="58">
        <v>3</v>
      </c>
      <c r="AZ15" s="67"/>
      <c r="BA15" s="4">
        <f t="shared" si="2"/>
        <v>338</v>
      </c>
      <c r="BB15" s="4">
        <f t="shared" si="3"/>
        <v>230</v>
      </c>
      <c r="BC15" s="19"/>
      <c r="BD15" s="39"/>
      <c r="BE15" s="23" t="s">
        <v>204</v>
      </c>
      <c r="BF15" s="22" t="s">
        <v>205</v>
      </c>
    </row>
    <row r="16" spans="1:82">
      <c r="A16" s="30"/>
      <c r="B16" s="45" t="s">
        <v>27</v>
      </c>
      <c r="C16" s="57">
        <v>73</v>
      </c>
      <c r="D16" s="58">
        <v>54</v>
      </c>
      <c r="E16" s="57">
        <v>80</v>
      </c>
      <c r="F16" s="58">
        <v>68</v>
      </c>
      <c r="G16" s="57">
        <v>84</v>
      </c>
      <c r="H16" s="58">
        <v>52</v>
      </c>
      <c r="I16" s="57">
        <v>59</v>
      </c>
      <c r="J16" s="58">
        <v>32</v>
      </c>
      <c r="K16" s="57">
        <v>5</v>
      </c>
      <c r="L16" s="58">
        <v>12</v>
      </c>
      <c r="M16" s="57">
        <v>17</v>
      </c>
      <c r="N16" s="58">
        <v>14</v>
      </c>
      <c r="O16" s="57">
        <v>16</v>
      </c>
      <c r="P16" s="58">
        <v>8</v>
      </c>
      <c r="Q16" s="57">
        <v>1</v>
      </c>
      <c r="R16" s="58">
        <v>5</v>
      </c>
      <c r="S16" s="57">
        <v>14</v>
      </c>
      <c r="T16" s="58">
        <v>22</v>
      </c>
      <c r="U16" s="57">
        <v>22</v>
      </c>
      <c r="V16" s="58">
        <v>31</v>
      </c>
      <c r="W16" s="57">
        <v>15</v>
      </c>
      <c r="X16" s="58">
        <v>20</v>
      </c>
      <c r="Y16" s="57">
        <v>2</v>
      </c>
      <c r="Z16" s="58">
        <v>10</v>
      </c>
      <c r="AA16" s="57">
        <v>10</v>
      </c>
      <c r="AB16" s="58">
        <v>11</v>
      </c>
      <c r="AC16" s="57">
        <v>8</v>
      </c>
      <c r="AD16" s="58">
        <v>10</v>
      </c>
      <c r="AE16" s="57">
        <v>4</v>
      </c>
      <c r="AF16" s="58">
        <v>3</v>
      </c>
      <c r="AG16" s="57">
        <v>3</v>
      </c>
      <c r="AH16" s="58">
        <v>6</v>
      </c>
      <c r="AI16" s="57">
        <v>116</v>
      </c>
      <c r="AJ16" s="58">
        <v>91</v>
      </c>
      <c r="AK16" s="57">
        <v>5</v>
      </c>
      <c r="AL16" s="58">
        <v>13</v>
      </c>
      <c r="AM16" s="57">
        <v>7</v>
      </c>
      <c r="AN16" s="58">
        <v>4</v>
      </c>
      <c r="AO16" s="57">
        <v>5</v>
      </c>
      <c r="AP16" s="58">
        <v>5</v>
      </c>
      <c r="AQ16" s="57">
        <v>66</v>
      </c>
      <c r="AR16" s="58">
        <v>71</v>
      </c>
      <c r="AS16" s="84"/>
      <c r="AT16" s="57">
        <v>5</v>
      </c>
      <c r="AU16" s="58">
        <v>7</v>
      </c>
      <c r="AV16" s="57">
        <v>60</v>
      </c>
      <c r="AW16" s="58">
        <v>52</v>
      </c>
      <c r="AX16" s="57">
        <v>28</v>
      </c>
      <c r="AY16" s="58">
        <v>17</v>
      </c>
      <c r="AZ16" s="67"/>
      <c r="BA16" s="4">
        <f t="shared" si="2"/>
        <v>705</v>
      </c>
      <c r="BB16" s="4">
        <f t="shared" si="3"/>
        <v>618</v>
      </c>
      <c r="BC16" s="20"/>
      <c r="BD16" s="40"/>
      <c r="BE16" s="24"/>
    </row>
    <row r="17" spans="1:58">
      <c r="A17" s="30"/>
      <c r="B17" s="45" t="s">
        <v>29</v>
      </c>
      <c r="C17" s="57">
        <v>29</v>
      </c>
      <c r="D17" s="58">
        <v>26</v>
      </c>
      <c r="E17" s="57">
        <v>118</v>
      </c>
      <c r="F17" s="58">
        <v>70</v>
      </c>
      <c r="G17" s="57">
        <v>119</v>
      </c>
      <c r="H17" s="58">
        <v>69</v>
      </c>
      <c r="I17" s="57">
        <v>118</v>
      </c>
      <c r="J17" s="58">
        <v>44</v>
      </c>
      <c r="K17" s="57">
        <v>3</v>
      </c>
      <c r="L17" s="58">
        <v>4</v>
      </c>
      <c r="M17" s="57">
        <v>5</v>
      </c>
      <c r="N17" s="58">
        <v>5</v>
      </c>
      <c r="O17" s="57">
        <v>8</v>
      </c>
      <c r="P17" s="58">
        <v>2</v>
      </c>
      <c r="Q17" s="57">
        <v>3</v>
      </c>
      <c r="R17" s="58">
        <v>1</v>
      </c>
      <c r="S17" s="57">
        <v>4</v>
      </c>
      <c r="T17" s="58">
        <v>9</v>
      </c>
      <c r="U17" s="57">
        <v>26</v>
      </c>
      <c r="V17" s="58">
        <v>10</v>
      </c>
      <c r="W17" s="57">
        <v>4</v>
      </c>
      <c r="X17" s="58">
        <v>5</v>
      </c>
      <c r="Y17" s="57"/>
      <c r="Z17" s="58">
        <v>2</v>
      </c>
      <c r="AA17" s="57">
        <v>8</v>
      </c>
      <c r="AB17" s="58"/>
      <c r="AC17" s="57">
        <v>7</v>
      </c>
      <c r="AD17" s="58">
        <v>11</v>
      </c>
      <c r="AE17" s="57">
        <v>3</v>
      </c>
      <c r="AF17" s="58">
        <v>3</v>
      </c>
      <c r="AG17" s="57">
        <v>1</v>
      </c>
      <c r="AH17" s="58">
        <v>2</v>
      </c>
      <c r="AI17" s="57"/>
      <c r="AJ17" s="58"/>
      <c r="AK17" s="57"/>
      <c r="AL17" s="58"/>
      <c r="AM17" s="57">
        <v>1</v>
      </c>
      <c r="AN17" s="58">
        <v>1</v>
      </c>
      <c r="AO17" s="57">
        <v>8</v>
      </c>
      <c r="AP17" s="58">
        <v>2</v>
      </c>
      <c r="AQ17" s="57">
        <v>34</v>
      </c>
      <c r="AR17" s="58">
        <v>17</v>
      </c>
      <c r="AS17" s="84"/>
      <c r="AT17" s="57"/>
      <c r="AU17" s="58"/>
      <c r="AV17" s="57">
        <v>12</v>
      </c>
      <c r="AW17" s="58">
        <v>5</v>
      </c>
      <c r="AX17" s="57">
        <v>8</v>
      </c>
      <c r="AY17" s="58">
        <v>5</v>
      </c>
      <c r="AZ17" s="67"/>
      <c r="BA17" s="4">
        <f t="shared" si="2"/>
        <v>519</v>
      </c>
      <c r="BB17" s="4">
        <f t="shared" si="3"/>
        <v>293</v>
      </c>
      <c r="BC17" s="20"/>
      <c r="BD17" s="40"/>
      <c r="BE17" s="24"/>
    </row>
    <row r="18" spans="1:58">
      <c r="A18" s="30"/>
      <c r="B18" s="45" t="s">
        <v>28</v>
      </c>
      <c r="C18" s="57">
        <v>2</v>
      </c>
      <c r="D18" s="58">
        <v>7</v>
      </c>
      <c r="E18" s="57">
        <v>5</v>
      </c>
      <c r="F18" s="58">
        <v>3</v>
      </c>
      <c r="G18" s="57">
        <v>2</v>
      </c>
      <c r="H18" s="58">
        <v>4</v>
      </c>
      <c r="I18" s="57">
        <v>14</v>
      </c>
      <c r="J18" s="58">
        <v>4</v>
      </c>
      <c r="K18" s="57">
        <v>1</v>
      </c>
      <c r="L18" s="58"/>
      <c r="M18" s="57">
        <v>1</v>
      </c>
      <c r="N18" s="58">
        <v>0</v>
      </c>
      <c r="O18" s="57"/>
      <c r="P18" s="58"/>
      <c r="Q18" s="57"/>
      <c r="R18" s="58"/>
      <c r="S18" s="57"/>
      <c r="T18" s="58"/>
      <c r="U18" s="57"/>
      <c r="V18" s="58"/>
      <c r="W18" s="57">
        <v>1</v>
      </c>
      <c r="X18" s="58"/>
      <c r="Y18" s="57"/>
      <c r="Z18" s="58"/>
      <c r="AA18" s="57"/>
      <c r="AB18" s="58"/>
      <c r="AC18" s="57"/>
      <c r="AD18" s="58"/>
      <c r="AE18" s="57"/>
      <c r="AF18" s="58"/>
      <c r="AG18" s="57"/>
      <c r="AH18" s="58"/>
      <c r="AI18" s="57">
        <v>11</v>
      </c>
      <c r="AJ18" s="58">
        <v>8</v>
      </c>
      <c r="AK18" s="57"/>
      <c r="AL18" s="58">
        <v>1</v>
      </c>
      <c r="AM18" s="57"/>
      <c r="AN18" s="58"/>
      <c r="AO18" s="57"/>
      <c r="AP18" s="58"/>
      <c r="AQ18" s="57">
        <v>0</v>
      </c>
      <c r="AR18" s="58">
        <v>2</v>
      </c>
      <c r="AS18" s="84"/>
      <c r="AT18" s="57"/>
      <c r="AU18" s="58"/>
      <c r="AV18" s="57">
        <v>1</v>
      </c>
      <c r="AW18" s="58"/>
      <c r="AX18" s="57"/>
      <c r="AY18" s="58">
        <v>2</v>
      </c>
      <c r="AZ18" s="67"/>
      <c r="BA18" s="4">
        <f t="shared" si="2"/>
        <v>38</v>
      </c>
      <c r="BB18" s="4">
        <f t="shared" si="3"/>
        <v>31</v>
      </c>
      <c r="BC18" s="21">
        <f>SUM(BA15:BA18)</f>
        <v>1600</v>
      </c>
      <c r="BD18" s="41">
        <f>SUM(BB15:BB18)</f>
        <v>1172</v>
      </c>
      <c r="BE18" s="25"/>
    </row>
    <row r="19" spans="1:58">
      <c r="A19" s="31" t="s">
        <v>225</v>
      </c>
      <c r="B19" s="46" t="s">
        <v>26</v>
      </c>
      <c r="C19" s="59">
        <v>49</v>
      </c>
      <c r="D19" s="60">
        <v>17</v>
      </c>
      <c r="E19" s="59">
        <v>93</v>
      </c>
      <c r="F19" s="60">
        <v>22</v>
      </c>
      <c r="G19" s="59">
        <v>84</v>
      </c>
      <c r="H19" s="60">
        <v>23</v>
      </c>
      <c r="I19" s="59">
        <v>65</v>
      </c>
      <c r="J19" s="60">
        <v>35</v>
      </c>
      <c r="K19" s="59">
        <v>10</v>
      </c>
      <c r="L19" s="60">
        <v>2</v>
      </c>
      <c r="M19" s="59">
        <v>3</v>
      </c>
      <c r="N19" s="60">
        <v>4</v>
      </c>
      <c r="O19" s="59">
        <v>8</v>
      </c>
      <c r="P19" s="60">
        <v>3</v>
      </c>
      <c r="Q19" s="59">
        <v>4</v>
      </c>
      <c r="R19" s="60">
        <v>1</v>
      </c>
      <c r="S19" s="59">
        <v>12</v>
      </c>
      <c r="T19" s="60">
        <v>5</v>
      </c>
      <c r="U19" s="59">
        <v>20</v>
      </c>
      <c r="V19" s="60">
        <v>2</v>
      </c>
      <c r="W19" s="59">
        <v>9</v>
      </c>
      <c r="X19" s="60">
        <v>2</v>
      </c>
      <c r="Y19" s="59">
        <v>2</v>
      </c>
      <c r="Z19" s="60"/>
      <c r="AA19" s="59">
        <v>7</v>
      </c>
      <c r="AB19" s="60"/>
      <c r="AC19" s="59">
        <v>10</v>
      </c>
      <c r="AD19" s="60">
        <v>5</v>
      </c>
      <c r="AE19" s="59">
        <v>3</v>
      </c>
      <c r="AF19" s="60"/>
      <c r="AG19" s="59"/>
      <c r="AH19" s="60">
        <v>2</v>
      </c>
      <c r="AI19" s="59">
        <v>14</v>
      </c>
      <c r="AJ19" s="60">
        <v>7</v>
      </c>
      <c r="AK19" s="59">
        <v>4</v>
      </c>
      <c r="AL19" s="60">
        <v>1</v>
      </c>
      <c r="AM19" s="59">
        <v>2</v>
      </c>
      <c r="AN19" s="60"/>
      <c r="AO19" s="59"/>
      <c r="AP19" s="60"/>
      <c r="AQ19" s="59">
        <v>20</v>
      </c>
      <c r="AR19" s="60">
        <v>3</v>
      </c>
      <c r="AS19" s="84"/>
      <c r="AT19" s="59"/>
      <c r="AU19" s="60"/>
      <c r="AV19" s="59">
        <v>8</v>
      </c>
      <c r="AW19" s="60">
        <v>2</v>
      </c>
      <c r="AX19" s="59">
        <v>4</v>
      </c>
      <c r="AY19" s="60">
        <v>1</v>
      </c>
      <c r="AZ19" s="67"/>
      <c r="BA19" s="4">
        <f t="shared" si="2"/>
        <v>431</v>
      </c>
      <c r="BB19" s="4">
        <f t="shared" si="3"/>
        <v>137</v>
      </c>
      <c r="BC19" s="19"/>
      <c r="BD19" s="39"/>
      <c r="BE19" s="23" t="s">
        <v>206</v>
      </c>
      <c r="BF19" s="22" t="s">
        <v>207</v>
      </c>
    </row>
    <row r="20" spans="1:58">
      <c r="A20" s="31"/>
      <c r="B20" s="46" t="s">
        <v>27</v>
      </c>
      <c r="C20" s="59">
        <v>103</v>
      </c>
      <c r="D20" s="60">
        <v>23</v>
      </c>
      <c r="E20" s="59">
        <v>122</v>
      </c>
      <c r="F20" s="60">
        <v>25</v>
      </c>
      <c r="G20" s="59">
        <v>104</v>
      </c>
      <c r="H20" s="60">
        <v>34</v>
      </c>
      <c r="I20" s="59">
        <v>74</v>
      </c>
      <c r="J20" s="60">
        <v>19</v>
      </c>
      <c r="K20" s="59">
        <v>15</v>
      </c>
      <c r="L20" s="60">
        <v>2</v>
      </c>
      <c r="M20" s="59">
        <v>25</v>
      </c>
      <c r="N20" s="60">
        <v>6</v>
      </c>
      <c r="O20" s="59">
        <v>19</v>
      </c>
      <c r="P20" s="60">
        <v>6</v>
      </c>
      <c r="Q20" s="59">
        <v>5</v>
      </c>
      <c r="R20" s="60">
        <v>1</v>
      </c>
      <c r="S20" s="59">
        <v>36</v>
      </c>
      <c r="T20" s="60">
        <v>1</v>
      </c>
      <c r="U20" s="59">
        <v>41</v>
      </c>
      <c r="V20" s="60">
        <v>14</v>
      </c>
      <c r="W20" s="59">
        <v>29</v>
      </c>
      <c r="X20" s="60">
        <v>7</v>
      </c>
      <c r="Y20" s="59">
        <v>4</v>
      </c>
      <c r="Z20" s="60">
        <v>9</v>
      </c>
      <c r="AA20" s="59">
        <v>15</v>
      </c>
      <c r="AB20" s="60">
        <v>7</v>
      </c>
      <c r="AC20" s="59">
        <v>17</v>
      </c>
      <c r="AD20" s="60">
        <v>2</v>
      </c>
      <c r="AE20" s="59">
        <v>5</v>
      </c>
      <c r="AF20" s="60">
        <v>2</v>
      </c>
      <c r="AG20" s="59">
        <v>8</v>
      </c>
      <c r="AH20" s="60">
        <v>1</v>
      </c>
      <c r="AI20" s="59">
        <v>159</v>
      </c>
      <c r="AJ20" s="60">
        <v>47</v>
      </c>
      <c r="AK20" s="59">
        <v>12</v>
      </c>
      <c r="AL20" s="60">
        <v>5</v>
      </c>
      <c r="AM20" s="59">
        <v>11</v>
      </c>
      <c r="AN20" s="60"/>
      <c r="AO20" s="59">
        <v>8</v>
      </c>
      <c r="AP20" s="60">
        <v>2</v>
      </c>
      <c r="AQ20" s="59">
        <v>103</v>
      </c>
      <c r="AR20" s="60">
        <v>37</v>
      </c>
      <c r="AS20" s="84"/>
      <c r="AT20" s="59">
        <v>6</v>
      </c>
      <c r="AU20" s="60">
        <v>6</v>
      </c>
      <c r="AV20" s="59">
        <v>91</v>
      </c>
      <c r="AW20" s="60">
        <v>23</v>
      </c>
      <c r="AX20" s="59">
        <v>34</v>
      </c>
      <c r="AY20" s="60">
        <v>11</v>
      </c>
      <c r="AZ20" s="67"/>
      <c r="BA20" s="4">
        <f t="shared" si="2"/>
        <v>1046</v>
      </c>
      <c r="BB20" s="4">
        <f t="shared" si="3"/>
        <v>290</v>
      </c>
      <c r="BC20" s="20"/>
      <c r="BD20" s="40"/>
      <c r="BE20" s="24"/>
    </row>
    <row r="21" spans="1:58">
      <c r="A21" s="31"/>
      <c r="B21" s="46" t="s">
        <v>29</v>
      </c>
      <c r="C21" s="59">
        <v>41</v>
      </c>
      <c r="D21" s="60">
        <v>14</v>
      </c>
      <c r="E21" s="59">
        <v>156</v>
      </c>
      <c r="F21" s="60">
        <v>31</v>
      </c>
      <c r="G21" s="59">
        <v>152</v>
      </c>
      <c r="H21" s="60">
        <v>36</v>
      </c>
      <c r="I21" s="59">
        <v>129</v>
      </c>
      <c r="J21" s="60">
        <v>33</v>
      </c>
      <c r="K21" s="59">
        <v>6</v>
      </c>
      <c r="L21" s="60">
        <v>1</v>
      </c>
      <c r="M21" s="59">
        <v>5</v>
      </c>
      <c r="N21" s="60">
        <v>5</v>
      </c>
      <c r="O21" s="59">
        <v>8</v>
      </c>
      <c r="P21" s="60">
        <v>3</v>
      </c>
      <c r="Q21" s="59">
        <v>3</v>
      </c>
      <c r="R21" s="60">
        <v>1</v>
      </c>
      <c r="S21" s="59">
        <v>10</v>
      </c>
      <c r="T21" s="60">
        <v>3</v>
      </c>
      <c r="U21" s="59">
        <v>31</v>
      </c>
      <c r="V21" s="60">
        <v>5</v>
      </c>
      <c r="W21" s="59">
        <v>8</v>
      </c>
      <c r="X21" s="60">
        <v>2</v>
      </c>
      <c r="Y21" s="59"/>
      <c r="Z21" s="60">
        <v>2</v>
      </c>
      <c r="AA21" s="59">
        <v>7</v>
      </c>
      <c r="AB21" s="60">
        <v>1</v>
      </c>
      <c r="AC21" s="59">
        <v>16</v>
      </c>
      <c r="AD21" s="60">
        <v>2</v>
      </c>
      <c r="AE21" s="59">
        <v>6</v>
      </c>
      <c r="AF21" s="60"/>
      <c r="AG21" s="59">
        <v>2</v>
      </c>
      <c r="AH21" s="60">
        <v>1</v>
      </c>
      <c r="AI21" s="59"/>
      <c r="AJ21" s="60"/>
      <c r="AK21" s="59"/>
      <c r="AL21" s="60"/>
      <c r="AM21" s="59">
        <v>2</v>
      </c>
      <c r="AN21" s="60"/>
      <c r="AO21" s="59">
        <v>9</v>
      </c>
      <c r="AP21" s="60">
        <v>1</v>
      </c>
      <c r="AQ21" s="59">
        <v>40</v>
      </c>
      <c r="AR21" s="60">
        <v>11</v>
      </c>
      <c r="AS21" s="84"/>
      <c r="AT21" s="59"/>
      <c r="AU21" s="60"/>
      <c r="AV21" s="59">
        <v>16</v>
      </c>
      <c r="AW21" s="60">
        <v>1</v>
      </c>
      <c r="AX21" s="59">
        <v>11</v>
      </c>
      <c r="AY21" s="60">
        <v>2</v>
      </c>
      <c r="AZ21" s="67"/>
      <c r="BA21" s="4">
        <f t="shared" si="2"/>
        <v>658</v>
      </c>
      <c r="BB21" s="4">
        <f t="shared" si="3"/>
        <v>155</v>
      </c>
      <c r="BC21" s="20"/>
      <c r="BD21" s="40"/>
      <c r="BE21" s="24"/>
    </row>
    <row r="22" spans="1:58">
      <c r="A22" s="31"/>
      <c r="B22" s="46" t="s">
        <v>28</v>
      </c>
      <c r="C22" s="59">
        <v>6</v>
      </c>
      <c r="D22" s="60">
        <v>3</v>
      </c>
      <c r="E22" s="59">
        <v>7</v>
      </c>
      <c r="F22" s="60">
        <v>1</v>
      </c>
      <c r="G22" s="59">
        <v>2</v>
      </c>
      <c r="H22" s="60">
        <v>4</v>
      </c>
      <c r="I22" s="59">
        <v>18</v>
      </c>
      <c r="J22" s="60">
        <v>0</v>
      </c>
      <c r="K22" s="59">
        <v>1</v>
      </c>
      <c r="L22" s="60"/>
      <c r="M22" s="59">
        <v>0</v>
      </c>
      <c r="N22" s="60">
        <v>1</v>
      </c>
      <c r="O22" s="59"/>
      <c r="P22" s="60"/>
      <c r="Q22" s="59"/>
      <c r="R22" s="60"/>
      <c r="S22" s="59"/>
      <c r="T22" s="60"/>
      <c r="U22" s="59"/>
      <c r="V22" s="60"/>
      <c r="W22" s="59">
        <v>1</v>
      </c>
      <c r="X22" s="60"/>
      <c r="Y22" s="59"/>
      <c r="Z22" s="60"/>
      <c r="AA22" s="59"/>
      <c r="AB22" s="60"/>
      <c r="AC22" s="59"/>
      <c r="AD22" s="60"/>
      <c r="AE22" s="59"/>
      <c r="AF22" s="60"/>
      <c r="AG22" s="59"/>
      <c r="AH22" s="60"/>
      <c r="AI22" s="59">
        <v>14</v>
      </c>
      <c r="AJ22" s="60">
        <v>5</v>
      </c>
      <c r="AK22" s="59"/>
      <c r="AL22" s="60">
        <v>1</v>
      </c>
      <c r="AM22" s="59"/>
      <c r="AN22" s="60"/>
      <c r="AO22" s="59"/>
      <c r="AP22" s="60"/>
      <c r="AQ22" s="59">
        <v>0</v>
      </c>
      <c r="AR22" s="60">
        <v>2</v>
      </c>
      <c r="AS22" s="84"/>
      <c r="AT22" s="59"/>
      <c r="AU22" s="60"/>
      <c r="AV22" s="59">
        <v>1</v>
      </c>
      <c r="AW22" s="60"/>
      <c r="AX22" s="59">
        <v>2</v>
      </c>
      <c r="AY22" s="60"/>
      <c r="AZ22" s="67"/>
      <c r="BA22" s="4">
        <f t="shared" si="2"/>
        <v>52</v>
      </c>
      <c r="BB22" s="4">
        <f t="shared" si="3"/>
        <v>17</v>
      </c>
      <c r="BC22" s="21">
        <f>SUM(BA19:BA22)</f>
        <v>2187</v>
      </c>
      <c r="BD22" s="41">
        <f>SUM(BB19:BB22)</f>
        <v>599</v>
      </c>
      <c r="BE22" s="25"/>
    </row>
    <row r="23" spans="1:58">
      <c r="A23" s="32" t="s">
        <v>226</v>
      </c>
      <c r="B23" s="47" t="s">
        <v>26</v>
      </c>
      <c r="C23" s="61">
        <v>43</v>
      </c>
      <c r="D23" s="62">
        <v>23</v>
      </c>
      <c r="E23" s="61">
        <v>68</v>
      </c>
      <c r="F23" s="62">
        <v>47</v>
      </c>
      <c r="G23" s="61">
        <v>69</v>
      </c>
      <c r="H23" s="62">
        <v>35</v>
      </c>
      <c r="I23" s="61">
        <v>56</v>
      </c>
      <c r="J23" s="62">
        <v>36</v>
      </c>
      <c r="K23" s="61">
        <v>8</v>
      </c>
      <c r="L23" s="62">
        <v>5</v>
      </c>
      <c r="M23" s="61">
        <v>4</v>
      </c>
      <c r="N23" s="62">
        <v>3</v>
      </c>
      <c r="O23" s="61">
        <v>8</v>
      </c>
      <c r="P23" s="62">
        <v>3</v>
      </c>
      <c r="Q23" s="61">
        <v>5</v>
      </c>
      <c r="R23" s="62"/>
      <c r="S23" s="61">
        <v>6</v>
      </c>
      <c r="T23" s="62">
        <v>11</v>
      </c>
      <c r="U23" s="61">
        <v>12</v>
      </c>
      <c r="V23" s="62">
        <v>8</v>
      </c>
      <c r="W23" s="61">
        <v>8</v>
      </c>
      <c r="X23" s="62">
        <v>3</v>
      </c>
      <c r="Y23" s="61">
        <v>2</v>
      </c>
      <c r="Z23" s="62"/>
      <c r="AA23" s="61">
        <v>7</v>
      </c>
      <c r="AB23" s="62"/>
      <c r="AC23" s="61">
        <v>8</v>
      </c>
      <c r="AD23" s="62">
        <v>7</v>
      </c>
      <c r="AE23" s="61">
        <v>1</v>
      </c>
      <c r="AF23" s="62">
        <v>2</v>
      </c>
      <c r="AG23" s="61"/>
      <c r="AH23" s="62">
        <v>1</v>
      </c>
      <c r="AI23" s="61">
        <v>9</v>
      </c>
      <c r="AJ23" s="62">
        <v>11</v>
      </c>
      <c r="AK23" s="61">
        <v>5</v>
      </c>
      <c r="AL23" s="62"/>
      <c r="AM23" s="61">
        <v>1</v>
      </c>
      <c r="AN23" s="62">
        <v>1</v>
      </c>
      <c r="AO23" s="61"/>
      <c r="AP23" s="62"/>
      <c r="AQ23" s="61">
        <v>16</v>
      </c>
      <c r="AR23" s="62">
        <v>7</v>
      </c>
      <c r="AS23" s="84"/>
      <c r="AT23" s="61"/>
      <c r="AU23" s="62"/>
      <c r="AV23" s="61">
        <v>6</v>
      </c>
      <c r="AW23" s="62">
        <v>4</v>
      </c>
      <c r="AX23" s="61">
        <v>4</v>
      </c>
      <c r="AY23" s="62">
        <v>1</v>
      </c>
      <c r="AZ23" s="67"/>
      <c r="BA23" s="4">
        <f t="shared" si="2"/>
        <v>346</v>
      </c>
      <c r="BB23" s="4">
        <f t="shared" si="3"/>
        <v>208</v>
      </c>
      <c r="BC23" s="19"/>
      <c r="BD23" s="39"/>
      <c r="BE23" s="23" t="s">
        <v>208</v>
      </c>
      <c r="BF23" s="22" t="s">
        <v>209</v>
      </c>
    </row>
    <row r="24" spans="1:58">
      <c r="A24" s="32"/>
      <c r="B24" s="47" t="s">
        <v>27</v>
      </c>
      <c r="C24" s="61">
        <v>77</v>
      </c>
      <c r="D24" s="62">
        <v>48</v>
      </c>
      <c r="E24" s="61">
        <v>82</v>
      </c>
      <c r="F24" s="62">
        <v>60</v>
      </c>
      <c r="G24" s="61">
        <v>85</v>
      </c>
      <c r="H24" s="62">
        <v>49</v>
      </c>
      <c r="I24" s="61">
        <v>53</v>
      </c>
      <c r="J24" s="62">
        <v>35</v>
      </c>
      <c r="K24" s="61">
        <v>8</v>
      </c>
      <c r="L24" s="62">
        <v>8</v>
      </c>
      <c r="M24" s="61">
        <v>20</v>
      </c>
      <c r="N24" s="62">
        <v>11</v>
      </c>
      <c r="O24" s="61">
        <v>14</v>
      </c>
      <c r="P24" s="62">
        <v>6</v>
      </c>
      <c r="Q24" s="61">
        <v>1</v>
      </c>
      <c r="R24" s="62">
        <v>5</v>
      </c>
      <c r="S24" s="61">
        <v>14</v>
      </c>
      <c r="T24" s="62">
        <v>21</v>
      </c>
      <c r="U24" s="61">
        <v>26</v>
      </c>
      <c r="V24" s="62">
        <v>28</v>
      </c>
      <c r="W24" s="61">
        <v>17</v>
      </c>
      <c r="X24" s="62">
        <v>15</v>
      </c>
      <c r="Y24" s="61">
        <v>3</v>
      </c>
      <c r="Z24" s="62">
        <v>9</v>
      </c>
      <c r="AA24" s="61">
        <v>13</v>
      </c>
      <c r="AB24" s="62">
        <v>8</v>
      </c>
      <c r="AC24" s="61">
        <v>9</v>
      </c>
      <c r="AD24" s="62">
        <v>8</v>
      </c>
      <c r="AE24" s="61">
        <v>4</v>
      </c>
      <c r="AF24" s="62">
        <v>3</v>
      </c>
      <c r="AG24" s="61">
        <v>3</v>
      </c>
      <c r="AH24" s="62">
        <v>6</v>
      </c>
      <c r="AI24" s="61">
        <v>124</v>
      </c>
      <c r="AJ24" s="62">
        <v>82</v>
      </c>
      <c r="AK24" s="61">
        <v>8</v>
      </c>
      <c r="AL24" s="62">
        <v>8</v>
      </c>
      <c r="AM24" s="61">
        <v>8</v>
      </c>
      <c r="AN24" s="62">
        <v>3</v>
      </c>
      <c r="AO24" s="61">
        <v>6</v>
      </c>
      <c r="AP24" s="62">
        <v>4</v>
      </c>
      <c r="AQ24" s="61">
        <v>74</v>
      </c>
      <c r="AR24" s="62">
        <v>66</v>
      </c>
      <c r="AS24" s="84"/>
      <c r="AT24" s="61">
        <v>6</v>
      </c>
      <c r="AU24" s="62">
        <v>6</v>
      </c>
      <c r="AV24" s="61">
        <v>61</v>
      </c>
      <c r="AW24" s="62">
        <v>50</v>
      </c>
      <c r="AX24" s="61">
        <v>31</v>
      </c>
      <c r="AY24" s="62">
        <v>13</v>
      </c>
      <c r="AZ24" s="67"/>
      <c r="BA24" s="4">
        <f t="shared" si="2"/>
        <v>747</v>
      </c>
      <c r="BB24" s="4">
        <f t="shared" si="3"/>
        <v>552</v>
      </c>
      <c r="BC24" s="20"/>
      <c r="BD24" s="40"/>
      <c r="BE24" s="24"/>
    </row>
    <row r="25" spans="1:58">
      <c r="A25" s="32"/>
      <c r="B25" s="47" t="s">
        <v>29</v>
      </c>
      <c r="C25" s="61">
        <v>30</v>
      </c>
      <c r="D25" s="62">
        <v>24</v>
      </c>
      <c r="E25" s="61">
        <v>123</v>
      </c>
      <c r="F25" s="62">
        <v>61</v>
      </c>
      <c r="G25" s="61">
        <v>122</v>
      </c>
      <c r="H25" s="62">
        <v>61</v>
      </c>
      <c r="I25" s="61">
        <v>115</v>
      </c>
      <c r="J25" s="62">
        <v>45</v>
      </c>
      <c r="K25" s="61">
        <v>3</v>
      </c>
      <c r="L25" s="62">
        <v>4</v>
      </c>
      <c r="M25" s="61">
        <v>5</v>
      </c>
      <c r="N25" s="62">
        <v>5</v>
      </c>
      <c r="O25" s="61">
        <v>9</v>
      </c>
      <c r="P25" s="62">
        <v>2</v>
      </c>
      <c r="Q25" s="61">
        <v>3</v>
      </c>
      <c r="R25" s="62">
        <v>1</v>
      </c>
      <c r="S25" s="61">
        <v>4</v>
      </c>
      <c r="T25" s="62">
        <v>9</v>
      </c>
      <c r="U25" s="61">
        <v>25</v>
      </c>
      <c r="V25" s="62">
        <v>11</v>
      </c>
      <c r="W25" s="61">
        <v>3</v>
      </c>
      <c r="X25" s="62">
        <v>6</v>
      </c>
      <c r="Y25" s="61">
        <v>1</v>
      </c>
      <c r="Z25" s="62">
        <v>1</v>
      </c>
      <c r="AA25" s="61">
        <v>8</v>
      </c>
      <c r="AB25" s="62"/>
      <c r="AC25" s="61">
        <v>8</v>
      </c>
      <c r="AD25" s="62">
        <v>10</v>
      </c>
      <c r="AE25" s="61">
        <v>3</v>
      </c>
      <c r="AF25" s="62">
        <v>3</v>
      </c>
      <c r="AG25" s="61">
        <v>1</v>
      </c>
      <c r="AH25" s="62">
        <v>2</v>
      </c>
      <c r="AI25" s="61"/>
      <c r="AJ25" s="62"/>
      <c r="AK25" s="61"/>
      <c r="AL25" s="62"/>
      <c r="AM25" s="61">
        <v>1</v>
      </c>
      <c r="AN25" s="62">
        <v>1</v>
      </c>
      <c r="AO25" s="61">
        <v>8</v>
      </c>
      <c r="AP25" s="62">
        <v>2</v>
      </c>
      <c r="AQ25" s="61">
        <v>36</v>
      </c>
      <c r="AR25" s="62">
        <v>15</v>
      </c>
      <c r="AS25" s="84"/>
      <c r="AT25" s="61"/>
      <c r="AU25" s="62"/>
      <c r="AV25" s="61">
        <v>14</v>
      </c>
      <c r="AW25" s="62">
        <v>3</v>
      </c>
      <c r="AX25" s="61">
        <v>9</v>
      </c>
      <c r="AY25" s="62">
        <v>3</v>
      </c>
      <c r="AZ25" s="67"/>
      <c r="BA25" s="4">
        <f t="shared" si="2"/>
        <v>531</v>
      </c>
      <c r="BB25" s="4">
        <f t="shared" si="3"/>
        <v>269</v>
      </c>
      <c r="BC25" s="20"/>
      <c r="BD25" s="40"/>
      <c r="BE25" s="24"/>
    </row>
    <row r="26" spans="1:58">
      <c r="A26" s="32"/>
      <c r="B26" s="47" t="s">
        <v>28</v>
      </c>
      <c r="C26" s="61">
        <v>2</v>
      </c>
      <c r="D26" s="62">
        <v>7</v>
      </c>
      <c r="E26" s="61">
        <v>6</v>
      </c>
      <c r="F26" s="62">
        <v>2</v>
      </c>
      <c r="G26" s="61">
        <v>2</v>
      </c>
      <c r="H26" s="62">
        <v>3</v>
      </c>
      <c r="I26" s="61">
        <v>12</v>
      </c>
      <c r="J26" s="62">
        <v>6</v>
      </c>
      <c r="K26" s="61">
        <v>1</v>
      </c>
      <c r="L26" s="62"/>
      <c r="M26" s="61">
        <v>1</v>
      </c>
      <c r="N26" s="62">
        <v>0</v>
      </c>
      <c r="O26" s="61"/>
      <c r="P26" s="62"/>
      <c r="Q26" s="61"/>
      <c r="R26" s="62"/>
      <c r="S26" s="61"/>
      <c r="T26" s="62"/>
      <c r="U26" s="61"/>
      <c r="V26" s="62"/>
      <c r="W26" s="61">
        <v>1</v>
      </c>
      <c r="X26" s="62"/>
      <c r="Y26" s="61"/>
      <c r="Z26" s="62"/>
      <c r="AA26" s="61"/>
      <c r="AB26" s="62"/>
      <c r="AC26" s="61"/>
      <c r="AD26" s="62"/>
      <c r="AE26" s="61"/>
      <c r="AF26" s="62"/>
      <c r="AG26" s="61"/>
      <c r="AH26" s="62"/>
      <c r="AI26" s="61">
        <v>10</v>
      </c>
      <c r="AJ26" s="62">
        <v>8</v>
      </c>
      <c r="AK26" s="61"/>
      <c r="AL26" s="62">
        <v>1</v>
      </c>
      <c r="AM26" s="61"/>
      <c r="AN26" s="62"/>
      <c r="AO26" s="61"/>
      <c r="AP26" s="62"/>
      <c r="AQ26" s="61">
        <v>1</v>
      </c>
      <c r="AR26" s="62">
        <v>1</v>
      </c>
      <c r="AS26" s="84"/>
      <c r="AT26" s="61"/>
      <c r="AU26" s="62"/>
      <c r="AV26" s="61">
        <v>1</v>
      </c>
      <c r="AW26" s="62"/>
      <c r="AX26" s="61">
        <v>1</v>
      </c>
      <c r="AY26" s="62">
        <v>1</v>
      </c>
      <c r="AZ26" s="67"/>
      <c r="BA26" s="4">
        <f t="shared" si="2"/>
        <v>38</v>
      </c>
      <c r="BB26" s="4">
        <f t="shared" si="3"/>
        <v>29</v>
      </c>
      <c r="BC26" s="21">
        <f>SUM(BA23:BA26)</f>
        <v>1662</v>
      </c>
      <c r="BD26" s="41">
        <f>SUM(BB23:BB26)</f>
        <v>1058</v>
      </c>
      <c r="BE26" s="25"/>
    </row>
    <row r="27" spans="1:58">
      <c r="A27" s="33" t="s">
        <v>227</v>
      </c>
      <c r="B27" s="48" t="s">
        <v>26</v>
      </c>
      <c r="C27" s="63">
        <v>44</v>
      </c>
      <c r="D27" s="64">
        <v>22</v>
      </c>
      <c r="E27" s="63">
        <v>71</v>
      </c>
      <c r="F27" s="64">
        <v>44</v>
      </c>
      <c r="G27" s="63">
        <v>69</v>
      </c>
      <c r="H27" s="64">
        <v>34</v>
      </c>
      <c r="I27" s="63">
        <v>52</v>
      </c>
      <c r="J27" s="64">
        <v>38</v>
      </c>
      <c r="K27" s="63">
        <v>6</v>
      </c>
      <c r="L27" s="64">
        <v>6</v>
      </c>
      <c r="M27" s="63">
        <v>4</v>
      </c>
      <c r="N27" s="64">
        <v>3</v>
      </c>
      <c r="O27" s="63">
        <v>8</v>
      </c>
      <c r="P27" s="64">
        <v>3</v>
      </c>
      <c r="Q27" s="63">
        <v>5</v>
      </c>
      <c r="R27" s="64"/>
      <c r="S27" s="63">
        <v>7</v>
      </c>
      <c r="T27" s="64">
        <v>10</v>
      </c>
      <c r="U27" s="63">
        <v>12</v>
      </c>
      <c r="V27" s="64">
        <v>8</v>
      </c>
      <c r="W27" s="63">
        <v>9</v>
      </c>
      <c r="X27" s="64">
        <v>2</v>
      </c>
      <c r="Y27" s="63">
        <v>2</v>
      </c>
      <c r="Z27" s="64"/>
      <c r="AA27" s="63">
        <v>7</v>
      </c>
      <c r="AB27" s="64"/>
      <c r="AC27" s="63">
        <v>8</v>
      </c>
      <c r="AD27" s="64">
        <v>7</v>
      </c>
      <c r="AE27" s="63">
        <v>1</v>
      </c>
      <c r="AF27" s="64">
        <v>2</v>
      </c>
      <c r="AG27" s="63"/>
      <c r="AH27" s="64">
        <v>1</v>
      </c>
      <c r="AI27" s="63">
        <v>9</v>
      </c>
      <c r="AJ27" s="64">
        <v>11</v>
      </c>
      <c r="AK27" s="63">
        <v>4</v>
      </c>
      <c r="AL27" s="64">
        <v>1</v>
      </c>
      <c r="AM27" s="63">
        <v>1</v>
      </c>
      <c r="AN27" s="64">
        <v>1</v>
      </c>
      <c r="AO27" s="63"/>
      <c r="AP27" s="64"/>
      <c r="AQ27" s="63">
        <v>15</v>
      </c>
      <c r="AR27" s="64">
        <v>8</v>
      </c>
      <c r="AS27" s="84"/>
      <c r="AT27" s="63"/>
      <c r="AU27" s="64"/>
      <c r="AV27" s="63">
        <v>6</v>
      </c>
      <c r="AW27" s="64">
        <v>4</v>
      </c>
      <c r="AX27" s="63">
        <v>4</v>
      </c>
      <c r="AY27" s="64">
        <v>1</v>
      </c>
      <c r="AZ27" s="67"/>
      <c r="BA27" s="4">
        <f t="shared" si="2"/>
        <v>344</v>
      </c>
      <c r="BB27" s="4">
        <f t="shared" si="3"/>
        <v>206</v>
      </c>
      <c r="BC27" s="19"/>
      <c r="BD27" s="39"/>
      <c r="BE27" s="23" t="s">
        <v>210</v>
      </c>
      <c r="BF27" s="22" t="s">
        <v>211</v>
      </c>
    </row>
    <row r="28" spans="1:58">
      <c r="A28" s="33"/>
      <c r="B28" s="48" t="s">
        <v>27</v>
      </c>
      <c r="C28" s="63">
        <v>76</v>
      </c>
      <c r="D28" s="64">
        <v>49</v>
      </c>
      <c r="E28" s="63">
        <v>81</v>
      </c>
      <c r="F28" s="64">
        <v>60</v>
      </c>
      <c r="G28" s="63">
        <v>81</v>
      </c>
      <c r="H28" s="64">
        <v>54</v>
      </c>
      <c r="I28" s="63">
        <v>54</v>
      </c>
      <c r="J28" s="64">
        <v>33</v>
      </c>
      <c r="K28" s="63">
        <v>8</v>
      </c>
      <c r="L28" s="64">
        <v>8</v>
      </c>
      <c r="M28" s="63">
        <v>18</v>
      </c>
      <c r="N28" s="64">
        <v>13</v>
      </c>
      <c r="O28" s="63">
        <v>14</v>
      </c>
      <c r="P28" s="64">
        <v>6</v>
      </c>
      <c r="Q28" s="63">
        <v>1</v>
      </c>
      <c r="R28" s="64">
        <v>5</v>
      </c>
      <c r="S28" s="63">
        <v>13</v>
      </c>
      <c r="T28" s="64">
        <v>21</v>
      </c>
      <c r="U28" s="63">
        <v>25</v>
      </c>
      <c r="V28" s="64">
        <v>29</v>
      </c>
      <c r="W28" s="63">
        <v>16</v>
      </c>
      <c r="X28" s="64">
        <v>16</v>
      </c>
      <c r="Y28" s="63">
        <v>4</v>
      </c>
      <c r="Z28" s="64">
        <v>9</v>
      </c>
      <c r="AA28" s="63">
        <v>12</v>
      </c>
      <c r="AB28" s="64">
        <v>9</v>
      </c>
      <c r="AC28" s="63">
        <v>8</v>
      </c>
      <c r="AD28" s="64">
        <v>9</v>
      </c>
      <c r="AE28" s="63">
        <v>4</v>
      </c>
      <c r="AF28" s="64">
        <v>3</v>
      </c>
      <c r="AG28" s="63">
        <v>3</v>
      </c>
      <c r="AH28" s="64">
        <v>6</v>
      </c>
      <c r="AI28" s="63">
        <v>123</v>
      </c>
      <c r="AJ28" s="64">
        <v>83</v>
      </c>
      <c r="AK28" s="63">
        <v>8</v>
      </c>
      <c r="AL28" s="64">
        <v>8</v>
      </c>
      <c r="AM28" s="63">
        <v>8</v>
      </c>
      <c r="AN28" s="64">
        <v>3</v>
      </c>
      <c r="AO28" s="63">
        <v>5</v>
      </c>
      <c r="AP28" s="64">
        <v>5</v>
      </c>
      <c r="AQ28" s="63">
        <v>73</v>
      </c>
      <c r="AR28" s="64">
        <v>64</v>
      </c>
      <c r="AS28" s="84"/>
      <c r="AT28" s="63">
        <v>6</v>
      </c>
      <c r="AU28" s="64">
        <v>6</v>
      </c>
      <c r="AV28" s="63">
        <v>59</v>
      </c>
      <c r="AW28" s="64">
        <v>51</v>
      </c>
      <c r="AX28" s="63">
        <v>28</v>
      </c>
      <c r="AY28" s="64">
        <v>15</v>
      </c>
      <c r="AZ28" s="67"/>
      <c r="BA28" s="4">
        <f t="shared" si="2"/>
        <v>728</v>
      </c>
      <c r="BB28" s="4">
        <f t="shared" si="3"/>
        <v>565</v>
      </c>
      <c r="BC28" s="20"/>
      <c r="BD28" s="40"/>
      <c r="BE28" s="24"/>
    </row>
    <row r="29" spans="1:58">
      <c r="A29" s="33"/>
      <c r="B29" s="48" t="s">
        <v>29</v>
      </c>
      <c r="C29" s="63">
        <v>32</v>
      </c>
      <c r="D29" s="64">
        <v>22</v>
      </c>
      <c r="E29" s="63">
        <v>122</v>
      </c>
      <c r="F29" s="64">
        <v>62</v>
      </c>
      <c r="G29" s="63">
        <v>121</v>
      </c>
      <c r="H29" s="64">
        <v>62</v>
      </c>
      <c r="I29" s="63">
        <v>115</v>
      </c>
      <c r="J29" s="64">
        <v>45</v>
      </c>
      <c r="K29" s="63">
        <v>3</v>
      </c>
      <c r="L29" s="64">
        <v>4</v>
      </c>
      <c r="M29" s="63">
        <v>5</v>
      </c>
      <c r="N29" s="64">
        <v>5</v>
      </c>
      <c r="O29" s="63">
        <v>8</v>
      </c>
      <c r="P29" s="64">
        <v>2</v>
      </c>
      <c r="Q29" s="63">
        <v>3</v>
      </c>
      <c r="R29" s="64">
        <v>1</v>
      </c>
      <c r="S29" s="63">
        <v>4</v>
      </c>
      <c r="T29" s="64">
        <v>9</v>
      </c>
      <c r="U29" s="63">
        <v>26</v>
      </c>
      <c r="V29" s="64">
        <v>10</v>
      </c>
      <c r="W29" s="63">
        <v>3</v>
      </c>
      <c r="X29" s="64">
        <v>6</v>
      </c>
      <c r="Y29" s="63">
        <v>1</v>
      </c>
      <c r="Z29" s="64">
        <v>1</v>
      </c>
      <c r="AA29" s="63">
        <v>8</v>
      </c>
      <c r="AB29" s="64"/>
      <c r="AC29" s="63">
        <v>9</v>
      </c>
      <c r="AD29" s="64">
        <v>9</v>
      </c>
      <c r="AE29" s="63">
        <v>3</v>
      </c>
      <c r="AF29" s="64">
        <v>3</v>
      </c>
      <c r="AG29" s="63">
        <v>1</v>
      </c>
      <c r="AH29" s="64">
        <v>2</v>
      </c>
      <c r="AI29" s="63"/>
      <c r="AJ29" s="64"/>
      <c r="AK29" s="63"/>
      <c r="AL29" s="64"/>
      <c r="AM29" s="63">
        <v>1</v>
      </c>
      <c r="AN29" s="64">
        <v>1</v>
      </c>
      <c r="AO29" s="63">
        <v>8</v>
      </c>
      <c r="AP29" s="64">
        <v>2</v>
      </c>
      <c r="AQ29" s="63">
        <v>37</v>
      </c>
      <c r="AR29" s="64">
        <v>14</v>
      </c>
      <c r="AS29" s="84"/>
      <c r="AT29" s="63"/>
      <c r="AU29" s="64"/>
      <c r="AV29" s="63">
        <v>12</v>
      </c>
      <c r="AW29" s="64">
        <v>5</v>
      </c>
      <c r="AX29" s="63">
        <v>9</v>
      </c>
      <c r="AY29" s="64">
        <v>3</v>
      </c>
      <c r="AZ29" s="67"/>
      <c r="BA29" s="4">
        <f t="shared" si="2"/>
        <v>531</v>
      </c>
      <c r="BB29" s="4">
        <f t="shared" si="3"/>
        <v>268</v>
      </c>
      <c r="BC29" s="20"/>
      <c r="BD29" s="40"/>
      <c r="BE29" s="24"/>
    </row>
    <row r="30" spans="1:58">
      <c r="A30" s="33"/>
      <c r="B30" s="48" t="s">
        <v>28</v>
      </c>
      <c r="C30" s="63">
        <v>2</v>
      </c>
      <c r="D30" s="64">
        <v>7</v>
      </c>
      <c r="E30" s="63">
        <v>6</v>
      </c>
      <c r="F30" s="64">
        <v>2</v>
      </c>
      <c r="G30" s="63">
        <v>2</v>
      </c>
      <c r="H30" s="64">
        <v>4</v>
      </c>
      <c r="I30" s="63">
        <v>12</v>
      </c>
      <c r="J30" s="64">
        <v>6</v>
      </c>
      <c r="K30" s="63">
        <v>1</v>
      </c>
      <c r="L30" s="64"/>
      <c r="M30" s="63">
        <v>0</v>
      </c>
      <c r="N30" s="64">
        <v>1</v>
      </c>
      <c r="O30" s="63"/>
      <c r="P30" s="64"/>
      <c r="Q30" s="63"/>
      <c r="R30" s="64"/>
      <c r="S30" s="63"/>
      <c r="T30" s="64"/>
      <c r="U30" s="63"/>
      <c r="V30" s="64"/>
      <c r="W30" s="63">
        <v>1</v>
      </c>
      <c r="X30" s="64"/>
      <c r="Y30" s="63"/>
      <c r="Z30" s="64"/>
      <c r="AA30" s="63"/>
      <c r="AB30" s="64"/>
      <c r="AC30" s="63"/>
      <c r="AD30" s="64"/>
      <c r="AE30" s="63"/>
      <c r="AF30" s="64"/>
      <c r="AG30" s="63"/>
      <c r="AH30" s="64"/>
      <c r="AI30" s="63">
        <v>10</v>
      </c>
      <c r="AJ30" s="64">
        <v>8</v>
      </c>
      <c r="AK30" s="63"/>
      <c r="AL30" s="64">
        <v>1</v>
      </c>
      <c r="AM30" s="63"/>
      <c r="AN30" s="64"/>
      <c r="AO30" s="63"/>
      <c r="AP30" s="64"/>
      <c r="AQ30" s="63">
        <v>1</v>
      </c>
      <c r="AR30" s="64">
        <v>1</v>
      </c>
      <c r="AS30" s="84"/>
      <c r="AT30" s="63"/>
      <c r="AU30" s="64"/>
      <c r="AV30" s="63">
        <v>1</v>
      </c>
      <c r="AW30" s="64"/>
      <c r="AX30" s="63">
        <v>1</v>
      </c>
      <c r="AY30" s="64">
        <v>1</v>
      </c>
      <c r="AZ30" s="67"/>
      <c r="BA30" s="4">
        <f t="shared" si="2"/>
        <v>37</v>
      </c>
      <c r="BB30" s="4">
        <f t="shared" si="3"/>
        <v>31</v>
      </c>
      <c r="BC30" s="21">
        <f>SUM(BA27:BA30)</f>
        <v>1640</v>
      </c>
      <c r="BD30" s="41">
        <f>SUM(BB27:BB30)</f>
        <v>1070</v>
      </c>
      <c r="BE30" s="25"/>
    </row>
    <row r="31" spans="1:58">
      <c r="A31" s="34" t="s">
        <v>228</v>
      </c>
      <c r="B31" s="42" t="s">
        <v>26</v>
      </c>
      <c r="C31" s="51">
        <v>51</v>
      </c>
      <c r="D31" s="52">
        <v>15</v>
      </c>
      <c r="E31" s="51">
        <v>97</v>
      </c>
      <c r="F31" s="52">
        <v>19</v>
      </c>
      <c r="G31" s="51">
        <f>31+49</f>
        <v>80</v>
      </c>
      <c r="H31" s="52">
        <v>23</v>
      </c>
      <c r="I31" s="51">
        <f>18+51</f>
        <v>69</v>
      </c>
      <c r="J31" s="52">
        <v>23</v>
      </c>
      <c r="K31" s="51">
        <v>8</v>
      </c>
      <c r="L31" s="52">
        <v>4</v>
      </c>
      <c r="M31" s="51">
        <v>4</v>
      </c>
      <c r="N31" s="52">
        <v>3</v>
      </c>
      <c r="O31" s="51">
        <v>11</v>
      </c>
      <c r="P31" s="52"/>
      <c r="Q31" s="51">
        <v>5</v>
      </c>
      <c r="R31" s="52"/>
      <c r="S31" s="51">
        <v>16</v>
      </c>
      <c r="T31" s="52">
        <v>1</v>
      </c>
      <c r="U31" s="51">
        <v>15</v>
      </c>
      <c r="V31" s="52">
        <v>4</v>
      </c>
      <c r="W31" s="51">
        <v>9</v>
      </c>
      <c r="X31" s="52">
        <v>2</v>
      </c>
      <c r="Y31" s="51">
        <v>2</v>
      </c>
      <c r="Z31" s="52"/>
      <c r="AA31" s="51">
        <v>7</v>
      </c>
      <c r="AB31" s="52"/>
      <c r="AC31" s="51">
        <v>9</v>
      </c>
      <c r="AD31" s="52">
        <v>6</v>
      </c>
      <c r="AE31" s="51">
        <v>3</v>
      </c>
      <c r="AF31" s="52"/>
      <c r="AG31" s="51"/>
      <c r="AH31" s="52">
        <v>1</v>
      </c>
      <c r="AI31" s="51">
        <v>16</v>
      </c>
      <c r="AJ31" s="52">
        <v>5</v>
      </c>
      <c r="AK31" s="51">
        <v>5</v>
      </c>
      <c r="AL31" s="52"/>
      <c r="AM31" s="51">
        <v>2</v>
      </c>
      <c r="AN31" s="52"/>
      <c r="AO31" s="51"/>
      <c r="AP31" s="52"/>
      <c r="AQ31" s="51">
        <v>19</v>
      </c>
      <c r="AR31" s="52">
        <v>4</v>
      </c>
      <c r="AS31" s="84"/>
      <c r="AT31" s="51"/>
      <c r="AU31" s="52"/>
      <c r="AV31" s="51">
        <v>7</v>
      </c>
      <c r="AW31" s="52">
        <v>2</v>
      </c>
      <c r="AX31" s="51">
        <v>5</v>
      </c>
      <c r="AY31" s="52"/>
      <c r="AZ31" s="67"/>
      <c r="BA31" s="4">
        <f t="shared" si="2"/>
        <v>440</v>
      </c>
      <c r="BB31" s="4">
        <f t="shared" si="3"/>
        <v>112</v>
      </c>
      <c r="BC31" s="19"/>
      <c r="BD31" s="39"/>
      <c r="BE31" s="23" t="s">
        <v>212</v>
      </c>
      <c r="BF31" s="22" t="s">
        <v>213</v>
      </c>
    </row>
    <row r="32" spans="1:58">
      <c r="A32" s="34"/>
      <c r="B32" s="42" t="s">
        <v>27</v>
      </c>
      <c r="C32" s="51">
        <v>104</v>
      </c>
      <c r="D32" s="52">
        <v>21</v>
      </c>
      <c r="E32" s="51">
        <v>119</v>
      </c>
      <c r="F32" s="52">
        <v>24</v>
      </c>
      <c r="G32" s="51">
        <v>111</v>
      </c>
      <c r="H32" s="52">
        <v>30</v>
      </c>
      <c r="I32" s="51">
        <v>71</v>
      </c>
      <c r="J32" s="52">
        <v>18</v>
      </c>
      <c r="K32" s="51">
        <v>15</v>
      </c>
      <c r="L32" s="52">
        <v>1</v>
      </c>
      <c r="M32" s="51">
        <v>23</v>
      </c>
      <c r="N32" s="52">
        <v>8</v>
      </c>
      <c r="O32" s="51">
        <v>16</v>
      </c>
      <c r="P32" s="52">
        <v>5</v>
      </c>
      <c r="Q32" s="51">
        <v>5</v>
      </c>
      <c r="R32" s="52">
        <v>1</v>
      </c>
      <c r="S32" s="51">
        <v>32</v>
      </c>
      <c r="T32" s="52">
        <v>1</v>
      </c>
      <c r="U32" s="51">
        <v>40</v>
      </c>
      <c r="V32" s="52">
        <v>14</v>
      </c>
      <c r="W32" s="51">
        <v>25</v>
      </c>
      <c r="X32" s="52">
        <v>8</v>
      </c>
      <c r="Y32" s="51">
        <v>4</v>
      </c>
      <c r="Z32" s="52">
        <v>8</v>
      </c>
      <c r="AA32" s="51">
        <v>17</v>
      </c>
      <c r="AB32" s="52">
        <v>4</v>
      </c>
      <c r="AC32" s="51">
        <v>16</v>
      </c>
      <c r="AD32" s="52">
        <v>1</v>
      </c>
      <c r="AE32" s="51">
        <v>6</v>
      </c>
      <c r="AF32" s="52">
        <v>1</v>
      </c>
      <c r="AG32" s="51">
        <v>8</v>
      </c>
      <c r="AH32" s="52">
        <v>1</v>
      </c>
      <c r="AI32" s="51">
        <v>161</v>
      </c>
      <c r="AJ32" s="52">
        <v>45</v>
      </c>
      <c r="AK32" s="51">
        <v>13</v>
      </c>
      <c r="AL32" s="52">
        <v>3</v>
      </c>
      <c r="AM32" s="51">
        <v>11</v>
      </c>
      <c r="AN32" s="52"/>
      <c r="AO32" s="51">
        <v>9</v>
      </c>
      <c r="AP32" s="52">
        <v>1</v>
      </c>
      <c r="AQ32" s="51">
        <v>101</v>
      </c>
      <c r="AR32" s="52">
        <v>36</v>
      </c>
      <c r="AS32" s="84"/>
      <c r="AT32" s="51">
        <v>6</v>
      </c>
      <c r="AU32" s="52">
        <v>6</v>
      </c>
      <c r="AV32" s="51">
        <v>89</v>
      </c>
      <c r="AW32" s="52">
        <v>21</v>
      </c>
      <c r="AX32" s="51">
        <v>35</v>
      </c>
      <c r="AY32" s="52">
        <v>9</v>
      </c>
      <c r="AZ32" s="67"/>
      <c r="BA32" s="4">
        <f t="shared" si="2"/>
        <v>1037</v>
      </c>
      <c r="BB32" s="4">
        <f t="shared" si="3"/>
        <v>267</v>
      </c>
      <c r="BC32" s="20"/>
      <c r="BD32" s="40"/>
      <c r="BE32" s="24"/>
    </row>
    <row r="33" spans="1:58">
      <c r="A33" s="34"/>
      <c r="B33" s="42" t="s">
        <v>29</v>
      </c>
      <c r="C33" s="51">
        <v>37</v>
      </c>
      <c r="D33" s="52">
        <v>17</v>
      </c>
      <c r="E33" s="51">
        <v>153</v>
      </c>
      <c r="F33" s="52">
        <v>31</v>
      </c>
      <c r="G33" s="51">
        <v>142</v>
      </c>
      <c r="H33" s="52">
        <v>41</v>
      </c>
      <c r="I33" s="51">
        <v>132</v>
      </c>
      <c r="J33" s="52">
        <v>28</v>
      </c>
      <c r="K33" s="51">
        <v>6</v>
      </c>
      <c r="L33" s="52">
        <v>1</v>
      </c>
      <c r="M33" s="51">
        <v>9</v>
      </c>
      <c r="N33" s="52">
        <v>1</v>
      </c>
      <c r="O33" s="51">
        <v>10</v>
      </c>
      <c r="P33" s="52">
        <v>2</v>
      </c>
      <c r="Q33" s="51">
        <v>3</v>
      </c>
      <c r="R33" s="52">
        <v>1</v>
      </c>
      <c r="S33" s="51">
        <v>10</v>
      </c>
      <c r="T33" s="52">
        <v>3</v>
      </c>
      <c r="U33" s="51">
        <v>30</v>
      </c>
      <c r="V33" s="52">
        <v>6</v>
      </c>
      <c r="W33" s="51">
        <v>6</v>
      </c>
      <c r="X33" s="52">
        <v>3</v>
      </c>
      <c r="Y33" s="51">
        <v>1</v>
      </c>
      <c r="Z33" s="52">
        <v>1</v>
      </c>
      <c r="AA33" s="51">
        <v>7</v>
      </c>
      <c r="AB33" s="52">
        <v>1</v>
      </c>
      <c r="AC33" s="51">
        <v>16</v>
      </c>
      <c r="AD33" s="52">
        <v>2</v>
      </c>
      <c r="AE33" s="51">
        <v>6</v>
      </c>
      <c r="AF33" s="52"/>
      <c r="AG33" s="51">
        <v>2</v>
      </c>
      <c r="AH33" s="52">
        <v>1</v>
      </c>
      <c r="AI33" s="51"/>
      <c r="AJ33" s="52"/>
      <c r="AK33" s="51"/>
      <c r="AL33" s="52"/>
      <c r="AM33" s="51">
        <v>1</v>
      </c>
      <c r="AN33" s="52">
        <v>1</v>
      </c>
      <c r="AO33" s="51">
        <v>9</v>
      </c>
      <c r="AP33" s="52">
        <v>1</v>
      </c>
      <c r="AQ33" s="51">
        <v>39</v>
      </c>
      <c r="AR33" s="52">
        <v>12</v>
      </c>
      <c r="AS33" s="84"/>
      <c r="AT33" s="51"/>
      <c r="AU33" s="52"/>
      <c r="AV33" s="51">
        <v>16</v>
      </c>
      <c r="AW33" s="52">
        <v>1</v>
      </c>
      <c r="AX33" s="51">
        <v>10</v>
      </c>
      <c r="AY33" s="52">
        <v>2</v>
      </c>
      <c r="AZ33" s="67"/>
      <c r="BA33" s="4">
        <f t="shared" si="2"/>
        <v>645</v>
      </c>
      <c r="BB33" s="4">
        <f t="shared" si="3"/>
        <v>156</v>
      </c>
      <c r="BC33" s="20"/>
      <c r="BD33" s="40"/>
      <c r="BE33" s="24"/>
    </row>
    <row r="34" spans="1:58">
      <c r="A34" s="34"/>
      <c r="B34" s="42" t="s">
        <v>28</v>
      </c>
      <c r="C34" s="51">
        <v>6</v>
      </c>
      <c r="D34" s="52">
        <v>3</v>
      </c>
      <c r="E34" s="51">
        <v>7</v>
      </c>
      <c r="F34" s="52">
        <v>1</v>
      </c>
      <c r="G34" s="51">
        <v>1</v>
      </c>
      <c r="H34" s="52">
        <v>5</v>
      </c>
      <c r="I34" s="51">
        <v>16</v>
      </c>
      <c r="J34" s="52">
        <v>2</v>
      </c>
      <c r="K34" s="51">
        <v>1</v>
      </c>
      <c r="L34" s="52"/>
      <c r="M34" s="51">
        <v>0</v>
      </c>
      <c r="N34" s="52">
        <v>1</v>
      </c>
      <c r="O34" s="51"/>
      <c r="P34" s="52"/>
      <c r="Q34" s="51"/>
      <c r="R34" s="52"/>
      <c r="S34" s="51"/>
      <c r="T34" s="52"/>
      <c r="U34" s="51"/>
      <c r="V34" s="52"/>
      <c r="W34" s="51">
        <v>1</v>
      </c>
      <c r="X34" s="52"/>
      <c r="Y34" s="51"/>
      <c r="Z34" s="52"/>
      <c r="AA34" s="51"/>
      <c r="AB34" s="52"/>
      <c r="AC34" s="51"/>
      <c r="AD34" s="52"/>
      <c r="AE34" s="51"/>
      <c r="AF34" s="52"/>
      <c r="AG34" s="51"/>
      <c r="AH34" s="52"/>
      <c r="AI34" s="51">
        <v>14</v>
      </c>
      <c r="AJ34" s="52">
        <v>4</v>
      </c>
      <c r="AK34" s="51"/>
      <c r="AL34" s="52">
        <v>1</v>
      </c>
      <c r="AM34" s="51"/>
      <c r="AN34" s="52"/>
      <c r="AO34" s="51"/>
      <c r="AP34" s="52"/>
      <c r="AQ34" s="51">
        <v>1</v>
      </c>
      <c r="AR34" s="52">
        <v>1</v>
      </c>
      <c r="AS34" s="84"/>
      <c r="AT34" s="51"/>
      <c r="AU34" s="52"/>
      <c r="AV34" s="51">
        <v>1</v>
      </c>
      <c r="AW34" s="52"/>
      <c r="AX34" s="51">
        <v>1</v>
      </c>
      <c r="AY34" s="52">
        <v>1</v>
      </c>
      <c r="AZ34" s="67"/>
      <c r="BA34" s="4">
        <f t="shared" si="2"/>
        <v>49</v>
      </c>
      <c r="BB34" s="4">
        <f t="shared" si="3"/>
        <v>19</v>
      </c>
      <c r="BC34" s="21">
        <f>SUM(BA31:BA34)</f>
        <v>2171</v>
      </c>
      <c r="BD34" s="41">
        <f>SUM(BB31:BB34)</f>
        <v>554</v>
      </c>
      <c r="BE34" s="25"/>
    </row>
    <row r="35" spans="1:58">
      <c r="A35" s="28" t="s">
        <v>229</v>
      </c>
      <c r="B35" s="43" t="s">
        <v>26</v>
      </c>
      <c r="C35" s="53">
        <v>43</v>
      </c>
      <c r="D35" s="54">
        <v>23</v>
      </c>
      <c r="E35" s="53">
        <v>71</v>
      </c>
      <c r="F35" s="54">
        <v>44</v>
      </c>
      <c r="G35" s="53">
        <f>29+37</f>
        <v>66</v>
      </c>
      <c r="H35" s="54">
        <v>37</v>
      </c>
      <c r="I35" s="53">
        <f>12+39</f>
        <v>51</v>
      </c>
      <c r="J35" s="54">
        <v>39</v>
      </c>
      <c r="K35" s="53">
        <v>5</v>
      </c>
      <c r="L35" s="54">
        <v>6</v>
      </c>
      <c r="M35" s="53">
        <v>3</v>
      </c>
      <c r="N35" s="54">
        <v>4</v>
      </c>
      <c r="O35" s="53">
        <v>8</v>
      </c>
      <c r="P35" s="54">
        <v>3</v>
      </c>
      <c r="Q35" s="53">
        <v>5</v>
      </c>
      <c r="R35" s="54"/>
      <c r="S35" s="53">
        <v>7</v>
      </c>
      <c r="T35" s="54">
        <v>10</v>
      </c>
      <c r="U35" s="53">
        <v>11</v>
      </c>
      <c r="V35" s="54">
        <v>8</v>
      </c>
      <c r="W35" s="53">
        <v>8</v>
      </c>
      <c r="X35" s="54">
        <v>3</v>
      </c>
      <c r="Y35" s="53">
        <v>2</v>
      </c>
      <c r="Z35" s="54"/>
      <c r="AA35" s="53">
        <v>7</v>
      </c>
      <c r="AB35" s="54"/>
      <c r="AC35" s="53">
        <v>8</v>
      </c>
      <c r="AD35" s="54">
        <v>7</v>
      </c>
      <c r="AE35" s="53">
        <v>1</v>
      </c>
      <c r="AF35" s="54">
        <v>2</v>
      </c>
      <c r="AG35" s="53"/>
      <c r="AH35" s="54">
        <v>1</v>
      </c>
      <c r="AI35" s="53">
        <v>10</v>
      </c>
      <c r="AJ35" s="54">
        <v>10</v>
      </c>
      <c r="AK35" s="53">
        <v>4</v>
      </c>
      <c r="AL35" s="54">
        <v>1</v>
      </c>
      <c r="AM35" s="53">
        <v>1</v>
      </c>
      <c r="AN35" s="54">
        <v>1</v>
      </c>
      <c r="AO35" s="53"/>
      <c r="AP35" s="54"/>
      <c r="AQ35" s="53">
        <v>16</v>
      </c>
      <c r="AR35" s="54">
        <v>7</v>
      </c>
      <c r="AS35" s="84"/>
      <c r="AT35" s="53"/>
      <c r="AU35" s="54"/>
      <c r="AV35" s="53">
        <v>6</v>
      </c>
      <c r="AW35" s="54">
        <v>4</v>
      </c>
      <c r="AX35" s="53">
        <v>4</v>
      </c>
      <c r="AY35" s="54">
        <v>1</v>
      </c>
      <c r="AZ35" s="67"/>
      <c r="BA35" s="4">
        <f t="shared" si="2"/>
        <v>337</v>
      </c>
      <c r="BB35" s="4">
        <f t="shared" si="3"/>
        <v>211</v>
      </c>
      <c r="BC35" s="19"/>
      <c r="BD35" s="39"/>
      <c r="BE35" s="23" t="s">
        <v>214</v>
      </c>
      <c r="BF35" s="22" t="s">
        <v>215</v>
      </c>
    </row>
    <row r="36" spans="1:58">
      <c r="A36" s="28"/>
      <c r="B36" s="43" t="s">
        <v>27</v>
      </c>
      <c r="C36" s="53">
        <v>72</v>
      </c>
      <c r="D36" s="54">
        <v>52</v>
      </c>
      <c r="E36" s="53">
        <v>80</v>
      </c>
      <c r="F36" s="54">
        <v>60</v>
      </c>
      <c r="G36" s="53">
        <v>83</v>
      </c>
      <c r="H36" s="54">
        <v>51</v>
      </c>
      <c r="I36" s="53">
        <v>52</v>
      </c>
      <c r="J36" s="54">
        <v>35</v>
      </c>
      <c r="K36" s="53">
        <v>8</v>
      </c>
      <c r="L36" s="54">
        <v>8</v>
      </c>
      <c r="M36" s="53">
        <v>18</v>
      </c>
      <c r="N36" s="54">
        <v>13</v>
      </c>
      <c r="O36" s="53">
        <v>14</v>
      </c>
      <c r="P36" s="54">
        <v>6</v>
      </c>
      <c r="Q36" s="53">
        <v>1</v>
      </c>
      <c r="R36" s="54">
        <v>5</v>
      </c>
      <c r="S36" s="53">
        <v>15</v>
      </c>
      <c r="T36" s="54">
        <v>20</v>
      </c>
      <c r="U36" s="53">
        <v>23</v>
      </c>
      <c r="V36" s="54">
        <v>30</v>
      </c>
      <c r="W36" s="53">
        <v>17</v>
      </c>
      <c r="X36" s="54">
        <v>17</v>
      </c>
      <c r="Y36" s="53">
        <v>4</v>
      </c>
      <c r="Z36" s="54">
        <v>9</v>
      </c>
      <c r="AA36" s="53">
        <v>13</v>
      </c>
      <c r="AB36" s="54">
        <v>8</v>
      </c>
      <c r="AC36" s="53">
        <v>8</v>
      </c>
      <c r="AD36" s="54">
        <v>8</v>
      </c>
      <c r="AE36" s="53">
        <v>4</v>
      </c>
      <c r="AF36" s="54">
        <v>3</v>
      </c>
      <c r="AG36" s="53">
        <v>3</v>
      </c>
      <c r="AH36" s="54">
        <v>5</v>
      </c>
      <c r="AI36" s="53">
        <v>118</v>
      </c>
      <c r="AJ36" s="54">
        <v>86</v>
      </c>
      <c r="AK36" s="53">
        <v>8</v>
      </c>
      <c r="AL36" s="54">
        <v>8</v>
      </c>
      <c r="AM36" s="53">
        <v>8</v>
      </c>
      <c r="AN36" s="54">
        <v>4</v>
      </c>
      <c r="AO36" s="53">
        <v>5</v>
      </c>
      <c r="AP36" s="54">
        <v>5</v>
      </c>
      <c r="AQ36" s="53">
        <v>76</v>
      </c>
      <c r="AR36" s="54">
        <v>60</v>
      </c>
      <c r="AS36" s="84"/>
      <c r="AT36" s="53">
        <v>6</v>
      </c>
      <c r="AU36" s="54">
        <v>6</v>
      </c>
      <c r="AV36" s="53">
        <v>61</v>
      </c>
      <c r="AW36" s="54">
        <v>51</v>
      </c>
      <c r="AX36" s="53">
        <v>29</v>
      </c>
      <c r="AY36" s="54">
        <v>15</v>
      </c>
      <c r="AZ36" s="67"/>
      <c r="BA36" s="4">
        <f t="shared" si="2"/>
        <v>726</v>
      </c>
      <c r="BB36" s="4">
        <f t="shared" si="3"/>
        <v>565</v>
      </c>
      <c r="BC36" s="20"/>
      <c r="BD36" s="40"/>
      <c r="BE36" s="24"/>
    </row>
    <row r="37" spans="1:58">
      <c r="A37" s="28"/>
      <c r="B37" s="43" t="s">
        <v>29</v>
      </c>
      <c r="C37" s="53">
        <v>30</v>
      </c>
      <c r="D37" s="54">
        <v>24</v>
      </c>
      <c r="E37" s="53">
        <v>121</v>
      </c>
      <c r="F37" s="54">
        <v>61</v>
      </c>
      <c r="G37" s="53">
        <v>123</v>
      </c>
      <c r="H37" s="54">
        <v>60</v>
      </c>
      <c r="I37" s="53">
        <v>114</v>
      </c>
      <c r="J37" s="54">
        <v>46</v>
      </c>
      <c r="K37" s="53">
        <v>3</v>
      </c>
      <c r="L37" s="54">
        <v>4</v>
      </c>
      <c r="M37" s="53">
        <v>4</v>
      </c>
      <c r="N37" s="54">
        <v>6</v>
      </c>
      <c r="O37" s="53">
        <v>10</v>
      </c>
      <c r="P37" s="54">
        <v>2</v>
      </c>
      <c r="Q37" s="53">
        <v>3</v>
      </c>
      <c r="R37" s="54">
        <v>1</v>
      </c>
      <c r="S37" s="53">
        <v>4</v>
      </c>
      <c r="T37" s="54">
        <v>9</v>
      </c>
      <c r="U37" s="53">
        <v>27</v>
      </c>
      <c r="V37" s="54">
        <v>9</v>
      </c>
      <c r="W37" s="53">
        <v>3</v>
      </c>
      <c r="X37" s="54">
        <v>6</v>
      </c>
      <c r="Y37" s="53">
        <v>1</v>
      </c>
      <c r="Z37" s="54">
        <v>1</v>
      </c>
      <c r="AA37" s="53">
        <v>8</v>
      </c>
      <c r="AB37" s="54"/>
      <c r="AC37" s="53">
        <v>7</v>
      </c>
      <c r="AD37" s="54">
        <v>11</v>
      </c>
      <c r="AE37" s="53">
        <v>3</v>
      </c>
      <c r="AF37" s="54">
        <v>3</v>
      </c>
      <c r="AG37" s="53">
        <v>1</v>
      </c>
      <c r="AH37" s="54">
        <v>2</v>
      </c>
      <c r="AI37" s="53"/>
      <c r="AJ37" s="54"/>
      <c r="AK37" s="53"/>
      <c r="AL37" s="54"/>
      <c r="AM37" s="53">
        <v>2</v>
      </c>
      <c r="AN37" s="54"/>
      <c r="AO37" s="53">
        <v>8</v>
      </c>
      <c r="AP37" s="54">
        <v>2</v>
      </c>
      <c r="AQ37" s="53">
        <v>35</v>
      </c>
      <c r="AR37" s="54">
        <v>16</v>
      </c>
      <c r="AS37" s="84"/>
      <c r="AT37" s="53"/>
      <c r="AU37" s="54"/>
      <c r="AV37" s="53">
        <v>14</v>
      </c>
      <c r="AW37" s="54">
        <v>3</v>
      </c>
      <c r="AX37" s="53">
        <v>9</v>
      </c>
      <c r="AY37" s="54">
        <v>3</v>
      </c>
      <c r="AZ37" s="67"/>
      <c r="BA37" s="4">
        <f t="shared" si="2"/>
        <v>530</v>
      </c>
      <c r="BB37" s="4">
        <f t="shared" si="3"/>
        <v>269</v>
      </c>
      <c r="BC37" s="20"/>
      <c r="BD37" s="40"/>
      <c r="BE37" s="24"/>
    </row>
    <row r="38" spans="1:58">
      <c r="A38" s="28"/>
      <c r="B38" s="43" t="s">
        <v>28</v>
      </c>
      <c r="C38" s="53">
        <v>2</v>
      </c>
      <c r="D38" s="54">
        <v>7</v>
      </c>
      <c r="E38" s="53">
        <v>5</v>
      </c>
      <c r="F38" s="54">
        <v>3</v>
      </c>
      <c r="G38" s="53">
        <v>1</v>
      </c>
      <c r="H38" s="54">
        <v>5</v>
      </c>
      <c r="I38" s="53">
        <v>12</v>
      </c>
      <c r="J38" s="54">
        <v>6</v>
      </c>
      <c r="K38" s="53">
        <v>1</v>
      </c>
      <c r="L38" s="54"/>
      <c r="M38" s="53">
        <v>1</v>
      </c>
      <c r="N38" s="54">
        <v>0</v>
      </c>
      <c r="O38" s="53"/>
      <c r="P38" s="54"/>
      <c r="Q38" s="53"/>
      <c r="R38" s="54"/>
      <c r="S38" s="53"/>
      <c r="T38" s="54"/>
      <c r="U38" s="53"/>
      <c r="V38" s="54"/>
      <c r="W38" s="53">
        <v>1</v>
      </c>
      <c r="X38" s="54"/>
      <c r="Y38" s="53"/>
      <c r="Z38" s="54"/>
      <c r="AA38" s="53"/>
      <c r="AB38" s="54"/>
      <c r="AC38" s="53"/>
      <c r="AD38" s="54"/>
      <c r="AE38" s="53"/>
      <c r="AF38" s="54"/>
      <c r="AG38" s="53"/>
      <c r="AH38" s="54"/>
      <c r="AI38" s="53">
        <v>10</v>
      </c>
      <c r="AJ38" s="54">
        <v>8</v>
      </c>
      <c r="AK38" s="53"/>
      <c r="AL38" s="54">
        <v>1</v>
      </c>
      <c r="AM38" s="53"/>
      <c r="AN38" s="54"/>
      <c r="AO38" s="53"/>
      <c r="AP38" s="54"/>
      <c r="AQ38" s="53">
        <v>1</v>
      </c>
      <c r="AR38" s="54">
        <v>1</v>
      </c>
      <c r="AS38" s="84"/>
      <c r="AT38" s="53"/>
      <c r="AU38" s="54"/>
      <c r="AV38" s="53">
        <v>1</v>
      </c>
      <c r="AW38" s="54"/>
      <c r="AX38" s="53">
        <v>1</v>
      </c>
      <c r="AY38" s="54">
        <v>1</v>
      </c>
      <c r="AZ38" s="67"/>
      <c r="BA38" s="4">
        <f t="shared" si="2"/>
        <v>36</v>
      </c>
      <c r="BB38" s="4">
        <f t="shared" si="3"/>
        <v>32</v>
      </c>
      <c r="BC38" s="21">
        <f>SUM(BA35:BA38)</f>
        <v>1629</v>
      </c>
      <c r="BD38" s="41">
        <f>SUM(BB35:BB38)</f>
        <v>1077</v>
      </c>
      <c r="BE38" s="25"/>
    </row>
    <row r="39" spans="1:58">
      <c r="A39" s="29" t="s">
        <v>230</v>
      </c>
      <c r="B39" s="44" t="s">
        <v>26</v>
      </c>
      <c r="C39" s="55">
        <v>43</v>
      </c>
      <c r="D39" s="56">
        <v>23</v>
      </c>
      <c r="E39" s="55">
        <v>72</v>
      </c>
      <c r="F39" s="56">
        <v>42</v>
      </c>
      <c r="G39" s="55">
        <v>73</v>
      </c>
      <c r="H39" s="56">
        <v>30</v>
      </c>
      <c r="I39" s="55">
        <v>54</v>
      </c>
      <c r="J39" s="56">
        <v>46</v>
      </c>
      <c r="K39" s="55">
        <v>5</v>
      </c>
      <c r="L39" s="56">
        <v>6</v>
      </c>
      <c r="M39" s="55">
        <v>5</v>
      </c>
      <c r="N39" s="56">
        <v>1</v>
      </c>
      <c r="O39" s="55">
        <v>8</v>
      </c>
      <c r="P39" s="56">
        <v>3</v>
      </c>
      <c r="Q39" s="55">
        <v>4</v>
      </c>
      <c r="R39" s="56"/>
      <c r="S39" s="55">
        <v>7</v>
      </c>
      <c r="T39" s="56">
        <v>10</v>
      </c>
      <c r="U39" s="55">
        <v>10</v>
      </c>
      <c r="V39" s="56">
        <v>8</v>
      </c>
      <c r="W39" s="55">
        <v>9</v>
      </c>
      <c r="X39" s="56">
        <v>2</v>
      </c>
      <c r="Y39" s="55">
        <v>2</v>
      </c>
      <c r="Z39" s="56"/>
      <c r="AA39" s="55">
        <v>7</v>
      </c>
      <c r="AB39" s="56"/>
      <c r="AC39" s="55">
        <v>8</v>
      </c>
      <c r="AD39" s="56">
        <v>7</v>
      </c>
      <c r="AE39" s="55">
        <v>1</v>
      </c>
      <c r="AF39" s="56">
        <v>2</v>
      </c>
      <c r="AG39" s="55"/>
      <c r="AH39" s="56">
        <v>1</v>
      </c>
      <c r="AI39" s="55">
        <v>10</v>
      </c>
      <c r="AJ39" s="56">
        <v>10</v>
      </c>
      <c r="AK39" s="55">
        <v>4</v>
      </c>
      <c r="AL39" s="56">
        <v>1</v>
      </c>
      <c r="AM39" s="55">
        <v>1</v>
      </c>
      <c r="AN39" s="56">
        <v>1</v>
      </c>
      <c r="AO39" s="55"/>
      <c r="AP39" s="56"/>
      <c r="AQ39" s="55">
        <v>17</v>
      </c>
      <c r="AR39" s="56">
        <v>6</v>
      </c>
      <c r="AS39" s="84"/>
      <c r="AT39" s="55"/>
      <c r="AU39" s="56"/>
      <c r="AV39" s="55">
        <v>5</v>
      </c>
      <c r="AW39" s="56">
        <v>4</v>
      </c>
      <c r="AX39" s="55">
        <v>4</v>
      </c>
      <c r="AY39" s="56">
        <v>1</v>
      </c>
      <c r="AZ39" s="67"/>
      <c r="BA39" s="4">
        <f t="shared" si="2"/>
        <v>349</v>
      </c>
      <c r="BB39" s="4">
        <f t="shared" si="3"/>
        <v>204</v>
      </c>
      <c r="BC39" s="19"/>
      <c r="BD39" s="39"/>
      <c r="BE39" s="23" t="s">
        <v>216</v>
      </c>
      <c r="BF39" s="22" t="s">
        <v>217</v>
      </c>
    </row>
    <row r="40" spans="1:58">
      <c r="A40" s="29"/>
      <c r="B40" s="44" t="s">
        <v>27</v>
      </c>
      <c r="C40" s="55">
        <v>79</v>
      </c>
      <c r="D40" s="56">
        <v>47</v>
      </c>
      <c r="E40" s="55">
        <v>81</v>
      </c>
      <c r="F40" s="56">
        <v>59</v>
      </c>
      <c r="G40" s="55">
        <v>82</v>
      </c>
      <c r="H40" s="56">
        <v>51</v>
      </c>
      <c r="I40" s="55">
        <v>57</v>
      </c>
      <c r="J40" s="56">
        <v>30</v>
      </c>
      <c r="K40" s="55">
        <v>6</v>
      </c>
      <c r="L40" s="56">
        <v>9</v>
      </c>
      <c r="M40" s="55">
        <v>18</v>
      </c>
      <c r="N40" s="56">
        <v>13</v>
      </c>
      <c r="O40" s="55">
        <v>14</v>
      </c>
      <c r="P40" s="56">
        <v>6</v>
      </c>
      <c r="Q40" s="55">
        <v>1</v>
      </c>
      <c r="R40" s="56">
        <v>5</v>
      </c>
      <c r="S40" s="55">
        <v>14</v>
      </c>
      <c r="T40" s="56">
        <v>21</v>
      </c>
      <c r="U40" s="55">
        <v>23</v>
      </c>
      <c r="V40" s="56">
        <v>30</v>
      </c>
      <c r="W40" s="55">
        <v>15</v>
      </c>
      <c r="X40" s="56">
        <v>19</v>
      </c>
      <c r="Y40" s="55">
        <v>3</v>
      </c>
      <c r="Z40" s="56">
        <v>9</v>
      </c>
      <c r="AA40" s="55">
        <v>12</v>
      </c>
      <c r="AB40" s="56">
        <v>9</v>
      </c>
      <c r="AC40" s="55">
        <v>10</v>
      </c>
      <c r="AD40" s="56">
        <v>10</v>
      </c>
      <c r="AE40" s="55">
        <v>4</v>
      </c>
      <c r="AF40" s="56">
        <v>3</v>
      </c>
      <c r="AG40" s="55">
        <v>4</v>
      </c>
      <c r="AH40" s="56">
        <v>5</v>
      </c>
      <c r="AI40" s="55">
        <v>122</v>
      </c>
      <c r="AJ40" s="56">
        <v>82</v>
      </c>
      <c r="AK40" s="55">
        <v>10</v>
      </c>
      <c r="AL40" s="56">
        <v>6</v>
      </c>
      <c r="AM40" s="55">
        <v>8</v>
      </c>
      <c r="AN40" s="56">
        <v>4</v>
      </c>
      <c r="AO40" s="55">
        <v>6</v>
      </c>
      <c r="AP40" s="56">
        <v>4</v>
      </c>
      <c r="AQ40" s="55">
        <v>77</v>
      </c>
      <c r="AR40" s="56">
        <v>60</v>
      </c>
      <c r="AS40" s="84"/>
      <c r="AT40" s="55">
        <v>6</v>
      </c>
      <c r="AU40" s="56">
        <v>6</v>
      </c>
      <c r="AV40" s="55">
        <v>60</v>
      </c>
      <c r="AW40" s="56">
        <v>51</v>
      </c>
      <c r="AX40" s="55">
        <v>28</v>
      </c>
      <c r="AY40" s="56">
        <v>16</v>
      </c>
      <c r="AZ40" s="67"/>
      <c r="BA40" s="4">
        <f t="shared" si="2"/>
        <v>740</v>
      </c>
      <c r="BB40" s="4">
        <f t="shared" si="3"/>
        <v>555</v>
      </c>
      <c r="BC40" s="20"/>
      <c r="BD40" s="40"/>
      <c r="BE40" s="24"/>
    </row>
    <row r="41" spans="1:58">
      <c r="A41" s="29"/>
      <c r="B41" s="44" t="s">
        <v>29</v>
      </c>
      <c r="C41" s="55">
        <v>33</v>
      </c>
      <c r="D41" s="56">
        <v>21</v>
      </c>
      <c r="E41" s="55">
        <v>123</v>
      </c>
      <c r="F41" s="56">
        <v>59</v>
      </c>
      <c r="G41" s="55">
        <v>129</v>
      </c>
      <c r="H41" s="56">
        <v>54</v>
      </c>
      <c r="I41" s="55">
        <v>114</v>
      </c>
      <c r="J41" s="56">
        <v>46</v>
      </c>
      <c r="K41" s="55">
        <v>3</v>
      </c>
      <c r="L41" s="56">
        <v>4</v>
      </c>
      <c r="M41" s="55">
        <v>5</v>
      </c>
      <c r="N41" s="56">
        <v>5</v>
      </c>
      <c r="O41" s="55">
        <v>10</v>
      </c>
      <c r="P41" s="56">
        <v>2</v>
      </c>
      <c r="Q41" s="55">
        <v>3</v>
      </c>
      <c r="R41" s="56">
        <v>1</v>
      </c>
      <c r="S41" s="55">
        <v>4</v>
      </c>
      <c r="T41" s="56">
        <v>9</v>
      </c>
      <c r="U41" s="55">
        <v>26</v>
      </c>
      <c r="V41" s="56">
        <v>10</v>
      </c>
      <c r="W41" s="55">
        <v>3</v>
      </c>
      <c r="X41" s="56">
        <v>6</v>
      </c>
      <c r="Y41" s="55"/>
      <c r="Z41" s="56">
        <v>2</v>
      </c>
      <c r="AA41" s="55">
        <v>8</v>
      </c>
      <c r="AB41" s="56"/>
      <c r="AC41" s="55">
        <v>8</v>
      </c>
      <c r="AD41" s="56">
        <v>10</v>
      </c>
      <c r="AE41" s="55">
        <v>4</v>
      </c>
      <c r="AF41" s="56">
        <v>2</v>
      </c>
      <c r="AG41" s="55">
        <v>1</v>
      </c>
      <c r="AH41" s="56">
        <v>2</v>
      </c>
      <c r="AI41" s="55"/>
      <c r="AJ41" s="56"/>
      <c r="AK41" s="55"/>
      <c r="AL41" s="56"/>
      <c r="AM41" s="55">
        <v>1</v>
      </c>
      <c r="AN41" s="56">
        <v>1</v>
      </c>
      <c r="AO41" s="55">
        <v>9</v>
      </c>
      <c r="AP41" s="56">
        <v>1</v>
      </c>
      <c r="AQ41" s="55">
        <v>36</v>
      </c>
      <c r="AR41" s="56">
        <v>15</v>
      </c>
      <c r="AS41" s="84"/>
      <c r="AT41" s="55"/>
      <c r="AU41" s="56"/>
      <c r="AV41" s="55">
        <v>13</v>
      </c>
      <c r="AW41" s="56">
        <v>4</v>
      </c>
      <c r="AX41" s="55">
        <v>9</v>
      </c>
      <c r="AY41" s="56">
        <v>3</v>
      </c>
      <c r="AZ41" s="67"/>
      <c r="BA41" s="4">
        <f t="shared" si="2"/>
        <v>542</v>
      </c>
      <c r="BB41" s="4">
        <f t="shared" si="3"/>
        <v>257</v>
      </c>
      <c r="BC41" s="20"/>
      <c r="BD41" s="40"/>
      <c r="BE41" s="24"/>
    </row>
    <row r="42" spans="1:58">
      <c r="A42" s="29"/>
      <c r="B42" s="44" t="s">
        <v>28</v>
      </c>
      <c r="C42" s="55">
        <v>3</v>
      </c>
      <c r="D42" s="56">
        <v>6</v>
      </c>
      <c r="E42" s="55">
        <v>6</v>
      </c>
      <c r="F42" s="56">
        <v>2</v>
      </c>
      <c r="G42" s="55">
        <v>1</v>
      </c>
      <c r="H42" s="56">
        <v>5</v>
      </c>
      <c r="I42" s="55">
        <v>12</v>
      </c>
      <c r="J42" s="56">
        <v>6</v>
      </c>
      <c r="K42" s="55">
        <v>1</v>
      </c>
      <c r="L42" s="56"/>
      <c r="M42" s="55">
        <v>1</v>
      </c>
      <c r="N42" s="56">
        <v>0</v>
      </c>
      <c r="O42" s="55"/>
      <c r="P42" s="56"/>
      <c r="Q42" s="55"/>
      <c r="R42" s="56"/>
      <c r="S42" s="55"/>
      <c r="T42" s="56"/>
      <c r="U42" s="55"/>
      <c r="V42" s="56"/>
      <c r="W42" s="55">
        <v>1</v>
      </c>
      <c r="X42" s="56"/>
      <c r="Y42" s="55"/>
      <c r="Z42" s="56"/>
      <c r="AA42" s="55"/>
      <c r="AB42" s="56"/>
      <c r="AC42" s="55"/>
      <c r="AD42" s="56"/>
      <c r="AE42" s="55"/>
      <c r="AF42" s="56"/>
      <c r="AG42" s="55"/>
      <c r="AH42" s="56"/>
      <c r="AI42" s="55">
        <v>9</v>
      </c>
      <c r="AJ42" s="56">
        <v>9</v>
      </c>
      <c r="AK42" s="55"/>
      <c r="AL42" s="56">
        <v>1</v>
      </c>
      <c r="AM42" s="55"/>
      <c r="AN42" s="56"/>
      <c r="AO42" s="55"/>
      <c r="AP42" s="56"/>
      <c r="AQ42" s="55">
        <v>1</v>
      </c>
      <c r="AR42" s="56">
        <v>1</v>
      </c>
      <c r="AS42" s="84"/>
      <c r="AT42" s="55"/>
      <c r="AU42" s="56"/>
      <c r="AV42" s="55">
        <v>1</v>
      </c>
      <c r="AW42" s="56"/>
      <c r="AX42" s="55">
        <v>1</v>
      </c>
      <c r="AY42" s="56">
        <v>1</v>
      </c>
      <c r="AZ42" s="67"/>
      <c r="BA42" s="4">
        <f t="shared" si="2"/>
        <v>37</v>
      </c>
      <c r="BB42" s="4">
        <f t="shared" si="3"/>
        <v>31</v>
      </c>
      <c r="BC42" s="21">
        <f>SUM(BA39:BA42)</f>
        <v>1668</v>
      </c>
      <c r="BD42" s="41">
        <f>SUM(BB39:BB42)</f>
        <v>1047</v>
      </c>
      <c r="BE42" s="25"/>
    </row>
    <row r="43" spans="1:58">
      <c r="A43" s="30" t="s">
        <v>231</v>
      </c>
      <c r="B43" s="45" t="s">
        <v>26</v>
      </c>
      <c r="C43" s="57">
        <v>53</v>
      </c>
      <c r="D43" s="58">
        <v>14</v>
      </c>
      <c r="E43" s="57">
        <v>96</v>
      </c>
      <c r="F43" s="58">
        <v>19</v>
      </c>
      <c r="G43" s="57">
        <v>84</v>
      </c>
      <c r="H43" s="58">
        <v>19</v>
      </c>
      <c r="I43" s="57">
        <f>18+53</f>
        <v>71</v>
      </c>
      <c r="J43" s="58">
        <v>21</v>
      </c>
      <c r="K43" s="57">
        <v>9</v>
      </c>
      <c r="L43" s="58">
        <v>2</v>
      </c>
      <c r="M43" s="57">
        <v>4</v>
      </c>
      <c r="N43" s="58">
        <v>3</v>
      </c>
      <c r="O43" s="57">
        <v>11</v>
      </c>
      <c r="P43" s="58"/>
      <c r="Q43" s="57">
        <v>4</v>
      </c>
      <c r="R43" s="58"/>
      <c r="S43" s="57">
        <v>16</v>
      </c>
      <c r="T43" s="58">
        <v>1</v>
      </c>
      <c r="U43" s="57">
        <v>14</v>
      </c>
      <c r="V43" s="58">
        <v>4</v>
      </c>
      <c r="W43" s="57">
        <v>10</v>
      </c>
      <c r="X43" s="58">
        <v>1</v>
      </c>
      <c r="Y43" s="57">
        <v>2</v>
      </c>
      <c r="Z43" s="58"/>
      <c r="AA43" s="57">
        <v>7</v>
      </c>
      <c r="AB43" s="58"/>
      <c r="AC43" s="57">
        <v>9</v>
      </c>
      <c r="AD43" s="58">
        <v>6</v>
      </c>
      <c r="AE43" s="57">
        <v>3</v>
      </c>
      <c r="AF43" s="58"/>
      <c r="AG43" s="57"/>
      <c r="AH43" s="58">
        <v>1</v>
      </c>
      <c r="AI43" s="57">
        <v>16</v>
      </c>
      <c r="AJ43" s="58">
        <v>5</v>
      </c>
      <c r="AK43" s="57">
        <v>5</v>
      </c>
      <c r="AL43" s="58"/>
      <c r="AM43" s="57">
        <v>2</v>
      </c>
      <c r="AN43" s="58"/>
      <c r="AO43" s="57"/>
      <c r="AP43" s="58"/>
      <c r="AQ43" s="57">
        <v>19</v>
      </c>
      <c r="AR43" s="58">
        <v>4</v>
      </c>
      <c r="AS43" s="84"/>
      <c r="AT43" s="57"/>
      <c r="AU43" s="58"/>
      <c r="AV43" s="57">
        <v>7</v>
      </c>
      <c r="AW43" s="58">
        <v>2</v>
      </c>
      <c r="AX43" s="57">
        <v>5</v>
      </c>
      <c r="AY43" s="58"/>
      <c r="AZ43" s="67"/>
      <c r="BA43" s="4">
        <f t="shared" si="2"/>
        <v>447</v>
      </c>
      <c r="BB43" s="4">
        <f t="shared" si="3"/>
        <v>102</v>
      </c>
      <c r="BC43" s="19"/>
      <c r="BD43" s="39"/>
      <c r="BE43" s="23" t="s">
        <v>218</v>
      </c>
      <c r="BF43" s="22" t="s">
        <v>219</v>
      </c>
    </row>
    <row r="44" spans="1:58">
      <c r="A44" s="30"/>
      <c r="B44" s="45" t="s">
        <v>27</v>
      </c>
      <c r="C44" s="57">
        <v>106</v>
      </c>
      <c r="D44" s="58">
        <v>19</v>
      </c>
      <c r="E44" s="57">
        <v>116</v>
      </c>
      <c r="F44" s="58">
        <v>26</v>
      </c>
      <c r="G44" s="57">
        <v>105</v>
      </c>
      <c r="H44" s="58">
        <v>30</v>
      </c>
      <c r="I44" s="57">
        <v>71</v>
      </c>
      <c r="J44" s="58">
        <v>18</v>
      </c>
      <c r="K44" s="57">
        <v>15</v>
      </c>
      <c r="L44" s="58">
        <v>1</v>
      </c>
      <c r="M44" s="57">
        <v>26</v>
      </c>
      <c r="N44" s="58">
        <v>5</v>
      </c>
      <c r="O44" s="57">
        <v>16</v>
      </c>
      <c r="P44" s="58">
        <v>5</v>
      </c>
      <c r="Q44" s="57">
        <v>5</v>
      </c>
      <c r="R44" s="58">
        <v>1</v>
      </c>
      <c r="S44" s="57">
        <v>31</v>
      </c>
      <c r="T44" s="58">
        <v>1</v>
      </c>
      <c r="U44" s="57">
        <v>44</v>
      </c>
      <c r="V44" s="58">
        <v>10</v>
      </c>
      <c r="W44" s="57">
        <v>23</v>
      </c>
      <c r="X44" s="58">
        <v>8</v>
      </c>
      <c r="Y44" s="57">
        <v>4</v>
      </c>
      <c r="Z44" s="58">
        <v>7</v>
      </c>
      <c r="AA44" s="57">
        <v>18</v>
      </c>
      <c r="AB44" s="58">
        <v>3</v>
      </c>
      <c r="AC44" s="57">
        <v>14</v>
      </c>
      <c r="AD44" s="58">
        <v>2</v>
      </c>
      <c r="AE44" s="57">
        <v>6</v>
      </c>
      <c r="AF44" s="58">
        <v>1</v>
      </c>
      <c r="AG44" s="57">
        <v>8</v>
      </c>
      <c r="AH44" s="58">
        <v>1</v>
      </c>
      <c r="AI44" s="57">
        <v>164</v>
      </c>
      <c r="AJ44" s="58">
        <v>43</v>
      </c>
      <c r="AK44" s="57">
        <v>11</v>
      </c>
      <c r="AL44" s="58">
        <v>4</v>
      </c>
      <c r="AM44" s="57">
        <v>10</v>
      </c>
      <c r="AN44" s="58"/>
      <c r="AO44" s="57">
        <v>9</v>
      </c>
      <c r="AP44" s="58">
        <v>1</v>
      </c>
      <c r="AQ44" s="57">
        <v>105</v>
      </c>
      <c r="AR44" s="58">
        <v>34</v>
      </c>
      <c r="AS44" s="84"/>
      <c r="AT44" s="57">
        <v>6</v>
      </c>
      <c r="AU44" s="58">
        <v>6</v>
      </c>
      <c r="AV44" s="57">
        <v>88</v>
      </c>
      <c r="AW44" s="58">
        <v>22</v>
      </c>
      <c r="AX44" s="57">
        <v>36</v>
      </c>
      <c r="AY44" s="58">
        <v>8</v>
      </c>
      <c r="AZ44" s="67"/>
      <c r="BA44" s="4">
        <f t="shared" si="2"/>
        <v>1037</v>
      </c>
      <c r="BB44" s="4">
        <f t="shared" si="3"/>
        <v>256</v>
      </c>
      <c r="BC44" s="20"/>
      <c r="BD44" s="40"/>
      <c r="BE44" s="24"/>
    </row>
    <row r="45" spans="1:58">
      <c r="A45" s="30"/>
      <c r="B45" s="45" t="s">
        <v>29</v>
      </c>
      <c r="C45" s="57">
        <v>39</v>
      </c>
      <c r="D45" s="58">
        <v>15</v>
      </c>
      <c r="E45" s="57">
        <v>150</v>
      </c>
      <c r="F45" s="58">
        <v>32</v>
      </c>
      <c r="G45" s="57">
        <v>148</v>
      </c>
      <c r="H45" s="58">
        <v>35</v>
      </c>
      <c r="I45" s="57">
        <v>133</v>
      </c>
      <c r="J45" s="58">
        <v>27</v>
      </c>
      <c r="K45" s="57">
        <v>6</v>
      </c>
      <c r="L45" s="58">
        <v>1</v>
      </c>
      <c r="M45" s="57">
        <v>8</v>
      </c>
      <c r="N45" s="58">
        <v>2</v>
      </c>
      <c r="O45" s="57">
        <v>10</v>
      </c>
      <c r="P45" s="58">
        <v>2</v>
      </c>
      <c r="Q45" s="57">
        <v>3</v>
      </c>
      <c r="R45" s="58">
        <v>1</v>
      </c>
      <c r="S45" s="57">
        <v>10</v>
      </c>
      <c r="T45" s="58">
        <v>3</v>
      </c>
      <c r="U45" s="57">
        <v>29</v>
      </c>
      <c r="V45" s="58">
        <v>7</v>
      </c>
      <c r="W45" s="57">
        <v>7</v>
      </c>
      <c r="X45" s="58">
        <v>3</v>
      </c>
      <c r="Y45" s="57"/>
      <c r="Z45" s="58">
        <v>2</v>
      </c>
      <c r="AA45" s="57">
        <v>8</v>
      </c>
      <c r="AB45" s="58"/>
      <c r="AC45" s="57">
        <v>17</v>
      </c>
      <c r="AD45" s="58">
        <v>1</v>
      </c>
      <c r="AE45" s="57">
        <v>6</v>
      </c>
      <c r="AF45" s="58"/>
      <c r="AG45" s="57">
        <v>2</v>
      </c>
      <c r="AH45" s="58">
        <v>1</v>
      </c>
      <c r="AI45" s="57"/>
      <c r="AJ45" s="58"/>
      <c r="AK45" s="57"/>
      <c r="AL45" s="58"/>
      <c r="AM45" s="57">
        <v>2</v>
      </c>
      <c r="AN45" s="58"/>
      <c r="AO45" s="57">
        <v>9</v>
      </c>
      <c r="AP45" s="58">
        <v>1</v>
      </c>
      <c r="AQ45" s="57">
        <v>40</v>
      </c>
      <c r="AR45" s="58">
        <v>11</v>
      </c>
      <c r="AS45" s="84"/>
      <c r="AT45" s="57"/>
      <c r="AU45" s="58"/>
      <c r="AV45" s="57">
        <v>15</v>
      </c>
      <c r="AW45" s="58">
        <v>2</v>
      </c>
      <c r="AX45" s="57">
        <v>10</v>
      </c>
      <c r="AY45" s="58">
        <v>2</v>
      </c>
      <c r="AZ45" s="67"/>
      <c r="BA45" s="4">
        <f t="shared" si="2"/>
        <v>652</v>
      </c>
      <c r="BB45" s="4">
        <f t="shared" si="3"/>
        <v>148</v>
      </c>
      <c r="BC45" s="20"/>
      <c r="BD45" s="40"/>
      <c r="BE45" s="24"/>
    </row>
    <row r="46" spans="1:58">
      <c r="A46" s="30"/>
      <c r="B46" s="45" t="s">
        <v>28</v>
      </c>
      <c r="C46" s="57">
        <v>6</v>
      </c>
      <c r="D46" s="58">
        <v>3</v>
      </c>
      <c r="E46" s="57">
        <v>8</v>
      </c>
      <c r="F46" s="58">
        <v>0</v>
      </c>
      <c r="G46" s="57">
        <v>1</v>
      </c>
      <c r="H46" s="58">
        <v>4</v>
      </c>
      <c r="I46" s="57">
        <v>16</v>
      </c>
      <c r="J46" s="58">
        <v>2</v>
      </c>
      <c r="K46" s="57">
        <v>1</v>
      </c>
      <c r="L46" s="58"/>
      <c r="M46" s="57">
        <v>0</v>
      </c>
      <c r="N46" s="58">
        <v>1</v>
      </c>
      <c r="O46" s="57"/>
      <c r="P46" s="58"/>
      <c r="Q46" s="57"/>
      <c r="R46" s="58"/>
      <c r="S46" s="57"/>
      <c r="T46" s="58"/>
      <c r="U46" s="57"/>
      <c r="V46" s="58"/>
      <c r="W46" s="57">
        <v>1</v>
      </c>
      <c r="X46" s="58"/>
      <c r="Y46" s="57"/>
      <c r="Z46" s="58"/>
      <c r="AA46" s="57"/>
      <c r="AB46" s="58"/>
      <c r="AC46" s="57"/>
      <c r="AD46" s="58"/>
      <c r="AE46" s="57"/>
      <c r="AF46" s="58"/>
      <c r="AG46" s="57"/>
      <c r="AH46" s="58"/>
      <c r="AI46" s="57">
        <v>13</v>
      </c>
      <c r="AJ46" s="58">
        <v>5</v>
      </c>
      <c r="AK46" s="57"/>
      <c r="AL46" s="58">
        <v>1</v>
      </c>
      <c r="AM46" s="57"/>
      <c r="AN46" s="58"/>
      <c r="AO46" s="57"/>
      <c r="AP46" s="58"/>
      <c r="AQ46" s="57">
        <v>1</v>
      </c>
      <c r="AR46" s="58">
        <v>1</v>
      </c>
      <c r="AS46" s="84"/>
      <c r="AT46" s="57"/>
      <c r="AU46" s="58"/>
      <c r="AV46" s="57">
        <v>1</v>
      </c>
      <c r="AW46" s="58"/>
      <c r="AX46" s="57">
        <v>1</v>
      </c>
      <c r="AY46" s="58">
        <v>1</v>
      </c>
      <c r="AZ46" s="67"/>
      <c r="BA46" s="4">
        <f t="shared" si="2"/>
        <v>49</v>
      </c>
      <c r="BB46" s="4">
        <f t="shared" si="3"/>
        <v>18</v>
      </c>
      <c r="BC46" s="21">
        <f>SUM(BA43:BA46)</f>
        <v>2185</v>
      </c>
      <c r="BD46" s="41">
        <f>SUM(BB43:BB46)</f>
        <v>524</v>
      </c>
      <c r="BE46" s="25"/>
    </row>
    <row r="47" spans="1:58">
      <c r="A47" s="31" t="s">
        <v>232</v>
      </c>
      <c r="B47" s="46" t="s">
        <v>26</v>
      </c>
      <c r="C47" s="59">
        <v>54</v>
      </c>
      <c r="D47" s="60">
        <v>11</v>
      </c>
      <c r="E47" s="59">
        <v>89</v>
      </c>
      <c r="F47" s="60">
        <v>25</v>
      </c>
      <c r="G47" s="59">
        <f>38+51</f>
        <v>89</v>
      </c>
      <c r="H47" s="60">
        <v>15</v>
      </c>
      <c r="I47" s="59">
        <f>16+49</f>
        <v>65</v>
      </c>
      <c r="J47" s="60">
        <v>20</v>
      </c>
      <c r="K47" s="59">
        <v>12</v>
      </c>
      <c r="L47" s="60">
        <v>1</v>
      </c>
      <c r="M47" s="59">
        <v>5</v>
      </c>
      <c r="N47" s="60">
        <v>2</v>
      </c>
      <c r="O47" s="59">
        <v>8</v>
      </c>
      <c r="P47" s="60">
        <v>3</v>
      </c>
      <c r="Q47" s="59">
        <v>5</v>
      </c>
      <c r="R47" s="60"/>
      <c r="S47" s="59">
        <v>11</v>
      </c>
      <c r="T47" s="60">
        <v>3</v>
      </c>
      <c r="U47" s="59">
        <v>20</v>
      </c>
      <c r="V47" s="60">
        <v>2</v>
      </c>
      <c r="W47" s="59">
        <v>10</v>
      </c>
      <c r="X47" s="60">
        <v>1</v>
      </c>
      <c r="Y47" s="59">
        <v>2</v>
      </c>
      <c r="Z47" s="60"/>
      <c r="AA47" s="59">
        <v>6</v>
      </c>
      <c r="AB47" s="60"/>
      <c r="AC47" s="59">
        <v>11</v>
      </c>
      <c r="AD47" s="60">
        <v>4</v>
      </c>
      <c r="AE47" s="59">
        <v>1</v>
      </c>
      <c r="AF47" s="60">
        <v>2</v>
      </c>
      <c r="AG47" s="59"/>
      <c r="AH47" s="60">
        <v>1</v>
      </c>
      <c r="AI47" s="59">
        <v>14</v>
      </c>
      <c r="AJ47" s="60">
        <v>7</v>
      </c>
      <c r="AK47" s="59">
        <v>4</v>
      </c>
      <c r="AL47" s="60">
        <v>1</v>
      </c>
      <c r="AM47" s="59">
        <v>2</v>
      </c>
      <c r="AN47" s="60"/>
      <c r="AO47" s="59"/>
      <c r="AP47" s="60"/>
      <c r="AQ47" s="59">
        <v>15</v>
      </c>
      <c r="AR47" s="60">
        <v>5</v>
      </c>
      <c r="AS47" s="84"/>
      <c r="AT47" s="59"/>
      <c r="AU47" s="60"/>
      <c r="AV47" s="59">
        <v>8</v>
      </c>
      <c r="AW47" s="60">
        <v>2</v>
      </c>
      <c r="AX47" s="59">
        <v>4</v>
      </c>
      <c r="AY47" s="60"/>
      <c r="AZ47" s="67"/>
      <c r="BA47" s="4">
        <f t="shared" si="2"/>
        <v>435</v>
      </c>
      <c r="BB47" s="4">
        <f t="shared" si="3"/>
        <v>105</v>
      </c>
      <c r="BC47" s="19"/>
      <c r="BD47" s="39"/>
      <c r="BE47" s="23" t="s">
        <v>220</v>
      </c>
      <c r="BF47" s="22" t="s">
        <v>221</v>
      </c>
    </row>
    <row r="48" spans="1:58">
      <c r="A48" s="31"/>
      <c r="B48" s="46" t="s">
        <v>27</v>
      </c>
      <c r="C48" s="59">
        <v>94</v>
      </c>
      <c r="D48" s="60">
        <v>23</v>
      </c>
      <c r="E48" s="59">
        <v>111</v>
      </c>
      <c r="F48" s="60">
        <v>28</v>
      </c>
      <c r="G48" s="59">
        <v>100</v>
      </c>
      <c r="H48" s="60">
        <v>32</v>
      </c>
      <c r="I48" s="59">
        <v>71</v>
      </c>
      <c r="J48" s="60">
        <v>11</v>
      </c>
      <c r="K48" s="59">
        <v>13</v>
      </c>
      <c r="L48" s="60">
        <v>3</v>
      </c>
      <c r="M48" s="59">
        <v>25</v>
      </c>
      <c r="N48" s="60">
        <v>5</v>
      </c>
      <c r="O48" s="59">
        <v>18</v>
      </c>
      <c r="P48" s="60">
        <v>2</v>
      </c>
      <c r="Q48" s="59">
        <v>2</v>
      </c>
      <c r="R48" s="60">
        <v>2</v>
      </c>
      <c r="S48" s="59">
        <v>25</v>
      </c>
      <c r="T48" s="60">
        <v>6</v>
      </c>
      <c r="U48" s="59">
        <v>31</v>
      </c>
      <c r="V48" s="60">
        <v>15</v>
      </c>
      <c r="W48" s="59">
        <v>21</v>
      </c>
      <c r="X48" s="60">
        <v>13</v>
      </c>
      <c r="Y48" s="59">
        <v>6</v>
      </c>
      <c r="Z48" s="60">
        <v>7</v>
      </c>
      <c r="AA48" s="59">
        <v>17</v>
      </c>
      <c r="AB48" s="60">
        <v>3</v>
      </c>
      <c r="AC48" s="59">
        <v>16</v>
      </c>
      <c r="AD48" s="60">
        <v>4</v>
      </c>
      <c r="AE48" s="59">
        <v>4</v>
      </c>
      <c r="AF48" s="60">
        <v>2</v>
      </c>
      <c r="AG48" s="59">
        <v>8</v>
      </c>
      <c r="AH48" s="60"/>
      <c r="AI48" s="59">
        <v>162</v>
      </c>
      <c r="AJ48" s="60">
        <v>34</v>
      </c>
      <c r="AK48" s="59">
        <v>14</v>
      </c>
      <c r="AL48" s="60">
        <v>2</v>
      </c>
      <c r="AM48" s="59">
        <v>9</v>
      </c>
      <c r="AN48" s="60"/>
      <c r="AO48" s="59">
        <v>8</v>
      </c>
      <c r="AP48" s="60">
        <v>2</v>
      </c>
      <c r="AQ48" s="59">
        <v>91</v>
      </c>
      <c r="AR48" s="60">
        <v>41</v>
      </c>
      <c r="AS48" s="84"/>
      <c r="AT48" s="59">
        <v>7</v>
      </c>
      <c r="AU48" s="60">
        <v>5</v>
      </c>
      <c r="AV48" s="59">
        <v>84</v>
      </c>
      <c r="AW48" s="60">
        <v>21</v>
      </c>
      <c r="AX48" s="59">
        <v>37</v>
      </c>
      <c r="AY48" s="60">
        <v>6</v>
      </c>
      <c r="AZ48" s="67"/>
      <c r="BA48" s="4">
        <f t="shared" si="2"/>
        <v>974</v>
      </c>
      <c r="BB48" s="4">
        <f t="shared" si="3"/>
        <v>267</v>
      </c>
      <c r="BC48" s="20"/>
      <c r="BD48" s="40"/>
      <c r="BE48" s="24"/>
    </row>
    <row r="49" spans="1:58">
      <c r="A49" s="31"/>
      <c r="B49" s="46" t="s">
        <v>29</v>
      </c>
      <c r="C49" s="59">
        <v>40</v>
      </c>
      <c r="D49" s="60">
        <v>13</v>
      </c>
      <c r="E49" s="59">
        <v>152</v>
      </c>
      <c r="F49" s="60">
        <v>34</v>
      </c>
      <c r="G49" s="59">
        <v>149</v>
      </c>
      <c r="H49" s="60">
        <v>37</v>
      </c>
      <c r="I49" s="59">
        <v>130</v>
      </c>
      <c r="J49" s="60">
        <v>29</v>
      </c>
      <c r="K49" s="59">
        <v>4</v>
      </c>
      <c r="L49" s="60">
        <v>3</v>
      </c>
      <c r="M49" s="59">
        <v>9</v>
      </c>
      <c r="N49" s="60">
        <v>0</v>
      </c>
      <c r="O49" s="59">
        <v>10</v>
      </c>
      <c r="P49" s="60">
        <v>2</v>
      </c>
      <c r="Q49" s="59">
        <v>3</v>
      </c>
      <c r="R49" s="60">
        <v>1</v>
      </c>
      <c r="S49" s="59">
        <v>7</v>
      </c>
      <c r="T49" s="60">
        <v>6</v>
      </c>
      <c r="U49" s="59">
        <v>31</v>
      </c>
      <c r="V49" s="60">
        <v>6</v>
      </c>
      <c r="W49" s="59">
        <v>4</v>
      </c>
      <c r="X49" s="60">
        <v>5</v>
      </c>
      <c r="Y49" s="59"/>
      <c r="Z49" s="60">
        <v>2</v>
      </c>
      <c r="AA49" s="59">
        <v>9</v>
      </c>
      <c r="AB49" s="60"/>
      <c r="AC49" s="59">
        <v>12</v>
      </c>
      <c r="AD49" s="60">
        <v>6</v>
      </c>
      <c r="AE49" s="59">
        <v>3</v>
      </c>
      <c r="AF49" s="60">
        <v>3</v>
      </c>
      <c r="AG49" s="59">
        <v>2</v>
      </c>
      <c r="AH49" s="60">
        <v>1</v>
      </c>
      <c r="AI49" s="59"/>
      <c r="AJ49" s="60"/>
      <c r="AK49" s="59"/>
      <c r="AL49" s="60"/>
      <c r="AM49" s="59">
        <v>1</v>
      </c>
      <c r="AN49" s="60">
        <v>1</v>
      </c>
      <c r="AO49" s="59">
        <v>10</v>
      </c>
      <c r="AP49" s="60"/>
      <c r="AQ49" s="59">
        <v>38</v>
      </c>
      <c r="AR49" s="60">
        <v>14</v>
      </c>
      <c r="AS49" s="84"/>
      <c r="AT49" s="59"/>
      <c r="AU49" s="60"/>
      <c r="AV49" s="59">
        <v>14</v>
      </c>
      <c r="AW49" s="60">
        <v>3</v>
      </c>
      <c r="AX49" s="59">
        <v>11</v>
      </c>
      <c r="AY49" s="60">
        <v>2</v>
      </c>
      <c r="AZ49" s="67"/>
      <c r="BA49" s="4">
        <f t="shared" si="2"/>
        <v>639</v>
      </c>
      <c r="BB49" s="4">
        <f t="shared" si="3"/>
        <v>168</v>
      </c>
      <c r="BC49" s="20"/>
      <c r="BD49" s="40"/>
      <c r="BE49" s="24"/>
    </row>
    <row r="50" spans="1:58" ht="15" thickBot="1">
      <c r="A50" s="31"/>
      <c r="B50" s="46" t="s">
        <v>28</v>
      </c>
      <c r="C50" s="65">
        <v>5</v>
      </c>
      <c r="D50" s="66">
        <v>4</v>
      </c>
      <c r="E50" s="65">
        <v>8</v>
      </c>
      <c r="F50" s="66">
        <v>1</v>
      </c>
      <c r="G50" s="65">
        <v>3</v>
      </c>
      <c r="H50" s="66">
        <v>3</v>
      </c>
      <c r="I50" s="65">
        <v>13</v>
      </c>
      <c r="J50" s="66">
        <v>5</v>
      </c>
      <c r="K50" s="65">
        <v>1</v>
      </c>
      <c r="L50" s="66"/>
      <c r="M50" s="65">
        <v>1</v>
      </c>
      <c r="N50" s="66">
        <v>0</v>
      </c>
      <c r="O50" s="65"/>
      <c r="P50" s="66"/>
      <c r="Q50" s="65"/>
      <c r="R50" s="66"/>
      <c r="S50" s="65"/>
      <c r="T50" s="66"/>
      <c r="U50" s="65"/>
      <c r="V50" s="66"/>
      <c r="W50" s="65">
        <v>1</v>
      </c>
      <c r="X50" s="66"/>
      <c r="Y50" s="65"/>
      <c r="Z50" s="66"/>
      <c r="AA50" s="65"/>
      <c r="AB50" s="66"/>
      <c r="AC50" s="65"/>
      <c r="AD50" s="66"/>
      <c r="AE50" s="65"/>
      <c r="AF50" s="66"/>
      <c r="AG50" s="65"/>
      <c r="AH50" s="66"/>
      <c r="AI50" s="65">
        <v>18</v>
      </c>
      <c r="AJ50" s="66">
        <v>0</v>
      </c>
      <c r="AK50" s="65"/>
      <c r="AL50" s="66">
        <v>1</v>
      </c>
      <c r="AM50" s="65"/>
      <c r="AN50" s="66"/>
      <c r="AO50" s="65"/>
      <c r="AP50" s="66"/>
      <c r="AQ50" s="65">
        <v>1</v>
      </c>
      <c r="AR50" s="66">
        <v>1</v>
      </c>
      <c r="AS50" s="84"/>
      <c r="AT50" s="65"/>
      <c r="AU50" s="66"/>
      <c r="AV50" s="65">
        <v>1</v>
      </c>
      <c r="AW50" s="66"/>
      <c r="AX50" s="65">
        <v>2</v>
      </c>
      <c r="AY50" s="66"/>
      <c r="AZ50" s="67"/>
      <c r="BA50" s="4">
        <f t="shared" si="2"/>
        <v>54</v>
      </c>
      <c r="BB50" s="4">
        <f t="shared" si="3"/>
        <v>15</v>
      </c>
      <c r="BC50" s="21">
        <f>SUM(BA47:BA50)</f>
        <v>2102</v>
      </c>
      <c r="BD50" s="41">
        <f>SUM(BB47:BB50)</f>
        <v>555</v>
      </c>
      <c r="BE50" s="25"/>
    </row>
    <row r="51" spans="1:58">
      <c r="A51" s="68" t="s">
        <v>233</v>
      </c>
      <c r="B51" s="47" t="s">
        <v>26</v>
      </c>
      <c r="C51" s="61">
        <v>56</v>
      </c>
      <c r="D51" s="62">
        <v>12</v>
      </c>
      <c r="E51" s="61">
        <v>110</v>
      </c>
      <c r="F51" s="62">
        <v>12</v>
      </c>
      <c r="G51" s="61">
        <f>37+60</f>
        <v>97</v>
      </c>
      <c r="H51" s="62">
        <v>8</v>
      </c>
      <c r="I51" s="61">
        <f>19+75</f>
        <v>94</v>
      </c>
      <c r="J51" s="62">
        <v>15</v>
      </c>
      <c r="K51" s="61">
        <v>10</v>
      </c>
      <c r="L51" s="62">
        <v>4</v>
      </c>
      <c r="M51" s="61">
        <v>6</v>
      </c>
      <c r="N51" s="62">
        <v>1</v>
      </c>
      <c r="O51" s="61">
        <v>10</v>
      </c>
      <c r="P51" s="62"/>
      <c r="Q51" s="61">
        <v>3</v>
      </c>
      <c r="R51" s="62">
        <v>2</v>
      </c>
      <c r="S51" s="61">
        <v>15</v>
      </c>
      <c r="T51" s="62">
        <v>2</v>
      </c>
      <c r="U51" s="61">
        <v>21</v>
      </c>
      <c r="V51" s="62">
        <v>5</v>
      </c>
      <c r="W51" s="61">
        <v>11</v>
      </c>
      <c r="X51" s="62">
        <v>1</v>
      </c>
      <c r="Y51" s="61">
        <v>2</v>
      </c>
      <c r="Z51" s="62"/>
      <c r="AA51" s="61">
        <v>4</v>
      </c>
      <c r="AB51" s="62">
        <v>3</v>
      </c>
      <c r="AC51" s="61">
        <v>11</v>
      </c>
      <c r="AD51" s="62">
        <v>5</v>
      </c>
      <c r="AE51" s="61">
        <v>3</v>
      </c>
      <c r="AF51" s="62"/>
      <c r="AG51" s="61">
        <v>3</v>
      </c>
      <c r="AH51" s="62"/>
      <c r="AI51" s="61">
        <v>21</v>
      </c>
      <c r="AJ51" s="62">
        <v>1</v>
      </c>
      <c r="AK51" s="61">
        <v>4</v>
      </c>
      <c r="AL51" s="62">
        <v>1</v>
      </c>
      <c r="AM51" s="61">
        <v>2</v>
      </c>
      <c r="AN51" s="62">
        <v>1</v>
      </c>
      <c r="AO51" s="61">
        <v>2</v>
      </c>
      <c r="AP51" s="62"/>
      <c r="AQ51" s="61">
        <v>24</v>
      </c>
      <c r="AR51" s="62">
        <v>2</v>
      </c>
      <c r="AS51" s="84"/>
      <c r="AT51" s="61"/>
      <c r="AU51" s="62"/>
      <c r="AV51" s="61">
        <v>11</v>
      </c>
      <c r="AW51" s="62"/>
      <c r="AX51" s="61">
        <v>5</v>
      </c>
      <c r="AY51" s="62"/>
      <c r="AZ51" s="67"/>
      <c r="BA51" s="4">
        <f t="shared" ref="BA51:BA62" si="4">C51+E51+G51+I51+K51+M51+O51+Q51+S51+U51+W51+Y51+AA51+AC51+AE51+AG51+AI51+AK51+AM51+AO51+AQ51+AT51+AV51+AX51</f>
        <v>525</v>
      </c>
      <c r="BB51" s="4">
        <f t="shared" ref="BB51:BB62" si="5">D51+F51+H51+J51+L51+N51+P51+R51+T51+V51+X51+Z51+AB51+AD51+AF51+AH51+AJ51+AL51+AN51+AP51+AR51+AU51+AW51+AY51</f>
        <v>75</v>
      </c>
      <c r="BC51" s="19"/>
      <c r="BD51" s="39"/>
      <c r="BE51" s="23" t="s">
        <v>234</v>
      </c>
      <c r="BF51" s="22"/>
    </row>
    <row r="52" spans="1:58">
      <c r="A52" s="32"/>
      <c r="B52" s="47" t="s">
        <v>27</v>
      </c>
      <c r="C52" s="61">
        <v>125</v>
      </c>
      <c r="D52" s="62">
        <v>8</v>
      </c>
      <c r="E52" s="61">
        <v>135</v>
      </c>
      <c r="F52" s="62">
        <v>21</v>
      </c>
      <c r="G52" s="61">
        <v>131</v>
      </c>
      <c r="H52" s="62">
        <v>11</v>
      </c>
      <c r="I52" s="61">
        <v>88</v>
      </c>
      <c r="J52" s="62">
        <v>7</v>
      </c>
      <c r="K52" s="61">
        <v>15</v>
      </c>
      <c r="L52" s="62">
        <v>3</v>
      </c>
      <c r="M52" s="61">
        <v>27</v>
      </c>
      <c r="N52" s="62">
        <v>4</v>
      </c>
      <c r="O52" s="61">
        <v>25</v>
      </c>
      <c r="P52" s="62">
        <v>0</v>
      </c>
      <c r="Q52" s="61">
        <v>5</v>
      </c>
      <c r="R52" s="62">
        <v>1</v>
      </c>
      <c r="S52" s="61">
        <v>38</v>
      </c>
      <c r="T52" s="62">
        <v>3</v>
      </c>
      <c r="U52" s="61">
        <v>46</v>
      </c>
      <c r="V52" s="62">
        <v>5</v>
      </c>
      <c r="W52" s="61">
        <v>19</v>
      </c>
      <c r="X52" s="62">
        <v>1</v>
      </c>
      <c r="Y52" s="61">
        <v>12</v>
      </c>
      <c r="Z52" s="62">
        <v>1</v>
      </c>
      <c r="AA52" s="61">
        <v>19</v>
      </c>
      <c r="AB52" s="62">
        <v>3</v>
      </c>
      <c r="AC52" s="61">
        <v>34</v>
      </c>
      <c r="AD52" s="62">
        <v>3</v>
      </c>
      <c r="AE52" s="61">
        <v>6</v>
      </c>
      <c r="AF52" s="62"/>
      <c r="AG52" s="61">
        <v>9</v>
      </c>
      <c r="AH52" s="62"/>
      <c r="AI52" s="61">
        <v>206</v>
      </c>
      <c r="AJ52" s="62">
        <v>19</v>
      </c>
      <c r="AK52" s="61">
        <v>18</v>
      </c>
      <c r="AL52" s="62">
        <v>1</v>
      </c>
      <c r="AM52" s="61">
        <v>11</v>
      </c>
      <c r="AN52" s="62">
        <v>1</v>
      </c>
      <c r="AO52" s="61">
        <v>10</v>
      </c>
      <c r="AP52" s="62">
        <v>0</v>
      </c>
      <c r="AQ52" s="61">
        <v>142</v>
      </c>
      <c r="AR52" s="62">
        <v>14</v>
      </c>
      <c r="AS52" s="84"/>
      <c r="AT52" s="61">
        <v>12</v>
      </c>
      <c r="AU52" s="62">
        <v>1</v>
      </c>
      <c r="AV52" s="61">
        <v>110</v>
      </c>
      <c r="AW52" s="62">
        <v>13</v>
      </c>
      <c r="AX52" s="61">
        <v>45</v>
      </c>
      <c r="AY52" s="62">
        <v>3</v>
      </c>
      <c r="AZ52" s="67"/>
      <c r="BA52" s="4">
        <f t="shared" si="4"/>
        <v>1288</v>
      </c>
      <c r="BB52" s="4">
        <f t="shared" si="5"/>
        <v>123</v>
      </c>
      <c r="BC52" s="20"/>
      <c r="BD52" s="40"/>
      <c r="BE52" s="24"/>
    </row>
    <row r="53" spans="1:58">
      <c r="A53" s="32"/>
      <c r="B53" s="47" t="s">
        <v>29</v>
      </c>
      <c r="C53" s="61">
        <v>55</v>
      </c>
      <c r="D53" s="62">
        <v>4</v>
      </c>
      <c r="E53" s="61">
        <v>167</v>
      </c>
      <c r="F53" s="62">
        <v>21</v>
      </c>
      <c r="G53" s="61">
        <v>161</v>
      </c>
      <c r="H53" s="62">
        <v>29</v>
      </c>
      <c r="I53" s="61">
        <v>144</v>
      </c>
      <c r="J53" s="62">
        <v>18</v>
      </c>
      <c r="K53" s="61">
        <v>7</v>
      </c>
      <c r="L53" s="62"/>
      <c r="M53" s="61">
        <v>9</v>
      </c>
      <c r="N53" s="62">
        <v>1</v>
      </c>
      <c r="O53" s="61">
        <v>12</v>
      </c>
      <c r="P53" s="62"/>
      <c r="Q53" s="61">
        <v>3</v>
      </c>
      <c r="R53" s="62">
        <v>1</v>
      </c>
      <c r="S53" s="61">
        <v>13</v>
      </c>
      <c r="T53" s="62"/>
      <c r="U53" s="61">
        <v>32</v>
      </c>
      <c r="V53" s="62">
        <v>3</v>
      </c>
      <c r="W53" s="61">
        <v>7</v>
      </c>
      <c r="X53" s="62">
        <v>3</v>
      </c>
      <c r="Y53" s="61">
        <v>1</v>
      </c>
      <c r="Z53" s="62"/>
      <c r="AA53" s="61">
        <v>8</v>
      </c>
      <c r="AB53" s="62">
        <v>1</v>
      </c>
      <c r="AC53" s="61">
        <v>14</v>
      </c>
      <c r="AD53" s="62">
        <v>3</v>
      </c>
      <c r="AE53" s="61">
        <v>5</v>
      </c>
      <c r="AF53" s="62">
        <v>1</v>
      </c>
      <c r="AG53" s="61">
        <v>4</v>
      </c>
      <c r="AH53" s="62"/>
      <c r="AI53" s="61"/>
      <c r="AJ53" s="62"/>
      <c r="AK53" s="61"/>
      <c r="AL53" s="62"/>
      <c r="AM53" s="61">
        <v>2</v>
      </c>
      <c r="AN53" s="62"/>
      <c r="AO53" s="61">
        <v>9</v>
      </c>
      <c r="AP53" s="62">
        <v>1</v>
      </c>
      <c r="AQ53" s="61">
        <v>49</v>
      </c>
      <c r="AR53" s="62">
        <v>6</v>
      </c>
      <c r="AS53" s="84"/>
      <c r="AT53" s="61"/>
      <c r="AU53" s="62"/>
      <c r="AV53" s="61">
        <v>14</v>
      </c>
      <c r="AW53" s="62">
        <v>3</v>
      </c>
      <c r="AX53" s="61">
        <v>13</v>
      </c>
      <c r="AY53" s="62">
        <v>1</v>
      </c>
      <c r="AZ53" s="67"/>
      <c r="BA53" s="4">
        <f t="shared" si="4"/>
        <v>729</v>
      </c>
      <c r="BB53" s="4">
        <f t="shared" si="5"/>
        <v>96</v>
      </c>
      <c r="BC53" s="20"/>
      <c r="BD53" s="40"/>
      <c r="BE53" s="24"/>
    </row>
    <row r="54" spans="1:58">
      <c r="A54" s="32"/>
      <c r="B54" s="47" t="s">
        <v>28</v>
      </c>
      <c r="C54" s="61">
        <v>9</v>
      </c>
      <c r="D54" s="62"/>
      <c r="E54" s="61">
        <v>8</v>
      </c>
      <c r="F54" s="62">
        <v>1</v>
      </c>
      <c r="G54" s="61">
        <v>5</v>
      </c>
      <c r="H54" s="62">
        <v>1</v>
      </c>
      <c r="I54" s="61">
        <v>18</v>
      </c>
      <c r="J54" s="62">
        <v>1</v>
      </c>
      <c r="K54" s="61">
        <v>1</v>
      </c>
      <c r="L54" s="62"/>
      <c r="M54" s="61">
        <v>1</v>
      </c>
      <c r="N54" s="62">
        <v>0</v>
      </c>
      <c r="O54" s="61"/>
      <c r="P54" s="62"/>
      <c r="Q54" s="61"/>
      <c r="R54" s="62"/>
      <c r="S54" s="61"/>
      <c r="T54" s="62"/>
      <c r="U54" s="61"/>
      <c r="V54" s="62"/>
      <c r="W54" s="61">
        <v>1</v>
      </c>
      <c r="X54" s="62"/>
      <c r="Y54" s="61"/>
      <c r="Z54" s="62"/>
      <c r="AA54" s="61"/>
      <c r="AB54" s="62"/>
      <c r="AC54" s="61"/>
      <c r="AD54" s="62"/>
      <c r="AE54" s="61"/>
      <c r="AF54" s="62"/>
      <c r="AG54" s="61"/>
      <c r="AH54" s="62"/>
      <c r="AI54" s="61">
        <v>17</v>
      </c>
      <c r="AJ54" s="62">
        <v>1</v>
      </c>
      <c r="AK54" s="61">
        <v>1</v>
      </c>
      <c r="AL54" s="62"/>
      <c r="AM54" s="61"/>
      <c r="AN54" s="62"/>
      <c r="AO54" s="61"/>
      <c r="AP54" s="62"/>
      <c r="AQ54" s="61">
        <v>2</v>
      </c>
      <c r="AR54" s="62"/>
      <c r="AS54" s="84"/>
      <c r="AT54" s="61"/>
      <c r="AU54" s="62"/>
      <c r="AV54" s="61"/>
      <c r="AW54" s="62">
        <v>1</v>
      </c>
      <c r="AX54" s="61">
        <v>2</v>
      </c>
      <c r="AY54" s="62"/>
      <c r="AZ54" s="67"/>
      <c r="BA54" s="4">
        <f t="shared" si="4"/>
        <v>65</v>
      </c>
      <c r="BB54" s="4">
        <f t="shared" si="5"/>
        <v>5</v>
      </c>
      <c r="BC54" s="21">
        <f>SUM(BA51:BA54)</f>
        <v>2607</v>
      </c>
      <c r="BD54" s="41">
        <f>SUM(BB51:BB54)</f>
        <v>299</v>
      </c>
      <c r="BE54" s="25"/>
    </row>
    <row r="55" spans="1:58">
      <c r="A55" s="69" t="s">
        <v>236</v>
      </c>
      <c r="B55" s="48" t="s">
        <v>26</v>
      </c>
      <c r="C55" s="63">
        <v>41</v>
      </c>
      <c r="D55" s="64">
        <v>26</v>
      </c>
      <c r="E55" s="63">
        <f>37+55</f>
        <v>92</v>
      </c>
      <c r="F55" s="64">
        <v>28</v>
      </c>
      <c r="G55" s="63">
        <f>35+48</f>
        <v>83</v>
      </c>
      <c r="H55" s="64">
        <v>25</v>
      </c>
      <c r="I55" s="63">
        <v>84</v>
      </c>
      <c r="J55" s="64">
        <v>24</v>
      </c>
      <c r="K55" s="63"/>
      <c r="L55" s="64"/>
      <c r="M55" s="63"/>
      <c r="N55" s="64"/>
      <c r="O55" s="63"/>
      <c r="P55" s="64"/>
      <c r="Q55" s="63"/>
      <c r="R55" s="64"/>
      <c r="S55" s="63"/>
      <c r="T55" s="64"/>
      <c r="U55" s="63"/>
      <c r="V55" s="64"/>
      <c r="W55" s="63"/>
      <c r="X55" s="64"/>
      <c r="Y55" s="63"/>
      <c r="Z55" s="64"/>
      <c r="AA55" s="63"/>
      <c r="AB55" s="64"/>
      <c r="AC55" s="63"/>
      <c r="AD55" s="64"/>
      <c r="AE55" s="63"/>
      <c r="AF55" s="64"/>
      <c r="AG55" s="63"/>
      <c r="AH55" s="64"/>
      <c r="AI55" s="63"/>
      <c r="AJ55" s="64"/>
      <c r="AK55" s="63"/>
      <c r="AL55" s="64"/>
      <c r="AM55" s="63"/>
      <c r="AN55" s="64"/>
      <c r="AO55" s="63"/>
      <c r="AP55" s="64"/>
      <c r="AQ55" s="63"/>
      <c r="AR55" s="64"/>
      <c r="AS55" s="84"/>
      <c r="AT55" s="63"/>
      <c r="AU55" s="64"/>
      <c r="AV55" s="63"/>
      <c r="AW55" s="64"/>
      <c r="AX55" s="63"/>
      <c r="AY55" s="64"/>
      <c r="AZ55" s="67"/>
      <c r="BA55" s="4">
        <f t="shared" si="4"/>
        <v>300</v>
      </c>
      <c r="BB55" s="4">
        <f t="shared" si="5"/>
        <v>103</v>
      </c>
      <c r="BC55" s="19"/>
      <c r="BD55" s="39"/>
      <c r="BE55" s="23" t="s">
        <v>235</v>
      </c>
      <c r="BF55" s="22"/>
    </row>
    <row r="56" spans="1:58">
      <c r="A56" s="33"/>
      <c r="B56" s="48" t="s">
        <v>27</v>
      </c>
      <c r="C56" s="63">
        <v>92</v>
      </c>
      <c r="D56" s="64">
        <v>42</v>
      </c>
      <c r="E56" s="63">
        <v>105</v>
      </c>
      <c r="F56" s="64">
        <v>46</v>
      </c>
      <c r="G56" s="63">
        <v>85</v>
      </c>
      <c r="H56" s="64">
        <v>57</v>
      </c>
      <c r="I56" s="63">
        <v>57</v>
      </c>
      <c r="J56" s="64">
        <v>42</v>
      </c>
      <c r="K56" s="63"/>
      <c r="L56" s="64"/>
      <c r="M56" s="63"/>
      <c r="N56" s="64"/>
      <c r="O56" s="63"/>
      <c r="P56" s="64"/>
      <c r="Q56" s="63"/>
      <c r="R56" s="64"/>
      <c r="S56" s="63"/>
      <c r="T56" s="64"/>
      <c r="U56" s="63"/>
      <c r="V56" s="64"/>
      <c r="W56" s="63"/>
      <c r="X56" s="64"/>
      <c r="Y56" s="63"/>
      <c r="Z56" s="64"/>
      <c r="AA56" s="63"/>
      <c r="AB56" s="64"/>
      <c r="AC56" s="63"/>
      <c r="AD56" s="64"/>
      <c r="AE56" s="63"/>
      <c r="AF56" s="64"/>
      <c r="AG56" s="63"/>
      <c r="AH56" s="64"/>
      <c r="AI56" s="63"/>
      <c r="AJ56" s="64"/>
      <c r="AK56" s="63"/>
      <c r="AL56" s="64"/>
      <c r="AM56" s="63"/>
      <c r="AN56" s="64"/>
      <c r="AO56" s="63"/>
      <c r="AP56" s="64"/>
      <c r="AQ56" s="63"/>
      <c r="AR56" s="64"/>
      <c r="AS56" s="84"/>
      <c r="AT56" s="63"/>
      <c r="AU56" s="64"/>
      <c r="AV56" s="63"/>
      <c r="AW56" s="64"/>
      <c r="AX56" s="63"/>
      <c r="AY56" s="64"/>
      <c r="AZ56" s="67"/>
      <c r="BA56" s="4">
        <f t="shared" si="4"/>
        <v>339</v>
      </c>
      <c r="BB56" s="4">
        <f t="shared" si="5"/>
        <v>187</v>
      </c>
      <c r="BC56" s="20"/>
      <c r="BD56" s="40"/>
      <c r="BE56" s="24"/>
    </row>
    <row r="57" spans="1:58">
      <c r="A57" s="33"/>
      <c r="B57" s="48" t="s">
        <v>29</v>
      </c>
      <c r="C57" s="63">
        <v>49</v>
      </c>
      <c r="D57" s="64">
        <v>10</v>
      </c>
      <c r="E57" s="63">
        <v>143</v>
      </c>
      <c r="F57" s="64">
        <v>45</v>
      </c>
      <c r="G57" s="63">
        <v>148</v>
      </c>
      <c r="H57" s="64">
        <v>42</v>
      </c>
      <c r="I57" s="63">
        <v>132</v>
      </c>
      <c r="J57" s="64">
        <v>31</v>
      </c>
      <c r="K57" s="63"/>
      <c r="L57" s="64"/>
      <c r="M57" s="63"/>
      <c r="N57" s="64"/>
      <c r="O57" s="63"/>
      <c r="P57" s="64"/>
      <c r="Q57" s="63"/>
      <c r="R57" s="64"/>
      <c r="S57" s="63"/>
      <c r="T57" s="64"/>
      <c r="U57" s="63"/>
      <c r="V57" s="64"/>
      <c r="W57" s="63"/>
      <c r="X57" s="64"/>
      <c r="Y57" s="63"/>
      <c r="Z57" s="64"/>
      <c r="AA57" s="63"/>
      <c r="AB57" s="64"/>
      <c r="AC57" s="63"/>
      <c r="AD57" s="64"/>
      <c r="AE57" s="63"/>
      <c r="AF57" s="64"/>
      <c r="AG57" s="63"/>
      <c r="AH57" s="64"/>
      <c r="AI57" s="63"/>
      <c r="AJ57" s="64"/>
      <c r="AK57" s="63"/>
      <c r="AL57" s="64"/>
      <c r="AM57" s="63"/>
      <c r="AN57" s="64"/>
      <c r="AO57" s="63"/>
      <c r="AP57" s="64"/>
      <c r="AQ57" s="63"/>
      <c r="AR57" s="64"/>
      <c r="AS57" s="84"/>
      <c r="AT57" s="63"/>
      <c r="AU57" s="64"/>
      <c r="AV57" s="63"/>
      <c r="AW57" s="64"/>
      <c r="AX57" s="63"/>
      <c r="AY57" s="64"/>
      <c r="AZ57" s="67"/>
      <c r="BA57" s="4">
        <f t="shared" si="4"/>
        <v>472</v>
      </c>
      <c r="BB57" s="4">
        <f t="shared" si="5"/>
        <v>128</v>
      </c>
      <c r="BC57" s="20"/>
      <c r="BD57" s="40"/>
      <c r="BE57" s="24"/>
    </row>
    <row r="58" spans="1:58">
      <c r="A58" s="33"/>
      <c r="B58" s="48" t="s">
        <v>28</v>
      </c>
      <c r="C58" s="63">
        <v>7</v>
      </c>
      <c r="D58" s="64">
        <v>2</v>
      </c>
      <c r="E58" s="63">
        <v>7</v>
      </c>
      <c r="F58" s="64">
        <v>2</v>
      </c>
      <c r="G58" s="63">
        <v>5</v>
      </c>
      <c r="H58" s="64">
        <v>1</v>
      </c>
      <c r="I58" s="63">
        <v>18</v>
      </c>
      <c r="J58" s="64">
        <v>0</v>
      </c>
      <c r="K58" s="63"/>
      <c r="L58" s="64"/>
      <c r="M58" s="63"/>
      <c r="N58" s="64"/>
      <c r="O58" s="63"/>
      <c r="P58" s="64"/>
      <c r="Q58" s="63"/>
      <c r="R58" s="64"/>
      <c r="S58" s="63"/>
      <c r="T58" s="64"/>
      <c r="U58" s="63"/>
      <c r="V58" s="64"/>
      <c r="W58" s="63"/>
      <c r="X58" s="64"/>
      <c r="Y58" s="63"/>
      <c r="Z58" s="64"/>
      <c r="AA58" s="63"/>
      <c r="AB58" s="64"/>
      <c r="AC58" s="63"/>
      <c r="AD58" s="64"/>
      <c r="AE58" s="63"/>
      <c r="AF58" s="64"/>
      <c r="AG58" s="63"/>
      <c r="AH58" s="64"/>
      <c r="AI58" s="63"/>
      <c r="AJ58" s="64"/>
      <c r="AK58" s="63"/>
      <c r="AL58" s="64"/>
      <c r="AM58" s="63"/>
      <c r="AN58" s="64"/>
      <c r="AO58" s="63"/>
      <c r="AP58" s="64"/>
      <c r="AQ58" s="63"/>
      <c r="AR58" s="64"/>
      <c r="AS58" s="84"/>
      <c r="AT58" s="63"/>
      <c r="AU58" s="64"/>
      <c r="AV58" s="63"/>
      <c r="AW58" s="64"/>
      <c r="AX58" s="63"/>
      <c r="AY58" s="64"/>
      <c r="AZ58" s="67"/>
      <c r="BA58" s="4">
        <f t="shared" si="4"/>
        <v>37</v>
      </c>
      <c r="BB58" s="4">
        <f t="shared" si="5"/>
        <v>5</v>
      </c>
      <c r="BC58" s="21">
        <f>SUM(BA55:BA58)</f>
        <v>1148</v>
      </c>
      <c r="BD58" s="41">
        <f>SUM(BB55:BB58)</f>
        <v>423</v>
      </c>
      <c r="BE58" s="25"/>
    </row>
    <row r="59" spans="1:58">
      <c r="A59" s="27" t="s">
        <v>237</v>
      </c>
      <c r="B59" s="42" t="s">
        <v>26</v>
      </c>
      <c r="C59" s="51"/>
      <c r="D59" s="52"/>
      <c r="E59" s="51"/>
      <c r="F59" s="52"/>
      <c r="G59" s="51"/>
      <c r="H59" s="52"/>
      <c r="I59" s="51"/>
      <c r="J59" s="52"/>
      <c r="K59" s="51"/>
      <c r="L59" s="52"/>
      <c r="M59" s="51"/>
      <c r="N59" s="52"/>
      <c r="O59" s="51"/>
      <c r="P59" s="52"/>
      <c r="Q59" s="51"/>
      <c r="R59" s="52"/>
      <c r="S59" s="51"/>
      <c r="T59" s="52"/>
      <c r="U59" s="51"/>
      <c r="V59" s="52"/>
      <c r="W59" s="51"/>
      <c r="X59" s="52"/>
      <c r="Y59" s="51"/>
      <c r="Z59" s="52"/>
      <c r="AA59" s="51"/>
      <c r="AB59" s="52"/>
      <c r="AC59" s="51"/>
      <c r="AD59" s="52"/>
      <c r="AE59" s="51"/>
      <c r="AF59" s="52"/>
      <c r="AG59" s="51"/>
      <c r="AH59" s="52"/>
      <c r="AI59" s="51"/>
      <c r="AJ59" s="52"/>
      <c r="AK59" s="51"/>
      <c r="AL59" s="52"/>
      <c r="AM59" s="51">
        <v>2</v>
      </c>
      <c r="AN59" s="52">
        <v>1</v>
      </c>
      <c r="AO59" s="51"/>
      <c r="AP59" s="52"/>
      <c r="AQ59" s="51"/>
      <c r="AR59" s="52"/>
      <c r="AS59" s="84"/>
      <c r="AT59" s="51"/>
      <c r="AU59" s="52"/>
      <c r="AV59" s="51"/>
      <c r="AW59" s="52"/>
      <c r="AX59" s="51"/>
      <c r="AY59" s="52"/>
      <c r="AZ59" s="67"/>
      <c r="BA59" s="4">
        <f t="shared" si="4"/>
        <v>2</v>
      </c>
      <c r="BB59" s="4">
        <f t="shared" si="5"/>
        <v>1</v>
      </c>
      <c r="BC59" s="19"/>
      <c r="BD59" s="39"/>
      <c r="BE59" s="23" t="s">
        <v>237</v>
      </c>
      <c r="BF59" s="22"/>
    </row>
    <row r="60" spans="1:58">
      <c r="A60" s="34"/>
      <c r="B60" s="42" t="s">
        <v>27</v>
      </c>
      <c r="C60" s="51"/>
      <c r="D60" s="52"/>
      <c r="E60" s="51"/>
      <c r="F60" s="52"/>
      <c r="G60" s="51"/>
      <c r="H60" s="52"/>
      <c r="I60" s="51"/>
      <c r="J60" s="52"/>
      <c r="K60" s="51"/>
      <c r="L60" s="52"/>
      <c r="M60" s="51"/>
      <c r="N60" s="52"/>
      <c r="O60" s="51"/>
      <c r="P60" s="52"/>
      <c r="Q60" s="51"/>
      <c r="R60" s="52"/>
      <c r="S60" s="51"/>
      <c r="T60" s="52"/>
      <c r="U60" s="51"/>
      <c r="V60" s="52"/>
      <c r="W60" s="51"/>
      <c r="X60" s="52"/>
      <c r="Y60" s="51"/>
      <c r="Z60" s="52"/>
      <c r="AA60" s="51"/>
      <c r="AB60" s="52"/>
      <c r="AC60" s="51"/>
      <c r="AD60" s="52"/>
      <c r="AE60" s="51"/>
      <c r="AF60" s="52"/>
      <c r="AG60" s="51"/>
      <c r="AH60" s="52"/>
      <c r="AI60" s="51"/>
      <c r="AJ60" s="52"/>
      <c r="AK60" s="51"/>
      <c r="AL60" s="52"/>
      <c r="AM60" s="51">
        <v>8</v>
      </c>
      <c r="AN60" s="52">
        <v>4</v>
      </c>
      <c r="AO60" s="51"/>
      <c r="AP60" s="52"/>
      <c r="AQ60" s="51"/>
      <c r="AR60" s="52"/>
      <c r="AS60" s="84"/>
      <c r="AT60" s="51"/>
      <c r="AU60" s="52"/>
      <c r="AV60" s="51"/>
      <c r="AW60" s="52"/>
      <c r="AX60" s="51"/>
      <c r="AY60" s="52"/>
      <c r="AZ60" s="67"/>
      <c r="BA60" s="4">
        <f t="shared" si="4"/>
        <v>8</v>
      </c>
      <c r="BB60" s="4">
        <f t="shared" si="5"/>
        <v>4</v>
      </c>
      <c r="BC60" s="20"/>
      <c r="BD60" s="40"/>
      <c r="BE60" s="24"/>
    </row>
    <row r="61" spans="1:58">
      <c r="A61" s="34"/>
      <c r="B61" s="42" t="s">
        <v>29</v>
      </c>
      <c r="C61" s="51"/>
      <c r="D61" s="52"/>
      <c r="E61" s="51"/>
      <c r="F61" s="52"/>
      <c r="G61" s="51"/>
      <c r="H61" s="52"/>
      <c r="I61" s="51"/>
      <c r="J61" s="52"/>
      <c r="K61" s="51"/>
      <c r="L61" s="52"/>
      <c r="M61" s="51"/>
      <c r="N61" s="52"/>
      <c r="O61" s="51"/>
      <c r="P61" s="52"/>
      <c r="Q61" s="51"/>
      <c r="R61" s="52"/>
      <c r="S61" s="51"/>
      <c r="T61" s="52"/>
      <c r="U61" s="51"/>
      <c r="V61" s="52"/>
      <c r="W61" s="51"/>
      <c r="X61" s="52"/>
      <c r="Y61" s="51"/>
      <c r="Z61" s="52"/>
      <c r="AA61" s="51"/>
      <c r="AB61" s="52"/>
      <c r="AC61" s="51"/>
      <c r="AD61" s="52"/>
      <c r="AE61" s="51"/>
      <c r="AF61" s="52"/>
      <c r="AG61" s="51"/>
      <c r="AH61" s="52"/>
      <c r="AI61" s="51"/>
      <c r="AJ61" s="52"/>
      <c r="AK61" s="51"/>
      <c r="AL61" s="52"/>
      <c r="AM61" s="51">
        <v>1</v>
      </c>
      <c r="AN61" s="52">
        <v>1</v>
      </c>
      <c r="AO61" s="51"/>
      <c r="AP61" s="52"/>
      <c r="AQ61" s="51"/>
      <c r="AR61" s="52"/>
      <c r="AS61" s="84"/>
      <c r="AT61" s="51"/>
      <c r="AU61" s="52"/>
      <c r="AV61" s="51"/>
      <c r="AW61" s="52"/>
      <c r="AX61" s="51"/>
      <c r="AY61" s="52"/>
      <c r="AZ61" s="67"/>
      <c r="BA61" s="4">
        <f t="shared" si="4"/>
        <v>1</v>
      </c>
      <c r="BB61" s="4">
        <f t="shared" si="5"/>
        <v>1</v>
      </c>
      <c r="BC61" s="20"/>
      <c r="BD61" s="40"/>
      <c r="BE61" s="24"/>
    </row>
    <row r="62" spans="1:58">
      <c r="A62" s="34"/>
      <c r="B62" s="42" t="s">
        <v>28</v>
      </c>
      <c r="C62" s="51"/>
      <c r="D62" s="52"/>
      <c r="E62" s="51"/>
      <c r="F62" s="52"/>
      <c r="G62" s="51"/>
      <c r="H62" s="52"/>
      <c r="I62" s="51"/>
      <c r="J62" s="52"/>
      <c r="K62" s="51"/>
      <c r="L62" s="52"/>
      <c r="M62" s="51"/>
      <c r="N62" s="52"/>
      <c r="O62" s="51"/>
      <c r="P62" s="52"/>
      <c r="Q62" s="51"/>
      <c r="R62" s="52"/>
      <c r="S62" s="51"/>
      <c r="T62" s="52"/>
      <c r="U62" s="51"/>
      <c r="V62" s="52"/>
      <c r="W62" s="51"/>
      <c r="X62" s="52"/>
      <c r="Y62" s="51"/>
      <c r="Z62" s="52"/>
      <c r="AA62" s="51"/>
      <c r="AB62" s="52"/>
      <c r="AC62" s="51"/>
      <c r="AD62" s="52"/>
      <c r="AE62" s="51"/>
      <c r="AF62" s="52"/>
      <c r="AG62" s="51"/>
      <c r="AH62" s="52"/>
      <c r="AI62" s="51"/>
      <c r="AJ62" s="52"/>
      <c r="AK62" s="51"/>
      <c r="AL62" s="52"/>
      <c r="AM62" s="51"/>
      <c r="AN62" s="52"/>
      <c r="AO62" s="51"/>
      <c r="AP62" s="52"/>
      <c r="AQ62" s="51"/>
      <c r="AR62" s="52"/>
      <c r="AS62" s="84"/>
      <c r="AT62" s="51"/>
      <c r="AU62" s="52"/>
      <c r="AV62" s="51"/>
      <c r="AW62" s="52"/>
      <c r="AX62" s="51"/>
      <c r="AY62" s="52"/>
      <c r="AZ62" s="67"/>
      <c r="BA62" s="4">
        <f t="shared" si="4"/>
        <v>0</v>
      </c>
      <c r="BB62" s="4">
        <f t="shared" si="5"/>
        <v>0</v>
      </c>
      <c r="BC62" s="21">
        <f>SUM(BA59:BA62)</f>
        <v>11</v>
      </c>
      <c r="BD62" s="41">
        <f>SUM(BB59:BB62)</f>
        <v>6</v>
      </c>
      <c r="BE62" s="25"/>
    </row>
    <row r="63" spans="1:58" s="35" customFormat="1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7"/>
      <c r="BD63" s="37"/>
      <c r="BE63" s="37"/>
    </row>
    <row r="64" spans="1:58" s="35" customFormat="1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7"/>
      <c r="BD64" s="37"/>
      <c r="BE64" s="37"/>
    </row>
    <row r="65" spans="2:58" s="35" customFormat="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7"/>
      <c r="BD65" s="37"/>
      <c r="BE65" s="37"/>
    </row>
    <row r="66" spans="2:58" s="35" customFormat="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7"/>
      <c r="BD66" s="37"/>
      <c r="BE66" s="37"/>
      <c r="BF66" s="38"/>
    </row>
    <row r="67" spans="2:58" s="35" customFormat="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7"/>
      <c r="BD67" s="37"/>
      <c r="BE67" s="37"/>
    </row>
    <row r="68" spans="2:58" s="35" customFormat="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7"/>
      <c r="BD68" s="37"/>
      <c r="BE68" s="37"/>
    </row>
    <row r="69" spans="2:58" s="35" customFormat="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7"/>
      <c r="BD69" s="37"/>
      <c r="BE69" s="37"/>
    </row>
    <row r="70" spans="2:58" s="35" customFormat="1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7"/>
      <c r="BD70" s="37"/>
      <c r="BE70" s="37"/>
      <c r="BF70" s="38"/>
    </row>
    <row r="71" spans="2:58" s="35" customFormat="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7"/>
      <c r="BD71" s="37"/>
      <c r="BE71" s="37"/>
    </row>
    <row r="72" spans="2:58" s="35" customFormat="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7"/>
      <c r="BD72" s="37"/>
      <c r="BE72" s="37"/>
    </row>
    <row r="73" spans="2:58" s="35" customFormat="1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7"/>
      <c r="BD73" s="37"/>
      <c r="BE73" s="37"/>
    </row>
    <row r="74" spans="2:58" s="35" customFormat="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7"/>
      <c r="BD74" s="37"/>
      <c r="BE74" s="37"/>
      <c r="BF74" s="38"/>
    </row>
    <row r="75" spans="2:58" s="35" customFormat="1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7"/>
      <c r="BD75" s="37"/>
      <c r="BE75" s="37"/>
    </row>
    <row r="76" spans="2:58" s="35" customFormat="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7"/>
      <c r="BD76" s="37"/>
      <c r="BE76" s="37"/>
    </row>
    <row r="77" spans="2:58" s="35" customFormat="1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7"/>
      <c r="BD77" s="37"/>
      <c r="BE77" s="37"/>
    </row>
    <row r="78" spans="2:58" s="35" customFormat="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7"/>
      <c r="BD78" s="37"/>
      <c r="BE78" s="37"/>
      <c r="BF78" s="38"/>
    </row>
    <row r="79" spans="2:58" s="35" customFormat="1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7"/>
      <c r="BD79" s="37"/>
      <c r="BE79" s="37"/>
    </row>
    <row r="80" spans="2:58" s="35" customFormat="1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7"/>
      <c r="BD80" s="37"/>
      <c r="BE80" s="37"/>
    </row>
    <row r="81" spans="2:58" s="35" customFormat="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7"/>
      <c r="BD81" s="37"/>
      <c r="BE81" s="37"/>
    </row>
    <row r="82" spans="2:58" s="35" customFormat="1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7"/>
      <c r="BD82" s="37"/>
      <c r="BE82" s="37"/>
      <c r="BF82" s="38"/>
    </row>
    <row r="83" spans="2:58" s="35" customFormat="1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7"/>
      <c r="BD83" s="37"/>
      <c r="BE83" s="37"/>
    </row>
    <row r="84" spans="2:58" s="35" customFormat="1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7"/>
      <c r="BD84" s="37"/>
      <c r="BE84" s="37"/>
    </row>
    <row r="85" spans="2:58" s="35" customFormat="1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7"/>
      <c r="BD85" s="37"/>
      <c r="BE85" s="37"/>
    </row>
    <row r="86" spans="2:58" s="35" customFormat="1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7"/>
      <c r="BD86" s="37"/>
      <c r="BE86" s="37"/>
      <c r="BF86" s="38"/>
    </row>
    <row r="87" spans="2:58" s="35" customFormat="1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7"/>
      <c r="BD87" s="37"/>
      <c r="BE87" s="37"/>
    </row>
    <row r="88" spans="2:58" s="35" customFormat="1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7"/>
      <c r="BD88" s="37"/>
      <c r="BE88" s="37"/>
    </row>
    <row r="89" spans="2:58" s="35" customFormat="1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7"/>
      <c r="BD89" s="37"/>
      <c r="BE89" s="37"/>
    </row>
    <row r="90" spans="2:58" s="35" customFormat="1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7"/>
      <c r="BD90" s="37"/>
      <c r="BE90" s="37"/>
      <c r="BF90" s="38"/>
    </row>
    <row r="91" spans="2:58" s="35" customFormat="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7"/>
      <c r="BD91" s="37"/>
      <c r="BE91" s="37"/>
    </row>
    <row r="92" spans="2:58" s="35" customFormat="1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7"/>
      <c r="BD92" s="37"/>
      <c r="BE92" s="37"/>
    </row>
    <row r="93" spans="2:58" s="35" customFormat="1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7"/>
      <c r="BD93" s="37"/>
      <c r="BE93" s="37"/>
    </row>
    <row r="94" spans="2:58" s="35" customFormat="1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7"/>
      <c r="BD94" s="37"/>
      <c r="BE94" s="37"/>
      <c r="BF94" s="38"/>
    </row>
    <row r="95" spans="2:58" s="35" customFormat="1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7"/>
      <c r="BD95" s="37"/>
      <c r="BE95" s="37"/>
    </row>
    <row r="96" spans="2:58" s="35" customFormat="1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7"/>
      <c r="BD96" s="37"/>
      <c r="BE96" s="37"/>
    </row>
    <row r="97" spans="2:58" s="35" customFormat="1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7"/>
      <c r="BD97" s="37"/>
      <c r="BE97" s="37"/>
    </row>
    <row r="98" spans="2:58" s="35" customFormat="1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7"/>
      <c r="BD98" s="37"/>
      <c r="BE98" s="37"/>
      <c r="BF98" s="38"/>
    </row>
    <row r="99" spans="2:58" s="35" customFormat="1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7"/>
      <c r="BD99" s="37"/>
      <c r="BE99" s="37"/>
    </row>
    <row r="100" spans="2:58" s="35" customFormat="1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7"/>
      <c r="BD100" s="37"/>
      <c r="BE100" s="37"/>
    </row>
    <row r="101" spans="2:58" s="35" customFormat="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7"/>
      <c r="BD101" s="37"/>
      <c r="BE101" s="37"/>
    </row>
    <row r="102" spans="2:58" s="35" customFormat="1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7"/>
      <c r="BD102" s="37"/>
      <c r="BE102" s="37"/>
      <c r="BF102" s="38"/>
    </row>
    <row r="103" spans="2:58" s="35" customFormat="1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7"/>
      <c r="BD103" s="37"/>
      <c r="BE103" s="37"/>
    </row>
    <row r="104" spans="2:58" s="35" customFormat="1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7"/>
      <c r="BD104" s="37"/>
      <c r="BE104" s="37"/>
    </row>
    <row r="105" spans="2:58" s="35" customFormat="1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7"/>
      <c r="BD105" s="37"/>
      <c r="BE105" s="37"/>
    </row>
    <row r="106" spans="2:58" s="35" customFormat="1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7"/>
      <c r="BD106" s="37"/>
      <c r="BE106" s="37"/>
      <c r="BF106" s="38"/>
    </row>
    <row r="107" spans="2:58" s="35" customFormat="1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7"/>
      <c r="BD107" s="37"/>
      <c r="BE107" s="37"/>
    </row>
    <row r="108" spans="2:58" s="35" customFormat="1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7"/>
      <c r="BD108" s="37"/>
      <c r="BE108" s="37"/>
    </row>
    <row r="109" spans="2:58" s="35" customFormat="1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7"/>
      <c r="BD109" s="37"/>
      <c r="BE109" s="37"/>
    </row>
    <row r="110" spans="2:58" s="35" customFormat="1"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7"/>
      <c r="BD110" s="37"/>
      <c r="BE110" s="37"/>
      <c r="BF110" s="38"/>
    </row>
    <row r="111" spans="2:58" s="35" customFormat="1"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7"/>
      <c r="BD111" s="37"/>
      <c r="BE111" s="37"/>
    </row>
    <row r="112" spans="2:58" s="35" customFormat="1"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7"/>
      <c r="BD112" s="37"/>
      <c r="BE112" s="37"/>
    </row>
    <row r="113" spans="2:58" s="35" customFormat="1"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7"/>
      <c r="BD113" s="37"/>
      <c r="BE113" s="37"/>
    </row>
    <row r="114" spans="2:58" s="35" customFormat="1"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7"/>
      <c r="BD114" s="37"/>
      <c r="BE114" s="37"/>
      <c r="BF114" s="38"/>
    </row>
    <row r="115" spans="2:58" s="35" customFormat="1"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7"/>
      <c r="BD115" s="37"/>
      <c r="BE115" s="37"/>
    </row>
    <row r="116" spans="2:58" s="35" customFormat="1"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7"/>
      <c r="BD116" s="37"/>
      <c r="BE116" s="37"/>
    </row>
    <row r="117" spans="2:58" s="35" customFormat="1"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7"/>
      <c r="BD117" s="37"/>
      <c r="BE117" s="37"/>
    </row>
    <row r="118" spans="2:58" s="35" customFormat="1"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7"/>
      <c r="BD118" s="37"/>
      <c r="BE118" s="37"/>
      <c r="BF118" s="38"/>
    </row>
    <row r="119" spans="2:58" s="35" customFormat="1"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7"/>
      <c r="BD119" s="37"/>
      <c r="BE119" s="37"/>
    </row>
    <row r="120" spans="2:58" s="35" customFormat="1"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7"/>
      <c r="BD120" s="37"/>
      <c r="BE120" s="37"/>
    </row>
    <row r="121" spans="2:58" s="35" customFormat="1"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7"/>
      <c r="BD121" s="37"/>
      <c r="BE121" s="37"/>
    </row>
    <row r="122" spans="2:58" s="35" customFormat="1"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7"/>
      <c r="BD122" s="37"/>
      <c r="BE122" s="37"/>
      <c r="BF122" s="38"/>
    </row>
    <row r="123" spans="2:58" s="35" customFormat="1"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7"/>
      <c r="BD123" s="37"/>
      <c r="BE123" s="37"/>
    </row>
    <row r="124" spans="2:58" s="35" customFormat="1"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7"/>
      <c r="BD124" s="37"/>
      <c r="BE124" s="37"/>
    </row>
    <row r="125" spans="2:58" s="35" customFormat="1"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7"/>
      <c r="BD125" s="37"/>
      <c r="BE125" s="37"/>
    </row>
    <row r="126" spans="2:58" s="35" customFormat="1"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7"/>
      <c r="BD126" s="37"/>
      <c r="BE126" s="37"/>
      <c r="BF126" s="38"/>
    </row>
    <row r="127" spans="2:58" s="35" customFormat="1"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7"/>
      <c r="BD127" s="37"/>
      <c r="BE127" s="37"/>
    </row>
    <row r="128" spans="2:58" s="35" customFormat="1"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7"/>
      <c r="BD128" s="37"/>
      <c r="BE128" s="37"/>
    </row>
    <row r="129" spans="2:58" s="35" customFormat="1"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7"/>
      <c r="BD129" s="37"/>
      <c r="BE129" s="37"/>
    </row>
    <row r="130" spans="2:58" s="35" customFormat="1"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7"/>
      <c r="BD130" s="37"/>
      <c r="BE130" s="37"/>
      <c r="BF130" s="38"/>
    </row>
    <row r="131" spans="2:58" s="35" customFormat="1"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7"/>
      <c r="BD131" s="37"/>
      <c r="BE131" s="37"/>
    </row>
    <row r="132" spans="2:58" s="35" customFormat="1"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7"/>
      <c r="BD132" s="37"/>
      <c r="BE132" s="37"/>
    </row>
    <row r="133" spans="2:58" s="35" customFormat="1"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7"/>
      <c r="BD133" s="37"/>
      <c r="BE133" s="37"/>
    </row>
    <row r="134" spans="2:58" s="35" customFormat="1"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7"/>
      <c r="BD134" s="37"/>
      <c r="BE134" s="37"/>
      <c r="BF134" s="38"/>
    </row>
    <row r="135" spans="2:58" s="35" customFormat="1"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7"/>
      <c r="BD135" s="37"/>
      <c r="BE135" s="37"/>
    </row>
    <row r="136" spans="2:58" s="35" customFormat="1"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7"/>
      <c r="BD136" s="37"/>
      <c r="BE136" s="37"/>
    </row>
    <row r="137" spans="2:58" s="35" customFormat="1"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7"/>
      <c r="BD137" s="37"/>
      <c r="BE137" s="37"/>
    </row>
    <row r="138" spans="2:58" s="35" customFormat="1"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7"/>
      <c r="BD138" s="37"/>
      <c r="BE138" s="37"/>
      <c r="BF138" s="38"/>
    </row>
    <row r="139" spans="2:58" s="35" customFormat="1"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7"/>
      <c r="BD139" s="37"/>
      <c r="BE139" s="37"/>
    </row>
    <row r="140" spans="2:58" s="35" customFormat="1"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7"/>
      <c r="BD140" s="37"/>
      <c r="BE140" s="37"/>
    </row>
    <row r="141" spans="2:58" s="35" customFormat="1"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7"/>
      <c r="BD141" s="37"/>
      <c r="BE141" s="37"/>
    </row>
    <row r="142" spans="2:58" s="35" customFormat="1"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7"/>
      <c r="BD142" s="37"/>
      <c r="BE142" s="37"/>
      <c r="BF142" s="38"/>
    </row>
    <row r="143" spans="2:58" s="35" customFormat="1"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7"/>
      <c r="BD143" s="37"/>
      <c r="BE143" s="37"/>
    </row>
    <row r="144" spans="2:58" s="35" customFormat="1"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7"/>
      <c r="BD144" s="37"/>
      <c r="BE144" s="37"/>
    </row>
    <row r="145" spans="2:58" s="35" customFormat="1"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7"/>
      <c r="BD145" s="37"/>
      <c r="BE145" s="37"/>
    </row>
    <row r="146" spans="2:58" s="35" customFormat="1"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7"/>
      <c r="BD146" s="37"/>
      <c r="BE146" s="37"/>
      <c r="BF146" s="38"/>
    </row>
    <row r="147" spans="2:58" s="35" customFormat="1"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7"/>
      <c r="BD147" s="37"/>
      <c r="BE147" s="37"/>
    </row>
    <row r="148" spans="2:58" s="35" customFormat="1"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7"/>
      <c r="BD148" s="37"/>
      <c r="BE148" s="37"/>
    </row>
    <row r="149" spans="2:58" s="35" customFormat="1"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7"/>
      <c r="BD149" s="37"/>
      <c r="BE149" s="37"/>
    </row>
    <row r="150" spans="2:58" s="35" customFormat="1"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7"/>
      <c r="BD150" s="37"/>
      <c r="BE150" s="37"/>
      <c r="BF150" s="38"/>
    </row>
    <row r="151" spans="2:58" s="35" customFormat="1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7"/>
      <c r="BD151" s="37"/>
      <c r="BE151" s="37"/>
    </row>
    <row r="152" spans="2:58" s="35" customFormat="1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7"/>
      <c r="BD152" s="37"/>
      <c r="BE152" s="37"/>
    </row>
    <row r="153" spans="2:58" s="35" customFormat="1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7"/>
      <c r="BD153" s="37"/>
      <c r="BE153" s="37"/>
    </row>
    <row r="154" spans="2:58" s="35" customFormat="1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7"/>
      <c r="BD154" s="37"/>
      <c r="BE154" s="37"/>
      <c r="BF154" s="38"/>
    </row>
    <row r="155" spans="2:58" s="35" customFormat="1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7"/>
      <c r="BD155" s="37"/>
      <c r="BE155" s="37"/>
    </row>
    <row r="156" spans="2:58" s="35" customFormat="1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7"/>
      <c r="BD156" s="37"/>
      <c r="BE156" s="37"/>
    </row>
    <row r="157" spans="2:58" s="35" customFormat="1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7"/>
      <c r="BD157" s="37"/>
      <c r="BE157" s="37"/>
    </row>
    <row r="158" spans="2:58" s="35" customFormat="1"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7"/>
      <c r="BD158" s="37"/>
      <c r="BE158" s="37"/>
      <c r="BF158" s="38"/>
    </row>
    <row r="159" spans="2:58" s="35" customFormat="1"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7"/>
      <c r="BD159" s="37"/>
      <c r="BE159" s="37"/>
    </row>
    <row r="160" spans="2:58" s="35" customFormat="1"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7"/>
      <c r="BD160" s="37"/>
      <c r="BE160" s="37"/>
    </row>
    <row r="161" spans="2:58" s="35" customFormat="1"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7"/>
      <c r="BD161" s="37"/>
      <c r="BE161" s="37"/>
    </row>
    <row r="162" spans="2:58" s="35" customFormat="1"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7"/>
      <c r="BD162" s="37"/>
      <c r="BE162" s="37"/>
      <c r="BF162" s="38"/>
    </row>
    <row r="163" spans="2:58" s="35" customFormat="1"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7"/>
      <c r="BD163" s="37"/>
      <c r="BE163" s="37"/>
    </row>
    <row r="164" spans="2:58" s="35" customFormat="1"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7"/>
      <c r="BD164" s="37"/>
      <c r="BE164" s="37"/>
    </row>
    <row r="165" spans="2:58" s="35" customFormat="1"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7"/>
      <c r="BD165" s="37"/>
      <c r="BE165" s="37"/>
    </row>
    <row r="166" spans="2:58" s="35" customFormat="1"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7"/>
      <c r="BD166" s="37"/>
      <c r="BE166" s="37"/>
      <c r="BF166" s="38"/>
    </row>
    <row r="167" spans="2:58" s="35" customFormat="1"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7"/>
      <c r="BD167" s="37"/>
      <c r="BE167" s="37"/>
    </row>
    <row r="168" spans="2:58" s="35" customFormat="1"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7"/>
      <c r="BD168" s="37"/>
      <c r="BE168" s="37"/>
    </row>
    <row r="169" spans="2:58" s="35" customFormat="1"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7"/>
      <c r="BD169" s="37"/>
      <c r="BE169" s="37"/>
    </row>
    <row r="170" spans="2:58" s="35" customFormat="1"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7"/>
      <c r="BD170" s="37"/>
      <c r="BE170" s="37"/>
      <c r="BF170" s="38"/>
    </row>
    <row r="171" spans="2:58" s="35" customFormat="1"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7"/>
      <c r="BD171" s="37"/>
      <c r="BE171" s="37"/>
    </row>
    <row r="172" spans="2:58" s="35" customFormat="1"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7"/>
      <c r="BD172" s="37"/>
      <c r="BE172" s="37"/>
    </row>
    <row r="173" spans="2:58" s="35" customFormat="1"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7"/>
      <c r="BD173" s="37"/>
      <c r="BE173" s="37"/>
    </row>
    <row r="174" spans="2:58" s="35" customFormat="1"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7"/>
      <c r="BD174" s="37"/>
      <c r="BE174" s="37"/>
      <c r="BF174" s="38"/>
    </row>
    <row r="175" spans="2:58" s="35" customFormat="1"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7"/>
      <c r="BD175" s="37"/>
      <c r="BE175" s="37"/>
    </row>
    <row r="176" spans="2:58" s="35" customFormat="1"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7"/>
      <c r="BD176" s="37"/>
      <c r="BE176" s="37"/>
    </row>
    <row r="177" spans="2:58" s="35" customFormat="1"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7"/>
      <c r="BD177" s="37"/>
      <c r="BE177" s="37"/>
    </row>
    <row r="178" spans="2:58" s="35" customFormat="1"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7"/>
      <c r="BD178" s="37"/>
      <c r="BE178" s="37"/>
      <c r="BF178" s="38"/>
    </row>
    <row r="179" spans="2:58" s="35" customFormat="1"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7"/>
      <c r="BD179" s="37"/>
      <c r="BE179" s="37"/>
    </row>
    <row r="180" spans="2:58" s="35" customFormat="1"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7"/>
      <c r="BD180" s="37"/>
      <c r="BE180" s="37"/>
    </row>
    <row r="181" spans="2:58" s="35" customFormat="1"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7"/>
      <c r="BD181" s="37"/>
      <c r="BE181" s="37"/>
    </row>
    <row r="182" spans="2:58" s="35" customFormat="1"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7"/>
      <c r="BD182" s="37"/>
      <c r="BE182" s="37"/>
      <c r="BF182" s="38"/>
    </row>
    <row r="183" spans="2:58" s="35" customFormat="1"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7"/>
      <c r="BD183" s="37"/>
      <c r="BE183" s="37"/>
    </row>
    <row r="184" spans="2:58" s="35" customFormat="1"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7"/>
      <c r="BD184" s="37"/>
      <c r="BE184" s="37"/>
    </row>
    <row r="185" spans="2:58" s="35" customFormat="1"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7"/>
      <c r="BD185" s="37"/>
      <c r="BE185" s="37"/>
    </row>
    <row r="186" spans="2:58" s="35" customFormat="1"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7"/>
      <c r="BD186" s="37"/>
      <c r="BE186" s="37"/>
      <c r="BF186" s="38"/>
    </row>
    <row r="187" spans="2:58" s="35" customFormat="1"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7"/>
      <c r="BD187" s="37"/>
      <c r="BE187" s="37"/>
    </row>
    <row r="188" spans="2:58" s="35" customFormat="1"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7"/>
      <c r="BD188" s="37"/>
      <c r="BE188" s="37"/>
    </row>
    <row r="189" spans="2:58" s="35" customFormat="1"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7"/>
      <c r="BD189" s="37"/>
      <c r="BE189" s="37"/>
    </row>
    <row r="190" spans="2:58" s="35" customFormat="1"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7"/>
      <c r="BD190" s="37"/>
      <c r="BE190" s="37"/>
      <c r="BF190" s="38"/>
    </row>
    <row r="191" spans="2:58" s="35" customFormat="1"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7"/>
      <c r="BD191" s="37"/>
      <c r="BE191" s="37"/>
    </row>
    <row r="192" spans="2:58" s="35" customFormat="1"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7"/>
      <c r="BD192" s="37"/>
      <c r="BE192" s="37"/>
    </row>
    <row r="193" spans="2:58" s="35" customFormat="1"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7"/>
      <c r="BD193" s="37"/>
      <c r="BE193" s="37"/>
    </row>
    <row r="194" spans="2:58" s="35" customFormat="1"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7"/>
      <c r="BD194" s="37"/>
      <c r="BE194" s="37"/>
      <c r="BF194" s="38"/>
    </row>
    <row r="195" spans="2:58" s="35" customFormat="1"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7"/>
      <c r="BD195" s="37"/>
      <c r="BE195" s="37"/>
    </row>
    <row r="196" spans="2:58" s="35" customFormat="1"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7"/>
      <c r="BD196" s="37"/>
      <c r="BE196" s="37"/>
    </row>
    <row r="197" spans="2:58" s="35" customFormat="1"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7"/>
      <c r="BD197" s="37"/>
      <c r="BE197" s="37"/>
    </row>
    <row r="198" spans="2:58" s="35" customFormat="1"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7"/>
      <c r="BD198" s="37"/>
      <c r="BE198" s="37"/>
      <c r="BF198" s="38"/>
    </row>
    <row r="199" spans="2:58" s="35" customFormat="1"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7"/>
      <c r="BD199" s="37"/>
      <c r="BE199" s="37"/>
    </row>
    <row r="200" spans="2:58" s="35" customFormat="1"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7"/>
      <c r="BD200" s="37"/>
      <c r="BE200" s="37"/>
    </row>
    <row r="201" spans="2:58" s="35" customFormat="1"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7"/>
      <c r="BD201" s="37"/>
      <c r="BE201" s="37"/>
    </row>
    <row r="202" spans="2:58" s="35" customFormat="1"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7"/>
      <c r="BD202" s="37"/>
      <c r="BE202" s="37"/>
      <c r="BF202" s="38"/>
    </row>
    <row r="203" spans="2:58" s="35" customFormat="1"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7"/>
      <c r="BD203" s="37"/>
      <c r="BE203" s="37"/>
    </row>
    <row r="204" spans="2:58" s="35" customFormat="1"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7"/>
      <c r="BD204" s="37"/>
      <c r="BE204" s="37"/>
    </row>
    <row r="205" spans="2:58" s="35" customFormat="1"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7"/>
      <c r="BD205" s="37"/>
      <c r="BE205" s="37"/>
    </row>
    <row r="206" spans="2:58" s="35" customFormat="1"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7"/>
      <c r="BD206" s="37"/>
      <c r="BE206" s="37"/>
      <c r="BF206" s="38"/>
    </row>
    <row r="207" spans="2:58" s="35" customFormat="1"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7"/>
      <c r="BD207" s="37"/>
      <c r="BE207" s="37"/>
    </row>
    <row r="208" spans="2:58" s="35" customFormat="1"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7"/>
      <c r="BD208" s="37"/>
      <c r="BE208" s="37"/>
    </row>
    <row r="209" spans="2:58" s="35" customFormat="1"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7"/>
      <c r="BD209" s="37"/>
      <c r="BE209" s="37"/>
    </row>
    <row r="210" spans="2:58" s="35" customFormat="1"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7"/>
      <c r="BD210" s="37"/>
      <c r="BE210" s="37"/>
      <c r="BF210" s="38"/>
    </row>
    <row r="211" spans="2:58" s="35" customFormat="1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7"/>
      <c r="BD211" s="37"/>
      <c r="BE211" s="37"/>
    </row>
    <row r="212" spans="2:58" s="35" customFormat="1"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7"/>
      <c r="BD212" s="37"/>
      <c r="BE212" s="37"/>
    </row>
    <row r="213" spans="2:58" s="35" customFormat="1"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7"/>
      <c r="BD213" s="37"/>
      <c r="BE213" s="37"/>
    </row>
    <row r="214" spans="2:58" s="35" customFormat="1"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7"/>
      <c r="BD214" s="37"/>
      <c r="BE214" s="37"/>
      <c r="BF214" s="38"/>
    </row>
    <row r="215" spans="2:58" s="35" customFormat="1"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7"/>
      <c r="BD215" s="37"/>
      <c r="BE215" s="37"/>
    </row>
    <row r="216" spans="2:58" s="35" customFormat="1"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7"/>
      <c r="BD216" s="37"/>
      <c r="BE216" s="37"/>
    </row>
    <row r="217" spans="2:58" s="35" customFormat="1"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7"/>
      <c r="BD217" s="37"/>
      <c r="BE217" s="37"/>
    </row>
    <row r="218" spans="2:58" s="35" customFormat="1"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7"/>
      <c r="BD218" s="37"/>
      <c r="BE218" s="37"/>
      <c r="BF218" s="38"/>
    </row>
    <row r="219" spans="2:58" s="35" customFormat="1"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7"/>
      <c r="BD219" s="37"/>
      <c r="BE219" s="37"/>
    </row>
    <row r="220" spans="2:58" s="35" customFormat="1"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7"/>
      <c r="BD220" s="37"/>
      <c r="BE220" s="37"/>
    </row>
    <row r="221" spans="2:58" s="35" customFormat="1"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7"/>
      <c r="BD221" s="37"/>
      <c r="BE221" s="37"/>
    </row>
    <row r="222" spans="2:58" s="35" customFormat="1"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7"/>
      <c r="BD222" s="37"/>
      <c r="BE222" s="37"/>
      <c r="BF222" s="38"/>
    </row>
    <row r="223" spans="2:58" s="35" customFormat="1"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7"/>
      <c r="BD223" s="37"/>
      <c r="BE223" s="37"/>
    </row>
    <row r="224" spans="2:58" s="35" customFormat="1"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7"/>
      <c r="BD224" s="37"/>
      <c r="BE224" s="37"/>
    </row>
    <row r="225" spans="2:58" s="35" customFormat="1"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7"/>
      <c r="BD225" s="37"/>
      <c r="BE225" s="37"/>
    </row>
    <row r="226" spans="2:58" s="35" customFormat="1"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7"/>
      <c r="BD226" s="37"/>
      <c r="BE226" s="37"/>
      <c r="BF226" s="38"/>
    </row>
    <row r="227" spans="2:58" s="35" customFormat="1"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7"/>
      <c r="BD227" s="37"/>
      <c r="BE227" s="37"/>
    </row>
    <row r="228" spans="2:58" s="35" customFormat="1"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7"/>
      <c r="BD228" s="37"/>
      <c r="BE228" s="37"/>
    </row>
    <row r="229" spans="2:58" s="35" customFormat="1"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7"/>
      <c r="BD229" s="37"/>
      <c r="BE229" s="37"/>
    </row>
    <row r="230" spans="2:58" s="35" customFormat="1"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7"/>
      <c r="BD230" s="37"/>
      <c r="BE230" s="37"/>
      <c r="BF230" s="38"/>
    </row>
    <row r="231" spans="2:58" s="35" customFormat="1"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7"/>
      <c r="BD231" s="37"/>
      <c r="BE231" s="37"/>
    </row>
    <row r="232" spans="2:58" s="35" customFormat="1"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7"/>
      <c r="BD232" s="37"/>
      <c r="BE232" s="37"/>
    </row>
    <row r="233" spans="2:58" s="35" customFormat="1"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7"/>
      <c r="BD233" s="37"/>
      <c r="BE233" s="37"/>
    </row>
  </sheetData>
  <mergeCells count="25">
    <mergeCell ref="M1:N1"/>
    <mergeCell ref="C1:D1"/>
    <mergeCell ref="E1:F1"/>
    <mergeCell ref="G1:H1"/>
    <mergeCell ref="I1:J1"/>
    <mergeCell ref="K1:L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BA1:BB1"/>
    <mergeCell ref="AM1:AN1"/>
    <mergeCell ref="AO1:AP1"/>
    <mergeCell ref="AQ1:AR1"/>
    <mergeCell ref="AT1:AU1"/>
    <mergeCell ref="AV1:AW1"/>
    <mergeCell ref="AX1:AY1"/>
  </mergeCells>
  <pageMargins left="0" right="0" top="0" bottom="0" header="0.3" footer="0.3"/>
  <pageSetup paperSize="17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sqref="A1:D1"/>
    </sheetView>
  </sheetViews>
  <sheetFormatPr baseColWidth="10" defaultColWidth="8.83203125" defaultRowHeight="14" x14ac:dyDescent="0"/>
  <cols>
    <col min="1" max="1" width="35.1640625" style="70" bestFit="1" customWidth="1"/>
    <col min="2" max="2" width="26.1640625" bestFit="1" customWidth="1"/>
    <col min="3" max="3" width="6.33203125" style="71" bestFit="1" customWidth="1"/>
    <col min="4" max="7" width="8.83203125" customWidth="1"/>
  </cols>
  <sheetData>
    <row r="1" spans="1:4" ht="18">
      <c r="A1" s="91" t="s">
        <v>240</v>
      </c>
      <c r="B1" s="91"/>
      <c r="C1" s="91"/>
      <c r="D1" s="91"/>
    </row>
    <row r="2" spans="1:4" ht="18">
      <c r="A2" s="74"/>
      <c r="B2" s="72"/>
      <c r="C2" s="73"/>
      <c r="D2" s="72"/>
    </row>
    <row r="3" spans="1:4" ht="18">
      <c r="A3" s="74" t="s">
        <v>238</v>
      </c>
      <c r="B3" s="75" t="s">
        <v>88</v>
      </c>
      <c r="C3" s="76">
        <v>2308</v>
      </c>
      <c r="D3" s="72"/>
    </row>
    <row r="4" spans="1:4" ht="18">
      <c r="A4" s="77"/>
      <c r="B4" s="78" t="s">
        <v>90</v>
      </c>
      <c r="C4" s="73">
        <v>477</v>
      </c>
      <c r="D4" s="72"/>
    </row>
    <row r="5" spans="1:4" ht="18">
      <c r="A5" s="77"/>
      <c r="B5" s="78" t="s">
        <v>193</v>
      </c>
      <c r="C5" s="73">
        <v>55</v>
      </c>
      <c r="D5" s="72"/>
    </row>
    <row r="6" spans="1:4" ht="18">
      <c r="A6" s="77"/>
      <c r="B6" s="78" t="s">
        <v>91</v>
      </c>
      <c r="C6" s="73">
        <v>89</v>
      </c>
      <c r="D6" s="72"/>
    </row>
    <row r="7" spans="1:4" ht="18">
      <c r="A7" s="77" t="s">
        <v>93</v>
      </c>
      <c r="B7" s="75" t="s">
        <v>94</v>
      </c>
      <c r="C7" s="76">
        <v>2463</v>
      </c>
      <c r="D7" s="72"/>
    </row>
    <row r="8" spans="1:4" ht="18">
      <c r="A8" s="77"/>
      <c r="B8" s="78" t="s">
        <v>92</v>
      </c>
      <c r="C8" s="73">
        <v>336</v>
      </c>
      <c r="D8" s="72"/>
    </row>
    <row r="9" spans="1:4" ht="18">
      <c r="A9" s="77"/>
      <c r="B9" s="78" t="s">
        <v>95</v>
      </c>
      <c r="C9" s="73">
        <v>114</v>
      </c>
      <c r="D9" s="72"/>
    </row>
    <row r="10" spans="1:4" ht="18">
      <c r="A10" s="77" t="s">
        <v>99</v>
      </c>
      <c r="B10" s="75" t="s">
        <v>96</v>
      </c>
      <c r="C10" s="76">
        <v>2092</v>
      </c>
      <c r="D10" s="72"/>
    </row>
    <row r="11" spans="1:4" ht="18">
      <c r="A11" s="77"/>
      <c r="B11" s="78" t="s">
        <v>97</v>
      </c>
      <c r="C11" s="73">
        <v>99</v>
      </c>
      <c r="D11" s="72"/>
    </row>
    <row r="12" spans="1:4" ht="18">
      <c r="A12" s="77"/>
      <c r="B12" s="78" t="s">
        <v>98</v>
      </c>
      <c r="C12" s="73">
        <v>671</v>
      </c>
      <c r="D12" s="72"/>
    </row>
    <row r="13" spans="1:4" ht="18">
      <c r="A13" s="77" t="s">
        <v>106</v>
      </c>
      <c r="B13" s="75" t="s">
        <v>101</v>
      </c>
      <c r="C13" s="76">
        <v>2589</v>
      </c>
      <c r="D13" s="72"/>
    </row>
    <row r="14" spans="1:4" ht="18">
      <c r="A14" s="77"/>
      <c r="B14" s="78" t="s">
        <v>100</v>
      </c>
      <c r="C14" s="73">
        <v>281</v>
      </c>
      <c r="D14" s="72"/>
    </row>
    <row r="15" spans="1:4" ht="18">
      <c r="A15" s="77" t="s">
        <v>107</v>
      </c>
      <c r="B15" s="75" t="s">
        <v>102</v>
      </c>
      <c r="C15" s="76">
        <v>2737</v>
      </c>
      <c r="D15" s="72"/>
    </row>
    <row r="16" spans="1:4" ht="18">
      <c r="A16" s="77" t="s">
        <v>116</v>
      </c>
      <c r="B16" s="75" t="s">
        <v>103</v>
      </c>
      <c r="C16" s="76">
        <v>2130</v>
      </c>
      <c r="D16" s="72"/>
    </row>
    <row r="17" spans="1:4" ht="18">
      <c r="A17" s="77"/>
      <c r="B17" s="78" t="s">
        <v>104</v>
      </c>
      <c r="C17" s="73">
        <v>601</v>
      </c>
      <c r="D17" s="72"/>
    </row>
    <row r="18" spans="1:4" ht="18">
      <c r="A18" s="77" t="s">
        <v>108</v>
      </c>
      <c r="B18" s="75" t="s">
        <v>239</v>
      </c>
      <c r="C18" s="76">
        <v>204</v>
      </c>
      <c r="D18" s="72"/>
    </row>
    <row r="19" spans="1:4" ht="18">
      <c r="A19" s="77" t="s">
        <v>113</v>
      </c>
      <c r="B19" s="75" t="s">
        <v>110</v>
      </c>
      <c r="C19" s="76">
        <v>141</v>
      </c>
      <c r="D19" s="72"/>
    </row>
    <row r="20" spans="1:4" ht="18">
      <c r="A20" s="77"/>
      <c r="B20" s="75" t="s">
        <v>111</v>
      </c>
      <c r="C20" s="76">
        <v>167</v>
      </c>
      <c r="D20" s="72"/>
    </row>
    <row r="21" spans="1:4" ht="18">
      <c r="A21" s="77"/>
      <c r="B21" s="78" t="s">
        <v>109</v>
      </c>
      <c r="C21" s="73">
        <v>71</v>
      </c>
      <c r="D21" s="72"/>
    </row>
    <row r="22" spans="1:4" ht="18">
      <c r="A22" s="77"/>
      <c r="B22" s="78" t="s">
        <v>112</v>
      </c>
      <c r="C22" s="73">
        <v>28</v>
      </c>
      <c r="D22" s="72"/>
    </row>
    <row r="23" spans="1:4" ht="18">
      <c r="A23" s="77" t="s">
        <v>115</v>
      </c>
      <c r="B23" s="75" t="s">
        <v>114</v>
      </c>
      <c r="C23" s="76">
        <v>895</v>
      </c>
      <c r="D23" s="72"/>
    </row>
    <row r="24" spans="1:4" ht="18">
      <c r="A24" s="77" t="s">
        <v>118</v>
      </c>
      <c r="B24" s="75" t="s">
        <v>117</v>
      </c>
      <c r="C24" s="76">
        <v>738</v>
      </c>
      <c r="D24" s="72"/>
    </row>
    <row r="25" spans="1:4" ht="18">
      <c r="A25" s="77" t="s">
        <v>120</v>
      </c>
      <c r="B25" s="75" t="s">
        <v>119</v>
      </c>
      <c r="C25" s="76">
        <v>2721</v>
      </c>
      <c r="D25" s="72"/>
    </row>
    <row r="26" spans="1:4" ht="18">
      <c r="A26" s="77" t="s">
        <v>122</v>
      </c>
      <c r="B26" s="75" t="s">
        <v>121</v>
      </c>
      <c r="C26" s="76">
        <v>2753</v>
      </c>
      <c r="D26" s="72"/>
    </row>
    <row r="27" spans="1:4" ht="18">
      <c r="A27" s="77" t="s">
        <v>123</v>
      </c>
      <c r="B27" s="75" t="s">
        <v>124</v>
      </c>
      <c r="C27" s="76">
        <v>2763</v>
      </c>
      <c r="D27" s="72"/>
    </row>
    <row r="28" spans="1:4" ht="18">
      <c r="A28" s="77" t="s">
        <v>126</v>
      </c>
      <c r="B28" s="75" t="s">
        <v>125</v>
      </c>
      <c r="C28" s="76">
        <v>2550</v>
      </c>
      <c r="D28" s="72"/>
    </row>
    <row r="29" spans="1:4" ht="18">
      <c r="A29" s="77" t="s">
        <v>128</v>
      </c>
      <c r="B29" s="75" t="s">
        <v>127</v>
      </c>
      <c r="C29" s="76">
        <v>2756</v>
      </c>
      <c r="D29" s="72"/>
    </row>
    <row r="30" spans="1:4" ht="18">
      <c r="A30" s="77" t="s">
        <v>130</v>
      </c>
      <c r="B30" s="75" t="s">
        <v>129</v>
      </c>
      <c r="C30" s="76">
        <v>49</v>
      </c>
      <c r="D30" s="72"/>
    </row>
    <row r="31" spans="1:4" ht="18">
      <c r="A31" s="77" t="s">
        <v>132</v>
      </c>
      <c r="B31" s="75" t="s">
        <v>131</v>
      </c>
      <c r="C31" s="76">
        <v>46</v>
      </c>
      <c r="D31" s="72"/>
    </row>
    <row r="32" spans="1:4" ht="18">
      <c r="A32" s="77" t="s">
        <v>134</v>
      </c>
      <c r="B32" s="75" t="s">
        <v>133</v>
      </c>
      <c r="C32" s="76">
        <v>33</v>
      </c>
      <c r="D32" s="72"/>
    </row>
    <row r="33" spans="1:4" ht="18">
      <c r="A33" s="77" t="s">
        <v>136</v>
      </c>
      <c r="B33" s="75" t="s">
        <v>135</v>
      </c>
      <c r="C33" s="76">
        <v>14</v>
      </c>
      <c r="D33" s="72"/>
    </row>
    <row r="34" spans="1:4" ht="18">
      <c r="A34" s="77" t="s">
        <v>138</v>
      </c>
      <c r="B34" s="75" t="s">
        <v>137</v>
      </c>
      <c r="C34" s="76">
        <v>12</v>
      </c>
      <c r="D34" s="72"/>
    </row>
    <row r="35" spans="1:4" ht="18">
      <c r="A35" s="77" t="s">
        <v>140</v>
      </c>
      <c r="B35" s="75" t="s">
        <v>139</v>
      </c>
      <c r="C35" s="76">
        <v>65</v>
      </c>
      <c r="D35" s="72"/>
    </row>
    <row r="36" spans="1:4" ht="18">
      <c r="A36" s="77" t="s">
        <v>142</v>
      </c>
      <c r="B36" s="75" t="s">
        <v>141</v>
      </c>
      <c r="C36" s="76">
        <v>100</v>
      </c>
      <c r="D36" s="72"/>
    </row>
    <row r="37" spans="1:4" ht="18">
      <c r="A37" s="77" t="s">
        <v>144</v>
      </c>
      <c r="B37" s="75" t="s">
        <v>143</v>
      </c>
      <c r="C37" s="76">
        <v>108</v>
      </c>
      <c r="D37" s="72"/>
    </row>
    <row r="38" spans="1:4" ht="18">
      <c r="A38" s="77" t="s">
        <v>146</v>
      </c>
      <c r="B38" s="75" t="s">
        <v>145</v>
      </c>
      <c r="C38" s="76">
        <v>35</v>
      </c>
      <c r="D38" s="72"/>
    </row>
    <row r="39" spans="1:4" ht="18">
      <c r="A39" s="77" t="s">
        <v>148</v>
      </c>
      <c r="B39" s="75" t="s">
        <v>147</v>
      </c>
      <c r="C39" s="76">
        <v>38</v>
      </c>
      <c r="D39" s="72"/>
    </row>
    <row r="40" spans="1:4" ht="18">
      <c r="A40" s="77" t="s">
        <v>245</v>
      </c>
      <c r="B40" s="75" t="s">
        <v>246</v>
      </c>
      <c r="C40" s="76">
        <v>8</v>
      </c>
      <c r="D40" s="72" t="s">
        <v>242</v>
      </c>
    </row>
    <row r="41" spans="1:4" ht="18">
      <c r="A41" s="77" t="s">
        <v>150</v>
      </c>
      <c r="B41" s="79" t="s">
        <v>241</v>
      </c>
      <c r="C41" s="76">
        <v>10</v>
      </c>
      <c r="D41" s="72" t="s">
        <v>242</v>
      </c>
    </row>
    <row r="42" spans="1:4" ht="18">
      <c r="A42" s="77"/>
      <c r="B42" s="78" t="s">
        <v>149</v>
      </c>
      <c r="C42" s="73">
        <v>7</v>
      </c>
      <c r="D42" s="72"/>
    </row>
    <row r="43" spans="1:4" ht="18">
      <c r="A43" s="77" t="s">
        <v>243</v>
      </c>
      <c r="B43" s="75" t="s">
        <v>244</v>
      </c>
      <c r="C43" s="76">
        <v>8</v>
      </c>
      <c r="D43" s="72" t="s">
        <v>242</v>
      </c>
    </row>
    <row r="44" spans="1:4" ht="18">
      <c r="A44" s="77" t="s">
        <v>152</v>
      </c>
      <c r="B44" s="75" t="s">
        <v>151</v>
      </c>
      <c r="C44" s="76">
        <v>34</v>
      </c>
      <c r="D44" s="72"/>
    </row>
    <row r="45" spans="1:4" ht="18">
      <c r="A45" s="77" t="s">
        <v>154</v>
      </c>
      <c r="B45" s="75" t="s">
        <v>153</v>
      </c>
      <c r="C45" s="76">
        <v>68</v>
      </c>
      <c r="D45" s="72"/>
    </row>
    <row r="46" spans="1:4" ht="18">
      <c r="A46" s="77" t="s">
        <v>156</v>
      </c>
      <c r="B46" s="75" t="s">
        <v>155</v>
      </c>
      <c r="C46" s="76">
        <v>68</v>
      </c>
      <c r="D46" s="72"/>
    </row>
    <row r="47" spans="1:4" ht="18">
      <c r="A47" s="77" t="s">
        <v>158</v>
      </c>
      <c r="B47" s="75" t="s">
        <v>157</v>
      </c>
      <c r="C47" s="76">
        <v>14</v>
      </c>
      <c r="D47" s="72"/>
    </row>
    <row r="48" spans="1:4" ht="18">
      <c r="A48" s="77" t="s">
        <v>160</v>
      </c>
      <c r="B48" s="75" t="s">
        <v>159</v>
      </c>
      <c r="C48" s="76">
        <v>14</v>
      </c>
      <c r="D48" s="72"/>
    </row>
    <row r="49" spans="1:4" ht="18">
      <c r="A49" s="77" t="s">
        <v>162</v>
      </c>
      <c r="B49" s="75" t="s">
        <v>161</v>
      </c>
      <c r="C49" s="76">
        <v>222</v>
      </c>
      <c r="D49" s="72"/>
    </row>
    <row r="50" spans="1:4" ht="18">
      <c r="A50" s="77" t="s">
        <v>164</v>
      </c>
      <c r="B50" s="75" t="s">
        <v>163</v>
      </c>
      <c r="C50" s="76">
        <v>229</v>
      </c>
      <c r="D50" s="72"/>
    </row>
    <row r="51" spans="1:4" ht="18">
      <c r="A51" s="77" t="s">
        <v>166</v>
      </c>
      <c r="B51" s="75" t="s">
        <v>165</v>
      </c>
      <c r="C51" s="76">
        <v>24</v>
      </c>
      <c r="D51" s="72"/>
    </row>
    <row r="52" spans="1:4" ht="18">
      <c r="A52" s="77" t="s">
        <v>168</v>
      </c>
      <c r="B52" s="75" t="s">
        <v>167</v>
      </c>
      <c r="C52" s="76">
        <v>24</v>
      </c>
      <c r="D52" s="72"/>
    </row>
    <row r="53" spans="1:4" ht="18">
      <c r="A53" s="77" t="s">
        <v>170</v>
      </c>
      <c r="B53" s="75" t="s">
        <v>169</v>
      </c>
      <c r="C53" s="76">
        <v>13</v>
      </c>
      <c r="D53" s="72"/>
    </row>
    <row r="54" spans="1:4" ht="18">
      <c r="A54" s="77" t="s">
        <v>172</v>
      </c>
      <c r="B54" s="75" t="s">
        <v>171</v>
      </c>
      <c r="C54" s="76">
        <v>18</v>
      </c>
      <c r="D54" s="72"/>
    </row>
    <row r="55" spans="1:4" ht="18">
      <c r="A55" s="77" t="s">
        <v>174</v>
      </c>
      <c r="B55" s="75" t="s">
        <v>173</v>
      </c>
      <c r="C55" s="76">
        <v>18</v>
      </c>
      <c r="D55" s="72"/>
    </row>
    <row r="56" spans="1:4" ht="18">
      <c r="A56" s="77" t="s">
        <v>176</v>
      </c>
      <c r="B56" s="75" t="s">
        <v>175</v>
      </c>
      <c r="C56" s="76">
        <v>199</v>
      </c>
      <c r="D56" s="72"/>
    </row>
    <row r="57" spans="1:4" ht="18">
      <c r="A57" s="77" t="s">
        <v>178</v>
      </c>
      <c r="B57" s="75" t="s">
        <v>247</v>
      </c>
      <c r="C57" s="76">
        <v>226</v>
      </c>
      <c r="D57" s="72"/>
    </row>
    <row r="58" spans="1:4" ht="18">
      <c r="A58" s="77" t="s">
        <v>180</v>
      </c>
      <c r="B58" s="75" t="s">
        <v>179</v>
      </c>
      <c r="C58" s="76">
        <v>13</v>
      </c>
      <c r="D58" s="72"/>
    </row>
    <row r="59" spans="1:4" ht="18">
      <c r="A59" s="77" t="s">
        <v>182</v>
      </c>
      <c r="B59" s="75" t="s">
        <v>181</v>
      </c>
      <c r="C59" s="76">
        <v>13</v>
      </c>
      <c r="D59" s="72"/>
    </row>
    <row r="60" spans="1:4" ht="18">
      <c r="A60" s="77" t="s">
        <v>184</v>
      </c>
      <c r="B60" s="75" t="s">
        <v>183</v>
      </c>
      <c r="C60" s="76">
        <v>147</v>
      </c>
      <c r="D60" s="72"/>
    </row>
    <row r="61" spans="1:4" ht="18">
      <c r="A61" s="77" t="s">
        <v>186</v>
      </c>
      <c r="B61" s="75" t="s">
        <v>185</v>
      </c>
      <c r="C61" s="76">
        <v>151</v>
      </c>
      <c r="D61" s="72"/>
    </row>
    <row r="62" spans="1:4" ht="18">
      <c r="A62" s="77" t="s">
        <v>188</v>
      </c>
      <c r="B62" s="75" t="s">
        <v>187</v>
      </c>
      <c r="C62" s="76">
        <v>36</v>
      </c>
      <c r="D62" s="72"/>
    </row>
    <row r="63" spans="1:4" ht="18">
      <c r="A63" s="77" t="s">
        <v>191</v>
      </c>
      <c r="B63" s="75" t="s">
        <v>190</v>
      </c>
      <c r="C63" s="76">
        <v>37</v>
      </c>
      <c r="D63" s="72"/>
    </row>
    <row r="64" spans="1:4" ht="18">
      <c r="A64" s="77"/>
      <c r="B64" s="78" t="s">
        <v>189</v>
      </c>
      <c r="C64" s="73">
        <v>29</v>
      </c>
      <c r="D64" s="72"/>
    </row>
  </sheetData>
  <mergeCells count="1">
    <mergeCell ref="A1:D1"/>
  </mergeCells>
  <pageMargins left="0.7" right="0.7" top="0" bottom="0" header="0.3" footer="0.3"/>
  <pageSetup paperSize="17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/>
  </sheetViews>
  <sheetFormatPr baseColWidth="10" defaultColWidth="8.83203125" defaultRowHeight="14" x14ac:dyDescent="0"/>
  <cols>
    <col min="1" max="1" width="31.6640625" style="80" bestFit="1" customWidth="1"/>
    <col min="2" max="2" width="27.6640625" style="80" bestFit="1" customWidth="1"/>
    <col min="3" max="16384" width="8.83203125" style="80"/>
  </cols>
  <sheetData>
    <row r="1" spans="1:4">
      <c r="C1" s="83" t="s">
        <v>194</v>
      </c>
      <c r="D1" s="83" t="s">
        <v>195</v>
      </c>
    </row>
    <row r="2" spans="1:4">
      <c r="A2" s="40" t="s">
        <v>198</v>
      </c>
      <c r="B2" s="81" t="s">
        <v>199</v>
      </c>
      <c r="C2" s="85">
        <v>1608</v>
      </c>
      <c r="D2" s="82">
        <v>1180</v>
      </c>
    </row>
    <row r="3" spans="1:4">
      <c r="A3" s="40" t="s">
        <v>200</v>
      </c>
      <c r="B3" s="81" t="s">
        <v>201</v>
      </c>
      <c r="C3" s="85">
        <v>1566</v>
      </c>
      <c r="D3" s="82">
        <v>1214</v>
      </c>
    </row>
    <row r="4" spans="1:4">
      <c r="A4" s="40" t="s">
        <v>202</v>
      </c>
      <c r="B4" s="81" t="s">
        <v>203</v>
      </c>
      <c r="C4" s="85">
        <v>1586</v>
      </c>
      <c r="D4" s="82">
        <v>1185</v>
      </c>
    </row>
    <row r="5" spans="1:4">
      <c r="A5" s="40" t="s">
        <v>204</v>
      </c>
      <c r="B5" s="81" t="s">
        <v>205</v>
      </c>
      <c r="C5" s="86">
        <v>1600</v>
      </c>
      <c r="D5" s="84">
        <v>1172</v>
      </c>
    </row>
    <row r="6" spans="1:4">
      <c r="A6" s="40" t="s">
        <v>206</v>
      </c>
      <c r="B6" s="81" t="s">
        <v>207</v>
      </c>
      <c r="C6" s="86">
        <v>2187</v>
      </c>
      <c r="D6" s="84">
        <v>599</v>
      </c>
    </row>
    <row r="7" spans="1:4">
      <c r="A7" s="40" t="s">
        <v>208</v>
      </c>
      <c r="B7" s="81" t="s">
        <v>209</v>
      </c>
      <c r="C7" s="86">
        <v>1662</v>
      </c>
      <c r="D7" s="84">
        <v>1058</v>
      </c>
    </row>
    <row r="8" spans="1:4">
      <c r="A8" s="40" t="s">
        <v>210</v>
      </c>
      <c r="B8" s="81" t="s">
        <v>211</v>
      </c>
      <c r="C8" s="86">
        <v>1640</v>
      </c>
      <c r="D8" s="84">
        <v>1070</v>
      </c>
    </row>
    <row r="9" spans="1:4">
      <c r="A9" s="40" t="s">
        <v>212</v>
      </c>
      <c r="B9" s="81" t="s">
        <v>213</v>
      </c>
      <c r="C9" s="86">
        <v>2171</v>
      </c>
      <c r="D9" s="84">
        <v>554</v>
      </c>
    </row>
    <row r="10" spans="1:4">
      <c r="A10" s="40" t="s">
        <v>214</v>
      </c>
      <c r="B10" s="81" t="s">
        <v>215</v>
      </c>
      <c r="C10" s="86">
        <v>1629</v>
      </c>
      <c r="D10" s="84">
        <v>1077</v>
      </c>
    </row>
    <row r="11" spans="1:4">
      <c r="A11" s="40" t="s">
        <v>216</v>
      </c>
      <c r="B11" s="81" t="s">
        <v>217</v>
      </c>
      <c r="C11" s="86">
        <v>1668</v>
      </c>
      <c r="D11" s="84">
        <v>1047</v>
      </c>
    </row>
    <row r="12" spans="1:4">
      <c r="A12" s="40" t="s">
        <v>218</v>
      </c>
      <c r="B12" s="81" t="s">
        <v>219</v>
      </c>
      <c r="C12" s="86">
        <v>2185</v>
      </c>
      <c r="D12" s="84">
        <v>524</v>
      </c>
    </row>
    <row r="13" spans="1:4">
      <c r="A13" s="40" t="s">
        <v>220</v>
      </c>
      <c r="B13" s="81" t="s">
        <v>221</v>
      </c>
      <c r="C13" s="86">
        <v>2102</v>
      </c>
      <c r="D13" s="84">
        <v>555</v>
      </c>
    </row>
    <row r="14" spans="1:4">
      <c r="A14" s="40" t="s">
        <v>234</v>
      </c>
      <c r="B14" s="81"/>
      <c r="C14" s="86">
        <v>2607</v>
      </c>
      <c r="D14" s="84">
        <v>299</v>
      </c>
    </row>
    <row r="15" spans="1:4">
      <c r="A15" s="40" t="s">
        <v>235</v>
      </c>
      <c r="B15" s="81"/>
      <c r="C15" s="86">
        <v>1148</v>
      </c>
      <c r="D15" s="84">
        <v>423</v>
      </c>
    </row>
    <row r="16" spans="1:4">
      <c r="A16" s="40" t="s">
        <v>237</v>
      </c>
      <c r="B16" s="81"/>
      <c r="C16" s="86">
        <v>11</v>
      </c>
      <c r="D16" s="84">
        <v>6</v>
      </c>
    </row>
    <row r="17" spans="1:2">
      <c r="A17" s="40"/>
    </row>
    <row r="18" spans="1:2">
      <c r="A18" s="40"/>
    </row>
    <row r="19" spans="1:2">
      <c r="A19" s="40"/>
    </row>
    <row r="20" spans="1:2">
      <c r="A20" s="37"/>
      <c r="B20" s="35"/>
    </row>
    <row r="21" spans="1:2">
      <c r="A21" s="37"/>
      <c r="B21" s="35"/>
    </row>
    <row r="22" spans="1:2">
      <c r="A22" s="37"/>
      <c r="B22" s="35"/>
    </row>
    <row r="23" spans="1:2">
      <c r="A23" s="37"/>
      <c r="B23" s="38"/>
    </row>
    <row r="24" spans="1:2">
      <c r="A24" s="37"/>
      <c r="B24" s="35"/>
    </row>
    <row r="25" spans="1:2">
      <c r="A25" s="37"/>
      <c r="B25" s="35"/>
    </row>
    <row r="26" spans="1:2">
      <c r="A26" s="37"/>
      <c r="B26" s="35"/>
    </row>
    <row r="27" spans="1:2">
      <c r="A27" s="37"/>
      <c r="B27" s="38"/>
    </row>
    <row r="28" spans="1:2">
      <c r="A28" s="37"/>
      <c r="B28" s="35"/>
    </row>
    <row r="29" spans="1:2">
      <c r="A29" s="37"/>
      <c r="B29" s="35"/>
    </row>
    <row r="30" spans="1:2">
      <c r="A30" s="37"/>
      <c r="B30" s="35"/>
    </row>
    <row r="31" spans="1:2">
      <c r="A31" s="37"/>
      <c r="B31" s="38"/>
    </row>
    <row r="32" spans="1:2">
      <c r="A32" s="37"/>
      <c r="B32" s="35"/>
    </row>
    <row r="33" spans="1:2">
      <c r="A33" s="37"/>
      <c r="B33" s="35"/>
    </row>
    <row r="34" spans="1:2">
      <c r="A34" s="37"/>
      <c r="B34" s="35"/>
    </row>
    <row r="35" spans="1:2">
      <c r="A35" s="37"/>
      <c r="B35" s="38"/>
    </row>
    <row r="36" spans="1:2">
      <c r="A36" s="37"/>
      <c r="B36" s="35"/>
    </row>
    <row r="37" spans="1:2">
      <c r="A37" s="37"/>
      <c r="B37" s="35"/>
    </row>
    <row r="38" spans="1:2">
      <c r="A38" s="37"/>
      <c r="B38" s="35"/>
    </row>
    <row r="39" spans="1:2">
      <c r="A39" s="37"/>
      <c r="B39" s="38"/>
    </row>
    <row r="40" spans="1:2">
      <c r="A40" s="37"/>
      <c r="B40" s="35"/>
    </row>
    <row r="41" spans="1:2">
      <c r="A41" s="37"/>
      <c r="B41" s="35"/>
    </row>
    <row r="42" spans="1:2">
      <c r="A42" s="37"/>
      <c r="B42" s="35"/>
    </row>
    <row r="43" spans="1:2">
      <c r="A43" s="37"/>
      <c r="B43" s="38"/>
    </row>
    <row r="44" spans="1:2">
      <c r="A44" s="37"/>
      <c r="B44" s="35"/>
    </row>
    <row r="45" spans="1:2">
      <c r="A45" s="37"/>
      <c r="B45" s="35"/>
    </row>
    <row r="46" spans="1:2">
      <c r="A46" s="37"/>
      <c r="B46" s="35"/>
    </row>
    <row r="47" spans="1:2">
      <c r="A47" s="37"/>
      <c r="B47" s="38"/>
    </row>
    <row r="48" spans="1:2">
      <c r="A48" s="37"/>
      <c r="B48" s="35"/>
    </row>
    <row r="49" spans="1:2">
      <c r="A49" s="37"/>
      <c r="B49" s="35"/>
    </row>
    <row r="50" spans="1:2">
      <c r="A50" s="37"/>
      <c r="B50" s="35"/>
    </row>
    <row r="51" spans="1:2">
      <c r="A51" s="37"/>
      <c r="B51" s="38"/>
    </row>
    <row r="52" spans="1:2">
      <c r="A52" s="37"/>
      <c r="B52" s="35"/>
    </row>
    <row r="53" spans="1:2">
      <c r="A53" s="37"/>
      <c r="B53" s="35"/>
    </row>
    <row r="54" spans="1:2">
      <c r="A54" s="37"/>
      <c r="B54" s="35"/>
    </row>
    <row r="55" spans="1:2">
      <c r="A55" s="37"/>
      <c r="B55" s="38"/>
    </row>
    <row r="56" spans="1:2">
      <c r="A56" s="37"/>
      <c r="B56" s="35"/>
    </row>
    <row r="57" spans="1:2">
      <c r="A57" s="37"/>
      <c r="B57" s="35"/>
    </row>
    <row r="58" spans="1:2">
      <c r="A58" s="37"/>
      <c r="B58" s="35"/>
    </row>
    <row r="59" spans="1:2">
      <c r="A59" s="37"/>
      <c r="B59" s="38"/>
    </row>
    <row r="60" spans="1:2">
      <c r="A60" s="37"/>
      <c r="B60" s="35"/>
    </row>
    <row r="61" spans="1:2">
      <c r="A61" s="37"/>
      <c r="B61" s="35"/>
    </row>
    <row r="62" spans="1:2">
      <c r="A62" s="37"/>
      <c r="B62" s="35"/>
    </row>
    <row r="63" spans="1:2">
      <c r="A63" s="37"/>
      <c r="B63" s="38"/>
    </row>
    <row r="64" spans="1:2">
      <c r="A64" s="37"/>
      <c r="B64" s="35"/>
    </row>
    <row r="65" spans="1:2">
      <c r="A65" s="37"/>
      <c r="B65" s="35"/>
    </row>
    <row r="66" spans="1:2">
      <c r="A66" s="37"/>
      <c r="B66" s="35"/>
    </row>
    <row r="67" spans="1:2">
      <c r="A67" s="37"/>
      <c r="B67" s="38"/>
    </row>
    <row r="68" spans="1:2">
      <c r="A68" s="37"/>
      <c r="B68" s="35"/>
    </row>
    <row r="69" spans="1:2">
      <c r="A69" s="37"/>
      <c r="B69" s="35"/>
    </row>
    <row r="70" spans="1:2">
      <c r="A70" s="37"/>
      <c r="B70" s="35"/>
    </row>
    <row r="71" spans="1:2">
      <c r="A71" s="37"/>
      <c r="B71" s="38"/>
    </row>
    <row r="72" spans="1:2">
      <c r="A72" s="37"/>
      <c r="B72" s="35"/>
    </row>
    <row r="73" spans="1:2">
      <c r="A73" s="37"/>
      <c r="B73" s="35"/>
    </row>
    <row r="74" spans="1:2">
      <c r="A74" s="37"/>
      <c r="B74" s="35"/>
    </row>
    <row r="75" spans="1:2">
      <c r="A75" s="37"/>
      <c r="B75" s="38"/>
    </row>
    <row r="76" spans="1:2">
      <c r="A76" s="37"/>
      <c r="B76" s="35"/>
    </row>
    <row r="77" spans="1:2">
      <c r="A77" s="37"/>
      <c r="B77" s="35"/>
    </row>
    <row r="78" spans="1:2">
      <c r="A78" s="37"/>
      <c r="B78" s="35"/>
    </row>
    <row r="79" spans="1:2">
      <c r="A79" s="37"/>
      <c r="B79" s="38"/>
    </row>
    <row r="80" spans="1:2">
      <c r="A80" s="37"/>
      <c r="B80" s="35"/>
    </row>
    <row r="81" spans="1:2">
      <c r="A81" s="37"/>
      <c r="B81" s="35"/>
    </row>
    <row r="82" spans="1:2">
      <c r="A82" s="37"/>
      <c r="B82" s="35"/>
    </row>
    <row r="83" spans="1:2">
      <c r="A83" s="37"/>
      <c r="B83" s="38"/>
    </row>
    <row r="84" spans="1:2">
      <c r="A84" s="37"/>
      <c r="B84" s="35"/>
    </row>
    <row r="85" spans="1:2">
      <c r="A85" s="37"/>
      <c r="B85" s="35"/>
    </row>
    <row r="86" spans="1:2">
      <c r="A86" s="37"/>
      <c r="B86" s="35"/>
    </row>
    <row r="87" spans="1:2">
      <c r="A87" s="37"/>
      <c r="B87" s="38"/>
    </row>
    <row r="88" spans="1:2">
      <c r="A88" s="37"/>
      <c r="B88" s="35"/>
    </row>
    <row r="89" spans="1:2">
      <c r="A89" s="37"/>
      <c r="B89" s="35"/>
    </row>
    <row r="90" spans="1:2">
      <c r="A90" s="37"/>
      <c r="B90" s="35"/>
    </row>
    <row r="91" spans="1:2">
      <c r="A91" s="37"/>
      <c r="B91" s="38"/>
    </row>
    <row r="92" spans="1:2">
      <c r="A92" s="37"/>
      <c r="B92" s="35"/>
    </row>
    <row r="93" spans="1:2">
      <c r="A93" s="37"/>
      <c r="B93" s="35"/>
    </row>
    <row r="94" spans="1:2">
      <c r="A94" s="37"/>
      <c r="B94" s="35"/>
    </row>
    <row r="95" spans="1:2">
      <c r="A95" s="37"/>
      <c r="B95" s="38"/>
    </row>
    <row r="96" spans="1:2">
      <c r="A96" s="37"/>
      <c r="B96" s="35"/>
    </row>
    <row r="97" spans="1:2">
      <c r="A97" s="37"/>
      <c r="B97" s="35"/>
    </row>
    <row r="98" spans="1:2">
      <c r="A98" s="37"/>
      <c r="B98" s="35"/>
    </row>
    <row r="99" spans="1:2">
      <c r="A99" s="37"/>
      <c r="B99" s="38"/>
    </row>
    <row r="100" spans="1:2">
      <c r="A100" s="37"/>
      <c r="B100" s="35"/>
    </row>
    <row r="101" spans="1:2">
      <c r="A101" s="37"/>
      <c r="B101" s="35"/>
    </row>
    <row r="102" spans="1:2">
      <c r="A102" s="37"/>
      <c r="B102" s="35"/>
    </row>
    <row r="103" spans="1:2">
      <c r="A103" s="37"/>
      <c r="B103" s="38"/>
    </row>
    <row r="104" spans="1:2">
      <c r="A104" s="37"/>
      <c r="B104" s="35"/>
    </row>
    <row r="105" spans="1:2">
      <c r="A105" s="37"/>
      <c r="B105" s="35"/>
    </row>
    <row r="106" spans="1:2">
      <c r="A106" s="37"/>
      <c r="B106" s="35"/>
    </row>
    <row r="107" spans="1:2">
      <c r="A107" s="37"/>
      <c r="B107" s="38"/>
    </row>
    <row r="108" spans="1:2">
      <c r="A108" s="37"/>
      <c r="B108" s="35"/>
    </row>
    <row r="109" spans="1:2">
      <c r="A109" s="37"/>
      <c r="B109" s="35"/>
    </row>
    <row r="110" spans="1:2">
      <c r="A110" s="37"/>
      <c r="B110" s="35"/>
    </row>
    <row r="111" spans="1:2">
      <c r="A111" s="37"/>
      <c r="B111" s="38"/>
    </row>
    <row r="112" spans="1:2">
      <c r="A112" s="37"/>
      <c r="B112" s="35"/>
    </row>
    <row r="113" spans="1:2">
      <c r="A113" s="37"/>
      <c r="B113" s="35"/>
    </row>
    <row r="114" spans="1:2">
      <c r="A114" s="37"/>
      <c r="B114" s="35"/>
    </row>
    <row r="115" spans="1:2">
      <c r="A115" s="37"/>
      <c r="B115" s="38"/>
    </row>
    <row r="116" spans="1:2">
      <c r="A116" s="37"/>
      <c r="B116" s="35"/>
    </row>
    <row r="117" spans="1:2">
      <c r="A117" s="37"/>
      <c r="B117" s="35"/>
    </row>
    <row r="118" spans="1:2">
      <c r="A118" s="37"/>
      <c r="B118" s="35"/>
    </row>
    <row r="119" spans="1:2">
      <c r="A119" s="37"/>
      <c r="B119" s="38"/>
    </row>
    <row r="120" spans="1:2">
      <c r="A120" s="37"/>
      <c r="B120" s="35"/>
    </row>
    <row r="121" spans="1:2">
      <c r="A121" s="37"/>
      <c r="B121" s="35"/>
    </row>
    <row r="122" spans="1:2">
      <c r="A122" s="37"/>
      <c r="B122" s="35"/>
    </row>
    <row r="123" spans="1:2">
      <c r="A123" s="37"/>
      <c r="B123" s="38"/>
    </row>
    <row r="124" spans="1:2">
      <c r="A124" s="37"/>
      <c r="B124" s="35"/>
    </row>
    <row r="125" spans="1:2">
      <c r="A125" s="37"/>
      <c r="B125" s="35"/>
    </row>
    <row r="126" spans="1:2">
      <c r="A126" s="37"/>
      <c r="B126" s="35"/>
    </row>
    <row r="127" spans="1:2">
      <c r="A127" s="37"/>
      <c r="B127" s="38"/>
    </row>
    <row r="128" spans="1:2">
      <c r="A128" s="37"/>
      <c r="B128" s="35"/>
    </row>
    <row r="129" spans="1:2">
      <c r="A129" s="37"/>
      <c r="B129" s="35"/>
    </row>
    <row r="130" spans="1:2">
      <c r="A130" s="37"/>
      <c r="B130" s="35"/>
    </row>
    <row r="131" spans="1:2">
      <c r="A131" s="37"/>
      <c r="B131" s="38"/>
    </row>
    <row r="132" spans="1:2">
      <c r="A132" s="37"/>
      <c r="B132" s="35"/>
    </row>
    <row r="133" spans="1:2">
      <c r="A133" s="37"/>
      <c r="B133" s="35"/>
    </row>
    <row r="134" spans="1:2">
      <c r="A134" s="37"/>
      <c r="B134" s="35"/>
    </row>
    <row r="135" spans="1:2">
      <c r="A135" s="37"/>
      <c r="B135" s="38"/>
    </row>
    <row r="136" spans="1:2">
      <c r="A136" s="37"/>
      <c r="B136" s="35"/>
    </row>
    <row r="137" spans="1:2">
      <c r="A137" s="37"/>
      <c r="B137" s="35"/>
    </row>
    <row r="138" spans="1:2">
      <c r="A138" s="37"/>
      <c r="B138" s="35"/>
    </row>
    <row r="139" spans="1:2">
      <c r="A139" s="37"/>
      <c r="B139" s="38"/>
    </row>
    <row r="140" spans="1:2">
      <c r="A140" s="37"/>
      <c r="B140" s="35"/>
    </row>
    <row r="141" spans="1:2">
      <c r="A141" s="37"/>
      <c r="B141" s="35"/>
    </row>
    <row r="142" spans="1:2">
      <c r="A142" s="37"/>
      <c r="B142" s="35"/>
    </row>
    <row r="143" spans="1:2">
      <c r="A143" s="37"/>
      <c r="B143" s="38"/>
    </row>
    <row r="144" spans="1:2">
      <c r="A144" s="37"/>
      <c r="B144" s="35"/>
    </row>
    <row r="145" spans="1:2">
      <c r="A145" s="37"/>
      <c r="B145" s="35"/>
    </row>
    <row r="146" spans="1:2">
      <c r="A146" s="37"/>
      <c r="B146" s="35"/>
    </row>
    <row r="147" spans="1:2">
      <c r="A147" s="37"/>
      <c r="B147" s="38"/>
    </row>
    <row r="148" spans="1:2">
      <c r="A148" s="37"/>
      <c r="B148" s="35"/>
    </row>
    <row r="149" spans="1:2">
      <c r="A149" s="37"/>
      <c r="B149" s="35"/>
    </row>
    <row r="150" spans="1:2">
      <c r="A150" s="37"/>
      <c r="B150" s="35"/>
    </row>
    <row r="151" spans="1:2">
      <c r="A151" s="37"/>
      <c r="B151" s="38"/>
    </row>
    <row r="152" spans="1:2">
      <c r="A152" s="37"/>
      <c r="B152" s="35"/>
    </row>
    <row r="153" spans="1:2">
      <c r="A153" s="37"/>
      <c r="B153" s="35"/>
    </row>
    <row r="154" spans="1:2">
      <c r="A154" s="37"/>
      <c r="B154" s="35"/>
    </row>
    <row r="155" spans="1:2">
      <c r="A155" s="37"/>
      <c r="B155" s="38"/>
    </row>
    <row r="156" spans="1:2">
      <c r="A156" s="37"/>
      <c r="B156" s="35"/>
    </row>
    <row r="157" spans="1:2">
      <c r="A157" s="37"/>
      <c r="B157" s="35"/>
    </row>
    <row r="158" spans="1:2">
      <c r="A158" s="37"/>
      <c r="B158" s="35"/>
    </row>
    <row r="159" spans="1:2">
      <c r="A159" s="37"/>
      <c r="B159" s="38"/>
    </row>
    <row r="160" spans="1:2">
      <c r="A160" s="37"/>
      <c r="B160" s="35"/>
    </row>
    <row r="161" spans="1:2">
      <c r="A161" s="37"/>
      <c r="B161" s="35"/>
    </row>
    <row r="162" spans="1:2">
      <c r="A162" s="37"/>
      <c r="B162" s="35"/>
    </row>
    <row r="163" spans="1:2">
      <c r="A163" s="37"/>
      <c r="B163" s="38"/>
    </row>
    <row r="164" spans="1:2">
      <c r="A164" s="37"/>
      <c r="B164" s="35"/>
    </row>
    <row r="165" spans="1:2">
      <c r="A165" s="37"/>
      <c r="B165" s="35"/>
    </row>
    <row r="166" spans="1:2">
      <c r="A166" s="37"/>
      <c r="B166" s="35"/>
    </row>
    <row r="167" spans="1:2">
      <c r="A167" s="37"/>
      <c r="B167" s="38"/>
    </row>
    <row r="168" spans="1:2">
      <c r="A168" s="37"/>
      <c r="B168" s="35"/>
    </row>
    <row r="169" spans="1:2">
      <c r="A169" s="37"/>
      <c r="B169" s="35"/>
    </row>
    <row r="170" spans="1:2">
      <c r="A170" s="37"/>
      <c r="B170" s="35"/>
    </row>
    <row r="171" spans="1:2">
      <c r="A171" s="37"/>
      <c r="B171" s="38"/>
    </row>
    <row r="172" spans="1:2">
      <c r="A172" s="37"/>
      <c r="B172" s="35"/>
    </row>
    <row r="173" spans="1:2">
      <c r="A173" s="37"/>
      <c r="B173" s="35"/>
    </row>
    <row r="174" spans="1:2">
      <c r="A174" s="37"/>
      <c r="B174" s="35"/>
    </row>
    <row r="175" spans="1:2">
      <c r="A175" s="37"/>
      <c r="B175" s="38"/>
    </row>
    <row r="176" spans="1:2">
      <c r="A176" s="37"/>
      <c r="B176" s="35"/>
    </row>
    <row r="177" spans="1:2">
      <c r="A177" s="37"/>
      <c r="B177" s="35"/>
    </row>
    <row r="178" spans="1:2">
      <c r="A178" s="37"/>
      <c r="B178" s="35"/>
    </row>
    <row r="179" spans="1:2">
      <c r="A179" s="37"/>
      <c r="B179" s="38"/>
    </row>
    <row r="180" spans="1:2">
      <c r="A180" s="37"/>
      <c r="B180" s="35"/>
    </row>
    <row r="181" spans="1:2">
      <c r="A181" s="37"/>
      <c r="B181" s="35"/>
    </row>
    <row r="182" spans="1:2">
      <c r="A182" s="37"/>
      <c r="B182" s="35"/>
    </row>
    <row r="183" spans="1:2">
      <c r="A183" s="37"/>
      <c r="B183" s="38"/>
    </row>
    <row r="184" spans="1:2">
      <c r="A184" s="37"/>
      <c r="B184" s="35"/>
    </row>
    <row r="185" spans="1:2">
      <c r="A185" s="37"/>
      <c r="B185" s="35"/>
    </row>
    <row r="186" spans="1:2">
      <c r="A186" s="37"/>
      <c r="B186" s="35"/>
    </row>
    <row r="187" spans="1:2">
      <c r="A187" s="37"/>
      <c r="B187" s="38"/>
    </row>
    <row r="188" spans="1:2">
      <c r="A188" s="37"/>
      <c r="B188" s="35"/>
    </row>
    <row r="189" spans="1:2">
      <c r="A189" s="37"/>
      <c r="B189" s="35"/>
    </row>
    <row r="190" spans="1:2">
      <c r="A190" s="37"/>
      <c r="B190" s="3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Judicial</vt:lpstr>
      <vt:lpstr>Official Counts</vt:lpstr>
      <vt:lpstr>Judicial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Jeff</cp:lastModifiedBy>
  <cp:lastPrinted>2016-11-17T17:16:02Z</cp:lastPrinted>
  <dcterms:created xsi:type="dcterms:W3CDTF">2016-08-18T15:32:38Z</dcterms:created>
  <dcterms:modified xsi:type="dcterms:W3CDTF">2017-01-13T20:02:41Z</dcterms:modified>
</cp:coreProperties>
</file>