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_A_Daugherty_Documents\School\NU\Winter 2014\PREDICT 490\Session 7\Assignment 5\"/>
    </mc:Choice>
  </mc:AlternateContent>
  <bookViews>
    <workbookView xWindow="0" yWindow="0" windowWidth="14400" windowHeight="12396" firstSheet="3" activeTab="6"/>
  </bookViews>
  <sheets>
    <sheet name="MOASS" sheetId="1" r:id="rId1"/>
    <sheet name="SpringTraining" sheetId="12" r:id="rId2"/>
    <sheet name="MinMaxPrices" sheetId="16" r:id="rId3"/>
    <sheet name="Prices" sheetId="15" r:id="rId4"/>
    <sheet name="PriceSpread" sheetId="9" r:id="rId5"/>
    <sheet name="MOASS (2)" sheetId="17" r:id="rId6"/>
    <sheet name="PreSeason" sheetId="18" r:id="rId7"/>
    <sheet name="Perf2013" sheetId="19" r:id="rId8"/>
    <sheet name="GamesPivot" sheetId="4" r:id="rId9"/>
    <sheet name="MinPrice " sheetId="10" r:id="rId10"/>
    <sheet name="MaxPrice" sheetId="11" r:id="rId11"/>
    <sheet name="GrapefruitSchedule" sheetId="2" r:id="rId12"/>
    <sheet name="Sources" sheetId="3" r:id="rId13"/>
    <sheet name="Images" sheetId="6" r:id="rId14"/>
    <sheet name="Wordle" sheetId="13" r:id="rId15"/>
    <sheet name="Notes" sheetId="14" r:id="rId16"/>
  </sheets>
  <definedNames>
    <definedName name="_xlnm._FilterDatabase" localSheetId="11" hidden="1">GrapefruitSchedule!$A$1:$F$1</definedName>
  </definedNames>
  <calcPr calcId="152511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2" i="19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2" i="18"/>
  <c r="D18" i="16" l="1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17" i="16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3" i="16"/>
  <c r="E24" i="16"/>
  <c r="E25" i="16"/>
  <c r="E26" i="16"/>
  <c r="E27" i="16"/>
  <c r="E28" i="16"/>
  <c r="E29" i="16"/>
  <c r="E30" i="16"/>
  <c r="E31" i="16"/>
  <c r="E2" i="16"/>
  <c r="D9" i="16"/>
  <c r="D10" i="16"/>
  <c r="D11" i="16" s="1"/>
  <c r="D12" i="16" s="1"/>
  <c r="D13" i="16" s="1"/>
  <c r="D14" i="16" s="1"/>
  <c r="D15" i="16" s="1"/>
  <c r="D16" i="16" s="1"/>
  <c r="D8" i="16"/>
  <c r="AC72" i="17"/>
  <c r="M72" i="17"/>
  <c r="D72" i="17"/>
  <c r="AC71" i="17"/>
  <c r="M71" i="17"/>
  <c r="D71" i="17"/>
  <c r="AC70" i="17"/>
  <c r="M70" i="17"/>
  <c r="D70" i="17"/>
  <c r="AC69" i="17"/>
  <c r="M69" i="17"/>
  <c r="D69" i="17"/>
  <c r="AC68" i="17"/>
  <c r="M68" i="17"/>
  <c r="D68" i="17"/>
  <c r="AC67" i="17"/>
  <c r="M67" i="17"/>
  <c r="D67" i="17"/>
  <c r="AC66" i="17"/>
  <c r="M66" i="17"/>
  <c r="D66" i="17"/>
  <c r="AC65" i="17"/>
  <c r="M65" i="17"/>
  <c r="D65" i="17"/>
  <c r="AC64" i="17"/>
  <c r="M64" i="17"/>
  <c r="D64" i="17"/>
  <c r="AC63" i="17"/>
  <c r="M63" i="17"/>
  <c r="D63" i="17"/>
  <c r="AC62" i="17"/>
  <c r="M62" i="17"/>
  <c r="D62" i="17"/>
  <c r="AC61" i="17"/>
  <c r="M61" i="17"/>
  <c r="D61" i="17"/>
  <c r="AC60" i="17"/>
  <c r="M60" i="17"/>
  <c r="D60" i="17"/>
  <c r="AC59" i="17"/>
  <c r="M59" i="17"/>
  <c r="D59" i="17"/>
  <c r="AC58" i="17"/>
  <c r="M58" i="17"/>
  <c r="D58" i="17"/>
  <c r="AC57" i="17"/>
  <c r="M57" i="17"/>
  <c r="D57" i="17"/>
  <c r="AC56" i="17"/>
  <c r="M56" i="17"/>
  <c r="D56" i="17"/>
  <c r="AC55" i="17"/>
  <c r="M55" i="17"/>
  <c r="D55" i="17"/>
  <c r="AC54" i="17"/>
  <c r="M54" i="17"/>
  <c r="D54" i="17"/>
  <c r="AC53" i="17"/>
  <c r="M53" i="17"/>
  <c r="D53" i="17"/>
  <c r="AC52" i="17"/>
  <c r="M52" i="17"/>
  <c r="D52" i="17"/>
  <c r="AC51" i="17"/>
  <c r="M51" i="17"/>
  <c r="D51" i="17"/>
  <c r="AC50" i="17"/>
  <c r="M50" i="17"/>
  <c r="D50" i="17"/>
  <c r="AC49" i="17"/>
  <c r="M49" i="17"/>
  <c r="D49" i="17"/>
  <c r="AC48" i="17"/>
  <c r="M48" i="17"/>
  <c r="D48" i="17"/>
  <c r="AC47" i="17"/>
  <c r="M47" i="17"/>
  <c r="D47" i="17"/>
  <c r="AC46" i="17"/>
  <c r="M46" i="17"/>
  <c r="D46" i="17"/>
  <c r="AC45" i="17"/>
  <c r="M45" i="17"/>
  <c r="D45" i="17"/>
  <c r="AC44" i="17"/>
  <c r="M44" i="17"/>
  <c r="D44" i="17"/>
  <c r="AC43" i="17"/>
  <c r="M43" i="17"/>
  <c r="D43" i="17"/>
  <c r="AC42" i="17"/>
  <c r="M42" i="17"/>
  <c r="D42" i="17"/>
  <c r="AC41" i="17"/>
  <c r="M41" i="17"/>
  <c r="D41" i="17"/>
  <c r="AC40" i="17"/>
  <c r="M40" i="17"/>
  <c r="D40" i="17"/>
  <c r="AC39" i="17"/>
  <c r="M39" i="17"/>
  <c r="D39" i="17"/>
  <c r="AC38" i="17"/>
  <c r="M38" i="17"/>
  <c r="D38" i="17"/>
  <c r="AC37" i="17"/>
  <c r="M37" i="17"/>
  <c r="D37" i="17"/>
  <c r="AC36" i="17"/>
  <c r="M36" i="17"/>
  <c r="D36" i="17"/>
  <c r="AC35" i="17"/>
  <c r="M35" i="17"/>
  <c r="D35" i="17"/>
  <c r="AC34" i="17"/>
  <c r="M34" i="17"/>
  <c r="D34" i="17"/>
  <c r="AC33" i="17"/>
  <c r="M33" i="17"/>
  <c r="D33" i="17"/>
  <c r="AC32" i="17"/>
  <c r="M32" i="17"/>
  <c r="D32" i="17"/>
  <c r="AC31" i="17"/>
  <c r="M31" i="17"/>
  <c r="D31" i="17"/>
  <c r="AC30" i="17"/>
  <c r="M30" i="17"/>
  <c r="D30" i="17"/>
  <c r="AC29" i="17"/>
  <c r="M29" i="17"/>
  <c r="D29" i="17"/>
  <c r="AC28" i="17"/>
  <c r="M28" i="17"/>
  <c r="D28" i="17"/>
  <c r="AC27" i="17"/>
  <c r="M27" i="17"/>
  <c r="D27" i="17"/>
  <c r="AC26" i="17"/>
  <c r="M26" i="17"/>
  <c r="D26" i="17"/>
  <c r="AC25" i="17"/>
  <c r="M25" i="17"/>
  <c r="D25" i="17"/>
  <c r="AC24" i="17"/>
  <c r="M24" i="17"/>
  <c r="D24" i="17"/>
  <c r="AC23" i="17"/>
  <c r="M23" i="17"/>
  <c r="D23" i="17"/>
  <c r="AC22" i="17"/>
  <c r="M22" i="17"/>
  <c r="D22" i="17"/>
  <c r="AC21" i="17"/>
  <c r="M21" i="17"/>
  <c r="D21" i="17"/>
  <c r="AC20" i="17"/>
  <c r="M20" i="17"/>
  <c r="D20" i="17"/>
  <c r="AC19" i="17"/>
  <c r="M19" i="17"/>
  <c r="D19" i="17"/>
  <c r="AC18" i="17"/>
  <c r="M18" i="17"/>
  <c r="D18" i="17"/>
  <c r="AC17" i="17"/>
  <c r="M17" i="17"/>
  <c r="D17" i="17"/>
  <c r="AC16" i="17"/>
  <c r="U16" i="17"/>
  <c r="R16" i="17"/>
  <c r="M16" i="17"/>
  <c r="F16" i="17"/>
  <c r="D16" i="17"/>
  <c r="AC15" i="17"/>
  <c r="U15" i="17"/>
  <c r="R15" i="17"/>
  <c r="M15" i="17"/>
  <c r="F15" i="17"/>
  <c r="D15" i="17"/>
  <c r="AC14" i="17"/>
  <c r="U14" i="17"/>
  <c r="R14" i="17"/>
  <c r="M14" i="17"/>
  <c r="F14" i="17"/>
  <c r="D14" i="17"/>
  <c r="AC13" i="17"/>
  <c r="U13" i="17"/>
  <c r="R13" i="17"/>
  <c r="M13" i="17"/>
  <c r="F13" i="17"/>
  <c r="D13" i="17"/>
  <c r="AC12" i="17"/>
  <c r="U12" i="17"/>
  <c r="R12" i="17"/>
  <c r="M12" i="17"/>
  <c r="F12" i="17"/>
  <c r="D12" i="17"/>
  <c r="AC11" i="17"/>
  <c r="U11" i="17"/>
  <c r="R11" i="17"/>
  <c r="N11" i="17"/>
  <c r="M11" i="17"/>
  <c r="F11" i="17"/>
  <c r="D11" i="17"/>
  <c r="AC10" i="17"/>
  <c r="U10" i="17"/>
  <c r="R10" i="17"/>
  <c r="M10" i="17"/>
  <c r="F10" i="17"/>
  <c r="D10" i="17"/>
  <c r="AC9" i="17"/>
  <c r="U9" i="17"/>
  <c r="R9" i="17"/>
  <c r="M9" i="17"/>
  <c r="F9" i="17"/>
  <c r="D9" i="17"/>
  <c r="AC8" i="17"/>
  <c r="U8" i="17"/>
  <c r="R8" i="17"/>
  <c r="M8" i="17"/>
  <c r="F8" i="17"/>
  <c r="D8" i="17"/>
  <c r="AC7" i="17"/>
  <c r="U7" i="17"/>
  <c r="R7" i="17"/>
  <c r="M7" i="17"/>
  <c r="F7" i="17"/>
  <c r="D7" i="17"/>
  <c r="AC6" i="17"/>
  <c r="U6" i="17"/>
  <c r="R6" i="17"/>
  <c r="M6" i="17"/>
  <c r="F6" i="17"/>
  <c r="D6" i="17"/>
  <c r="AC5" i="17"/>
  <c r="U5" i="17"/>
  <c r="R5" i="17"/>
  <c r="M5" i="17"/>
  <c r="F5" i="17"/>
  <c r="D5" i="17"/>
  <c r="AC4" i="17"/>
  <c r="U4" i="17"/>
  <c r="R4" i="17"/>
  <c r="M4" i="17"/>
  <c r="F4" i="17"/>
  <c r="D4" i="17"/>
  <c r="AC3" i="17"/>
  <c r="U3" i="17"/>
  <c r="R3" i="17"/>
  <c r="M3" i="17"/>
  <c r="F3" i="17"/>
  <c r="D3" i="17"/>
  <c r="AC2" i="17"/>
  <c r="U2" i="17"/>
  <c r="R2" i="17"/>
  <c r="M2" i="17"/>
  <c r="F2" i="17"/>
  <c r="D2" i="17"/>
  <c r="AC16" i="1" l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E19" i="9"/>
  <c r="D19" i="9"/>
  <c r="C19" i="9"/>
  <c r="B19" i="9"/>
  <c r="A19" i="9"/>
  <c r="C9" i="9"/>
  <c r="D9" i="9"/>
  <c r="E9" i="9"/>
  <c r="C13" i="9"/>
  <c r="D13" i="9"/>
  <c r="E13" i="9"/>
  <c r="C14" i="9"/>
  <c r="D14" i="9"/>
  <c r="E14" i="9"/>
  <c r="B6" i="9"/>
  <c r="C6" i="9"/>
  <c r="D6" i="9"/>
  <c r="E6" i="9"/>
  <c r="C2" i="9"/>
  <c r="D2" i="9"/>
  <c r="E2" i="9"/>
  <c r="C7" i="9"/>
  <c r="D7" i="9"/>
  <c r="E7" i="9"/>
  <c r="C16" i="9"/>
  <c r="D16" i="9"/>
  <c r="E16" i="9"/>
  <c r="B15" i="9"/>
  <c r="C15" i="9"/>
  <c r="D15" i="9"/>
  <c r="E15" i="9"/>
  <c r="C10" i="9"/>
  <c r="D10" i="9"/>
  <c r="E10" i="9"/>
  <c r="C11" i="9"/>
  <c r="D11" i="9"/>
  <c r="E11" i="9"/>
  <c r="C5" i="9"/>
  <c r="D5" i="9"/>
  <c r="E5" i="9"/>
  <c r="C12" i="9"/>
  <c r="D12" i="9"/>
  <c r="E12" i="9"/>
  <c r="C3" i="9"/>
  <c r="D3" i="9"/>
  <c r="E3" i="9"/>
  <c r="C8" i="9"/>
  <c r="D8" i="9"/>
  <c r="E8" i="9"/>
  <c r="E4" i="9"/>
  <c r="D4" i="9"/>
  <c r="C4" i="9"/>
  <c r="U3" i="1"/>
  <c r="B9" i="9" s="1"/>
  <c r="U4" i="1"/>
  <c r="B13" i="9" s="1"/>
  <c r="U5" i="1"/>
  <c r="B14" i="9" s="1"/>
  <c r="U6" i="1"/>
  <c r="U7" i="1"/>
  <c r="B2" i="9" s="1"/>
  <c r="U8" i="1"/>
  <c r="B7" i="9" s="1"/>
  <c r="U9" i="1"/>
  <c r="B16" i="9" s="1"/>
  <c r="U10" i="1"/>
  <c r="U11" i="1"/>
  <c r="B10" i="9" s="1"/>
  <c r="U12" i="1"/>
  <c r="B11" i="9" s="1"/>
  <c r="U13" i="1"/>
  <c r="B5" i="9" s="1"/>
  <c r="U14" i="1"/>
  <c r="B12" i="9" s="1"/>
  <c r="U15" i="1"/>
  <c r="B3" i="9" s="1"/>
  <c r="U16" i="1"/>
  <c r="B8" i="9" s="1"/>
  <c r="U2" i="1"/>
  <c r="B4" i="9" s="1"/>
  <c r="N1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R2" i="1"/>
  <c r="E22" i="16" l="1"/>
  <c r="E8" i="16"/>
  <c r="F4" i="9"/>
  <c r="E33" i="9"/>
  <c r="C33" i="9" s="1"/>
  <c r="E31" i="9"/>
  <c r="C31" i="9" s="1"/>
  <c r="F12" i="9"/>
  <c r="F5" i="9"/>
  <c r="B25" i="9"/>
  <c r="D25" i="9" s="1"/>
  <c r="F9" i="9"/>
  <c r="E21" i="9"/>
  <c r="C21" i="9" s="1"/>
  <c r="E23" i="9"/>
  <c r="C23" i="9" s="1"/>
  <c r="B28" i="9"/>
  <c r="D28" i="9" s="1"/>
  <c r="F8" i="9"/>
  <c r="F3" i="9"/>
  <c r="B29" i="9"/>
  <c r="D29" i="9" s="1"/>
  <c r="B27" i="9"/>
  <c r="D27" i="9" s="1"/>
  <c r="B34" i="9"/>
  <c r="D34" i="9" s="1"/>
  <c r="F10" i="9"/>
  <c r="B23" i="9"/>
  <c r="D23" i="9" s="1"/>
  <c r="B30" i="9"/>
  <c r="D30" i="9" s="1"/>
  <c r="B32" i="9"/>
  <c r="D32" i="9" s="1"/>
  <c r="F2" i="9"/>
  <c r="F6" i="9"/>
  <c r="F14" i="9"/>
  <c r="E20" i="9"/>
  <c r="C20" i="9" s="1"/>
  <c r="E26" i="9"/>
  <c r="C26" i="9" s="1"/>
  <c r="E29" i="9"/>
  <c r="C29" i="9" s="1"/>
  <c r="B21" i="9"/>
  <c r="D21" i="9" s="1"/>
  <c r="B33" i="9"/>
  <c r="D33" i="9" s="1"/>
  <c r="B31" i="9"/>
  <c r="D31" i="9" s="1"/>
  <c r="E27" i="9"/>
  <c r="C27" i="9" s="1"/>
  <c r="B26" i="9"/>
  <c r="D26" i="9" s="1"/>
  <c r="E24" i="9"/>
  <c r="C24" i="9" s="1"/>
  <c r="B22" i="9"/>
  <c r="D22" i="9" s="1"/>
  <c r="F11" i="9"/>
  <c r="F16" i="9"/>
  <c r="F15" i="9"/>
  <c r="B20" i="9"/>
  <c r="D20" i="9" s="1"/>
  <c r="E34" i="9"/>
  <c r="C34" i="9" s="1"/>
  <c r="E32" i="9"/>
  <c r="C32" i="9" s="1"/>
  <c r="E30" i="9"/>
  <c r="C30" i="9" s="1"/>
  <c r="E28" i="9"/>
  <c r="C28" i="9" s="1"/>
  <c r="E25" i="9"/>
  <c r="C25" i="9" s="1"/>
  <c r="F7" i="9"/>
  <c r="F13" i="9"/>
  <c r="B24" i="9"/>
  <c r="D24" i="9" s="1"/>
  <c r="E22" i="9"/>
  <c r="C22" i="9" s="1"/>
</calcChain>
</file>

<file path=xl/sharedStrings.xml><?xml version="1.0" encoding="utf-8"?>
<sst xmlns="http://schemas.openxmlformats.org/spreadsheetml/2006/main" count="2767" uniqueCount="361">
  <si>
    <t>Mascot</t>
  </si>
  <si>
    <t>City</t>
  </si>
  <si>
    <t>State</t>
  </si>
  <si>
    <t>STCity</t>
  </si>
  <si>
    <t>Braves</t>
  </si>
  <si>
    <t>Atlanta</t>
  </si>
  <si>
    <t>Orioles</t>
  </si>
  <si>
    <t>Baltimore</t>
  </si>
  <si>
    <t>Red Sox</t>
  </si>
  <si>
    <t>Boston</t>
  </si>
  <si>
    <t>Tigers</t>
  </si>
  <si>
    <t>Detroit</t>
  </si>
  <si>
    <t>Marlins</t>
  </si>
  <si>
    <t>Miami</t>
  </si>
  <si>
    <t>Georgia</t>
  </si>
  <si>
    <t>Champion Stadium</t>
  </si>
  <si>
    <t>Kissimmee</t>
  </si>
  <si>
    <t>StadiumCapacity</t>
  </si>
  <si>
    <t>StadiumName</t>
  </si>
  <si>
    <t>STZIP</t>
  </si>
  <si>
    <t>HomeGames</t>
  </si>
  <si>
    <t>AwayGames</t>
  </si>
  <si>
    <t>STGames</t>
  </si>
  <si>
    <t>Date</t>
  </si>
  <si>
    <t>Time</t>
  </si>
  <si>
    <t>Road Team</t>
  </si>
  <si>
    <t>Home Team</t>
  </si>
  <si>
    <t>Ballpark</t>
  </si>
  <si>
    <t>Tue, Feb 25, 2014</t>
  </si>
  <si>
    <t>1:05 pm EST</t>
  </si>
  <si>
    <t>Seminoles</t>
  </si>
  <si>
    <t>@ Yankees</t>
  </si>
  <si>
    <t>George M. Steinbrenner Field</t>
  </si>
  <si>
    <t>Buy Tickets ›</t>
  </si>
  <si>
    <t>Mocs</t>
  </si>
  <si>
    <t>@ Tigers</t>
  </si>
  <si>
    <t>Joker Marchant Stadium</t>
  </si>
  <si>
    <t>Wed, Feb 26, 2014</t>
  </si>
  <si>
    <t>Hurricanes</t>
  </si>
  <si>
    <t>@ Marlins</t>
  </si>
  <si>
    <t>Roger Dean Stadium</t>
  </si>
  <si>
    <t>Blue Jays</t>
  </si>
  <si>
    <t>@ Phillies</t>
  </si>
  <si>
    <t>Bright House Field</t>
  </si>
  <si>
    <t>Yankees</t>
  </si>
  <si>
    <t>@ Pirates</t>
  </si>
  <si>
    <t>McKechnie Field</t>
  </si>
  <si>
    <t>@ Braves</t>
  </si>
  <si>
    <t>Thu, Feb 27, 2014</t>
  </si>
  <si>
    <t>3:33 am EST</t>
  </si>
  <si>
    <t>Eagles</t>
  </si>
  <si>
    <t>@ Red Sox</t>
  </si>
  <si>
    <t>JetBlue Park</t>
  </si>
  <si>
    <t>Phillies</t>
  </si>
  <si>
    <t>@ Blue Jays</t>
  </si>
  <si>
    <t>Florida Auto Exchange Stadium</t>
  </si>
  <si>
    <t>Pirates</t>
  </si>
  <si>
    <t>Huskies</t>
  </si>
  <si>
    <t>Panthers</t>
  </si>
  <si>
    <t>Fri, Feb 28, 2014</t>
  </si>
  <si>
    <t>@ Cardinals</t>
  </si>
  <si>
    <t>Twins</t>
  </si>
  <si>
    <t>@ Rays</t>
  </si>
  <si>
    <t>Charlotte Sports Park</t>
  </si>
  <si>
    <t>1:10 pm EST</t>
  </si>
  <si>
    <t>Nationals</t>
  </si>
  <si>
    <t>@ Mets</t>
  </si>
  <si>
    <t>Tradition Field</t>
  </si>
  <si>
    <t>6:05 pm EST</t>
  </si>
  <si>
    <t>Astros</t>
  </si>
  <si>
    <t>Sat, Mar 01, 2014</t>
  </si>
  <si>
    <t>Rays</t>
  </si>
  <si>
    <t>@ Nationals</t>
  </si>
  <si>
    <t>Space Coast Stadium</t>
  </si>
  <si>
    <t>Cardinals</t>
  </si>
  <si>
    <t>@ Twins</t>
  </si>
  <si>
    <t>Hammond Stadium</t>
  </si>
  <si>
    <t>@ Orioles</t>
  </si>
  <si>
    <t>Ed Smith Stadium</t>
  </si>
  <si>
    <t>Sun, Mar 02, 2014</t>
  </si>
  <si>
    <t>@ Astros</t>
  </si>
  <si>
    <t>Osceola County Stadium</t>
  </si>
  <si>
    <t>Mets</t>
  </si>
  <si>
    <t>Mon, Mar 03, 2014</t>
  </si>
  <si>
    <t>Tue, Mar 04, 2014</t>
  </si>
  <si>
    <t>6:35 pm EST</t>
  </si>
  <si>
    <t>7:05 pm EST</t>
  </si>
  <si>
    <t>Wed, Mar 05, 2014</t>
  </si>
  <si>
    <t>Thu, Mar 06, 2014</t>
  </si>
  <si>
    <t>Fri, Mar 07, 2014</t>
  </si>
  <si>
    <t>Sat, Mar 08, 2014</t>
  </si>
  <si>
    <t>Sun, Mar 09, 2014</t>
  </si>
  <si>
    <t>1:05 pm EDT</t>
  </si>
  <si>
    <t>1:10 pm EDT</t>
  </si>
  <si>
    <t>Mon, Mar 10, 2014</t>
  </si>
  <si>
    <t>6:05 pm EDT</t>
  </si>
  <si>
    <t>Tue, Mar 11, 2014</t>
  </si>
  <si>
    <t>Canada Jr. Team</t>
  </si>
  <si>
    <t>Progress Energy Park, Home of Al Lang Field</t>
  </si>
  <si>
    <t>Wed, Mar 12, 2014</t>
  </si>
  <si>
    <t>Thu, Mar 13, 2014</t>
  </si>
  <si>
    <t>Fri, Mar 14, 2014</t>
  </si>
  <si>
    <t>7:05 pm EDT</t>
  </si>
  <si>
    <t>Sat, Mar 15, 2014</t>
  </si>
  <si>
    <t>Rod Carew Stadium</t>
  </si>
  <si>
    <t>1:05 pm PDT</t>
  </si>
  <si>
    <t>@ Cubs</t>
  </si>
  <si>
    <t>Cashman Field</t>
  </si>
  <si>
    <t>[object Object],[object Object],[object Object]</t>
  </si>
  <si>
    <t>Sun, Mar 16, 2014</t>
  </si>
  <si>
    <t>Mon, Mar 17, 2014</t>
  </si>
  <si>
    <t>Tue, Mar 18, 2014</t>
  </si>
  <si>
    <t>Wed, Mar 19, 2014</t>
  </si>
  <si>
    <t>Thu, Mar 20, 2014</t>
  </si>
  <si>
    <t>Fri, Mar 21, 2014</t>
  </si>
  <si>
    <t>Sat, Mar 22, 2014</t>
  </si>
  <si>
    <t>Sun, Mar 23, 2014</t>
  </si>
  <si>
    <t>Mon, Mar 24, 2014</t>
  </si>
  <si>
    <t>Tue, Mar 25, 2014</t>
  </si>
  <si>
    <t>Wed, Mar 26, 2014</t>
  </si>
  <si>
    <t>Thu, Mar 27, 2014</t>
  </si>
  <si>
    <t>12:10 pm EDT</t>
  </si>
  <si>
    <t>Fri, Mar 28, 2014</t>
  </si>
  <si>
    <t>Citizens Bank Park</t>
  </si>
  <si>
    <t>Olympic Stadium</t>
  </si>
  <si>
    <t>7:05 pm CDT</t>
  </si>
  <si>
    <t>@ Redbirds</t>
  </si>
  <si>
    <t>AutoZone Park</t>
  </si>
  <si>
    <t>@ Rangers</t>
  </si>
  <si>
    <t>Alamodome</t>
  </si>
  <si>
    <t>Sat, Mar 29, 2014</t>
  </si>
  <si>
    <t>@ Braves Futures</t>
  </si>
  <si>
    <t>State Mutual Stadium</t>
  </si>
  <si>
    <t>1:05 pm CDT</t>
  </si>
  <si>
    <t>2:05 pm EDT</t>
  </si>
  <si>
    <t>Nationals Park</t>
  </si>
  <si>
    <t>3:05 pm EDT</t>
  </si>
  <si>
    <t>@ Tides</t>
  </si>
  <si>
    <t>Harbor Park</t>
  </si>
  <si>
    <t>2:05 pm CDT</t>
  </si>
  <si>
    <t>@ Biscuits</t>
  </si>
  <si>
    <t>Montgomery Riverwalk Stadium</t>
  </si>
  <si>
    <t>7:10 pm CDT</t>
  </si>
  <si>
    <t>Rojos</t>
  </si>
  <si>
    <t>Minute Maid Park</t>
  </si>
  <si>
    <t>Sun, Mar 30, 2014</t>
  </si>
  <si>
    <t>1:10 pm CDT</t>
  </si>
  <si>
    <t>GrapefruitSchedule</t>
  </si>
  <si>
    <t>MOASS</t>
  </si>
  <si>
    <t>Tab</t>
  </si>
  <si>
    <t>URL</t>
  </si>
  <si>
    <t>Row Labels</t>
  </si>
  <si>
    <t>Grand Total</t>
  </si>
  <si>
    <t>Count of Date</t>
  </si>
  <si>
    <t>Home Games</t>
  </si>
  <si>
    <t>Away Games</t>
  </si>
  <si>
    <t>StateLower</t>
  </si>
  <si>
    <t>StateTwo</t>
  </si>
  <si>
    <t>GA</t>
  </si>
  <si>
    <t>Maryland</t>
  </si>
  <si>
    <t>MD</t>
  </si>
  <si>
    <t>Sarasota</t>
  </si>
  <si>
    <t>Massachusetts</t>
  </si>
  <si>
    <t>MA</t>
  </si>
  <si>
    <t>Fort Myers</t>
  </si>
  <si>
    <t>Michigan</t>
  </si>
  <si>
    <t>MI</t>
  </si>
  <si>
    <t>Lakeland</t>
  </si>
  <si>
    <t>Houston</t>
  </si>
  <si>
    <t>Texas</t>
  </si>
  <si>
    <t>TX</t>
  </si>
  <si>
    <t>http://mlb.mlb.com/springtraining/</t>
  </si>
  <si>
    <t>http://mlb.mlb.com/schedule/spring_training.jsp?league_id=115&amp;c_id=ATL</t>
  </si>
  <si>
    <t>New York</t>
  </si>
  <si>
    <t>Philadelphia</t>
  </si>
  <si>
    <t>Pittsburgh</t>
  </si>
  <si>
    <t>St. Louis</t>
  </si>
  <si>
    <t>Tampa Bay</t>
  </si>
  <si>
    <t>Washington</t>
  </si>
  <si>
    <t>Jupiter</t>
  </si>
  <si>
    <t>Florida</t>
  </si>
  <si>
    <t>FL</t>
  </si>
  <si>
    <t>Minnesota</t>
  </si>
  <si>
    <t>MN</t>
  </si>
  <si>
    <t>NY</t>
  </si>
  <si>
    <t>Port St. Lucie</t>
  </si>
  <si>
    <t>Tampa</t>
  </si>
  <si>
    <t>Clearwater</t>
  </si>
  <si>
    <t>Bradenton</t>
  </si>
  <si>
    <t>Pennsylvania</t>
  </si>
  <si>
    <t>PA</t>
  </si>
  <si>
    <t>Port Charlotte</t>
  </si>
  <si>
    <t>Dunedin</t>
  </si>
  <si>
    <t>Toronto</t>
  </si>
  <si>
    <t>District of Columbia</t>
  </si>
  <si>
    <t>DC</t>
  </si>
  <si>
    <t>Viera</t>
  </si>
  <si>
    <t>LAT</t>
  </si>
  <si>
    <t>LONG</t>
  </si>
  <si>
    <t>http://floridasports.uberflip.com/i/259303</t>
  </si>
  <si>
    <t>Parking</t>
  </si>
  <si>
    <t>varies; neighborhood</t>
  </si>
  <si>
    <t>Missouri</t>
  </si>
  <si>
    <t>MO</t>
  </si>
  <si>
    <t>Ontario</t>
  </si>
  <si>
    <t>ON</t>
  </si>
  <si>
    <t>Minneapolis</t>
  </si>
  <si>
    <t>Value2014MinPrice</t>
  </si>
  <si>
    <t>Peak2014MinPrice</t>
  </si>
  <si>
    <t>Value2014MaxPrice</t>
  </si>
  <si>
    <t>Peak2014MaxPrice</t>
  </si>
  <si>
    <t>Team</t>
  </si>
  <si>
    <t>LowPeak</t>
  </si>
  <si>
    <t>HighPeak</t>
  </si>
  <si>
    <t>LowValue</t>
  </si>
  <si>
    <t>HighValue</t>
  </si>
  <si>
    <t>Var</t>
  </si>
  <si>
    <t>HomeState</t>
  </si>
  <si>
    <t>League</t>
  </si>
  <si>
    <t>Grapefruit</t>
  </si>
  <si>
    <t>Cactus</t>
  </si>
  <si>
    <t>state</t>
  </si>
  <si>
    <t>STATE</t>
  </si>
  <si>
    <t>OT</t>
  </si>
  <si>
    <t>Diamondbacks</t>
  </si>
  <si>
    <t>Arizona</t>
  </si>
  <si>
    <t>Angels</t>
  </si>
  <si>
    <t>California</t>
  </si>
  <si>
    <t>AZ</t>
  </si>
  <si>
    <t>CA</t>
  </si>
  <si>
    <t>Cubs</t>
  </si>
  <si>
    <t>Illinois</t>
  </si>
  <si>
    <t>Ohio</t>
  </si>
  <si>
    <t>OH</t>
  </si>
  <si>
    <t>IL</t>
  </si>
  <si>
    <t>Reds</t>
  </si>
  <si>
    <t>Indians</t>
  </si>
  <si>
    <t>Rockies</t>
  </si>
  <si>
    <t>Mariners</t>
  </si>
  <si>
    <t>Dodgers</t>
  </si>
  <si>
    <t>White Sox</t>
  </si>
  <si>
    <t>Giants</t>
  </si>
  <si>
    <t>Rangers</t>
  </si>
  <si>
    <t>Athletics</t>
  </si>
  <si>
    <t>Royals</t>
  </si>
  <si>
    <t>Brewers</t>
  </si>
  <si>
    <t>Colorado</t>
  </si>
  <si>
    <t>CO</t>
  </si>
  <si>
    <t>WA</t>
  </si>
  <si>
    <t>Padres</t>
  </si>
  <si>
    <t>Wisconsin</t>
  </si>
  <si>
    <t>WI</t>
  </si>
  <si>
    <t>ZIP</t>
  </si>
  <si>
    <t>STLeague</t>
  </si>
  <si>
    <t>National</t>
  </si>
  <si>
    <t>American</t>
  </si>
  <si>
    <t>M5V1J1</t>
  </si>
  <si>
    <t>02215</t>
  </si>
  <si>
    <t>http://disneysportsnews.com/category/pro-sports/atlanta-braves/feed/</t>
  </si>
  <si>
    <t>http://www.wordle.net/delete?index=7582601&amp;d=GGHQ</t>
  </si>
  <si>
    <t>http://www.springtrainingonline.com/category/grapefruit-league/feed/</t>
  </si>
  <si>
    <t>www.wordle.net</t>
  </si>
  <si>
    <t>http://www.wordle.net/delete?index=7582607&amp;d=SQUV</t>
  </si>
  <si>
    <t>m &lt;- map("county", "Montana")</t>
  </si>
  <si>
    <t>map("county", m$names[c(1, 4)], fill=TRUE, col=c(3, 2), add=TRUE)</t>
  </si>
  <si>
    <t>County</t>
  </si>
  <si>
    <t>MapCounty</t>
  </si>
  <si>
    <t>osceola</t>
  </si>
  <si>
    <t>sarasota</t>
  </si>
  <si>
    <t>lee</t>
  </si>
  <si>
    <t>polk</t>
  </si>
  <si>
    <t>palm beach</t>
  </si>
  <si>
    <t>st lucie</t>
  </si>
  <si>
    <t>hillsborough</t>
  </si>
  <si>
    <t>pinellas</t>
  </si>
  <si>
    <t>manatee</t>
  </si>
  <si>
    <t>charlotte</t>
  </si>
  <si>
    <t>brevard</t>
  </si>
  <si>
    <t>PriceType</t>
  </si>
  <si>
    <t>Price</t>
  </si>
  <si>
    <t>Peak Minimum</t>
  </si>
  <si>
    <t>Value Minimum</t>
  </si>
  <si>
    <t>Value Maximum</t>
  </si>
  <si>
    <t>Peak Maximum</t>
  </si>
  <si>
    <t>Disney</t>
  </si>
  <si>
    <t>Yes</t>
  </si>
  <si>
    <t>No</t>
  </si>
  <si>
    <t>Games2013</t>
  </si>
  <si>
    <t>MaxAttendance2013</t>
  </si>
  <si>
    <t>AvgUtil2013</t>
  </si>
  <si>
    <t>AvgAttendance2013</t>
  </si>
  <si>
    <t>TotalAttendance2013</t>
  </si>
  <si>
    <t>TotAttendOrder</t>
  </si>
  <si>
    <t>washington</t>
  </si>
  <si>
    <t>walton</t>
  </si>
  <si>
    <t>wakulla</t>
  </si>
  <si>
    <t>volusia</t>
  </si>
  <si>
    <t>union</t>
  </si>
  <si>
    <t>taylor</t>
  </si>
  <si>
    <t>suwannee</t>
  </si>
  <si>
    <t>sumter</t>
  </si>
  <si>
    <t>seminole</t>
  </si>
  <si>
    <t>santa rosa</t>
  </si>
  <si>
    <t>putnam</t>
  </si>
  <si>
    <t>st johns</t>
  </si>
  <si>
    <t>pasco</t>
  </si>
  <si>
    <t>orange</t>
  </si>
  <si>
    <t>okeechobee</t>
  </si>
  <si>
    <t>okaloosa</t>
  </si>
  <si>
    <t>nassau</t>
  </si>
  <si>
    <t>monroe</t>
  </si>
  <si>
    <t>martin</t>
  </si>
  <si>
    <t>marion</t>
  </si>
  <si>
    <t>madison</t>
  </si>
  <si>
    <t>liberty</t>
  </si>
  <si>
    <t>levy</t>
  </si>
  <si>
    <t>leon</t>
  </si>
  <si>
    <t>lake</t>
  </si>
  <si>
    <t>lafayette</t>
  </si>
  <si>
    <t>jefferson</t>
  </si>
  <si>
    <t>jackson</t>
  </si>
  <si>
    <t>indian river</t>
  </si>
  <si>
    <t>holmes</t>
  </si>
  <si>
    <t>highlands</t>
  </si>
  <si>
    <t>hernando</t>
  </si>
  <si>
    <t>hendry</t>
  </si>
  <si>
    <t>hardee</t>
  </si>
  <si>
    <t>hamilton</t>
  </si>
  <si>
    <t>gulf</t>
  </si>
  <si>
    <t>glades</t>
  </si>
  <si>
    <t>gilchrist</t>
  </si>
  <si>
    <t>gadsden</t>
  </si>
  <si>
    <t>franklin</t>
  </si>
  <si>
    <t>flagler</t>
  </si>
  <si>
    <t>escambia</t>
  </si>
  <si>
    <t>duval</t>
  </si>
  <si>
    <t>dixie</t>
  </si>
  <si>
    <t>de soto</t>
  </si>
  <si>
    <t>miami-dade</t>
  </si>
  <si>
    <t>columbia</t>
  </si>
  <si>
    <t>collier</t>
  </si>
  <si>
    <t>clay</t>
  </si>
  <si>
    <t>citrus</t>
  </si>
  <si>
    <t>calhoun</t>
  </si>
  <si>
    <t>broward</t>
  </si>
  <si>
    <t>bradford</t>
  </si>
  <si>
    <t>bay</t>
  </si>
  <si>
    <t>baker</t>
  </si>
  <si>
    <t>alachua</t>
  </si>
  <si>
    <t>NA</t>
  </si>
  <si>
    <t>Order</t>
  </si>
  <si>
    <t>ParkOrder</t>
  </si>
  <si>
    <t>PreSeasonRank</t>
  </si>
  <si>
    <t>Rankings</t>
  </si>
  <si>
    <t>Performance2013</t>
  </si>
  <si>
    <t>http://espn.go.com/mlb/history/season/_/year/2013</t>
  </si>
  <si>
    <t>WinPct2013</t>
  </si>
  <si>
    <t>http://espn.go.com/mlb/powerrankings</t>
  </si>
  <si>
    <t>GrapefruitRank</t>
  </si>
  <si>
    <t>OrderofPricesChart</t>
  </si>
  <si>
    <t>OrderPriceChart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</si>
</sst>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9"/>
      <color rgb="FFAF0039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2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6" fillId="4" borderId="1" xfId="2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2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65" fontId="0" fillId="0" borderId="0" xfId="0" applyNumberFormat="1"/>
    <xf numFmtId="0" fontId="0" fillId="0" borderId="0" xfId="0" quotePrefix="1"/>
    <xf numFmtId="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9" fontId="7" fillId="0" borderId="0" xfId="1" applyFont="1" applyAlignment="1">
      <alignment horizontal="center"/>
    </xf>
    <xf numFmtId="165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PriceSpread!$B$1</c:f>
              <c:strCache>
                <c:ptCount val="1"/>
                <c:pt idx="0">
                  <c:v>LowPeak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PriceSpread!$A$2:$A$16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PriceSpread!$B$2:$B$16</c:f>
              <c:numCache>
                <c:formatCode>"$"#,##0</c:formatCode>
                <c:ptCount val="15"/>
                <c:pt idx="0">
                  <c:v>0.63</c:v>
                </c:pt>
                <c:pt idx="1">
                  <c:v>0.89</c:v>
                </c:pt>
                <c:pt idx="2">
                  <c:v>0.79</c:v>
                </c:pt>
                <c:pt idx="3">
                  <c:v>0.88</c:v>
                </c:pt>
                <c:pt idx="4">
                  <c:v>0.62</c:v>
                </c:pt>
                <c:pt idx="5">
                  <c:v>0.7</c:v>
                </c:pt>
                <c:pt idx="6">
                  <c:v>0.66</c:v>
                </c:pt>
                <c:pt idx="7">
                  <c:v>0.94</c:v>
                </c:pt>
                <c:pt idx="8">
                  <c:v>0.98</c:v>
                </c:pt>
                <c:pt idx="9">
                  <c:v>0.73</c:v>
                </c:pt>
                <c:pt idx="10">
                  <c:v>0.72</c:v>
                </c:pt>
                <c:pt idx="11">
                  <c:v>0.9</c:v>
                </c:pt>
                <c:pt idx="12">
                  <c:v>0.89</c:v>
                </c:pt>
                <c:pt idx="13">
                  <c:v>0.72</c:v>
                </c:pt>
                <c:pt idx="14">
                  <c:v>0.93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PriceSpread!$C$1</c:f>
              <c:strCache>
                <c:ptCount val="1"/>
                <c:pt idx="0">
                  <c:v>HighPeak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PriceSpread!$A$2:$A$16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PriceSpread!$C$2:$C$16</c:f>
              <c:numCache>
                <c:formatCode>"$"#,##0</c:formatCode>
                <c:ptCount val="15"/>
                <c:pt idx="0">
                  <c:v>16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14</c:v>
                </c:pt>
                <c:pt idx="9">
                  <c:v>14</c:v>
                </c:pt>
                <c:pt idx="10">
                  <c:v>10</c:v>
                </c:pt>
                <c:pt idx="11">
                  <c:v>5</c:v>
                </c:pt>
                <c:pt idx="12">
                  <c:v>10</c:v>
                </c:pt>
                <c:pt idx="13">
                  <c:v>12</c:v>
                </c:pt>
                <c:pt idx="14">
                  <c:v>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PriceSpread!$D$1</c:f>
              <c:strCache>
                <c:ptCount val="1"/>
                <c:pt idx="0">
                  <c:v>LowValue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PriceSpread!$A$2:$A$16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PriceSpread!$D$2:$D$16</c:f>
              <c:numCache>
                <c:formatCode>"$"#,##0</c:formatCode>
                <c:ptCount val="15"/>
                <c:pt idx="0">
                  <c:v>3350</c:v>
                </c:pt>
                <c:pt idx="1">
                  <c:v>4907</c:v>
                </c:pt>
                <c:pt idx="2">
                  <c:v>7490</c:v>
                </c:pt>
                <c:pt idx="3">
                  <c:v>6170</c:v>
                </c:pt>
                <c:pt idx="4">
                  <c:v>4366</c:v>
                </c:pt>
                <c:pt idx="5">
                  <c:v>4907</c:v>
                </c:pt>
                <c:pt idx="6">
                  <c:v>5329</c:v>
                </c:pt>
                <c:pt idx="7">
                  <c:v>7086</c:v>
                </c:pt>
                <c:pt idx="8">
                  <c:v>8645</c:v>
                </c:pt>
                <c:pt idx="9">
                  <c:v>6229</c:v>
                </c:pt>
                <c:pt idx="10">
                  <c:v>4895</c:v>
                </c:pt>
                <c:pt idx="11">
                  <c:v>9696</c:v>
                </c:pt>
                <c:pt idx="12">
                  <c:v>8050</c:v>
                </c:pt>
                <c:pt idx="13">
                  <c:v>6697</c:v>
                </c:pt>
                <c:pt idx="14">
                  <c:v>10300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PriceSpread!$E$1</c:f>
              <c:strCache>
                <c:ptCount val="1"/>
                <c:pt idx="0">
                  <c:v>HighValue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PriceSpread!$A$2:$A$16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PriceSpread!$E$2:$E$16</c:f>
              <c:numCache>
                <c:formatCode>"$"#,##0</c:formatCode>
                <c:ptCount val="15"/>
                <c:pt idx="0">
                  <c:v>5013</c:v>
                </c:pt>
                <c:pt idx="1">
                  <c:v>5561</c:v>
                </c:pt>
                <c:pt idx="2">
                  <c:v>10298</c:v>
                </c:pt>
                <c:pt idx="3">
                  <c:v>7629</c:v>
                </c:pt>
                <c:pt idx="4">
                  <c:v>6934</c:v>
                </c:pt>
                <c:pt idx="5">
                  <c:v>6761</c:v>
                </c:pt>
                <c:pt idx="6">
                  <c:v>7415</c:v>
                </c:pt>
                <c:pt idx="7">
                  <c:v>8797</c:v>
                </c:pt>
                <c:pt idx="8">
                  <c:v>11100</c:v>
                </c:pt>
                <c:pt idx="9">
                  <c:v>8541</c:v>
                </c:pt>
                <c:pt idx="10">
                  <c:v>15167</c:v>
                </c:pt>
                <c:pt idx="11">
                  <c:v>9987</c:v>
                </c:pt>
                <c:pt idx="12">
                  <c:v>10451</c:v>
                </c:pt>
                <c:pt idx="13">
                  <c:v>8366</c:v>
                </c:pt>
                <c:pt idx="14">
                  <c:v>11028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253440808"/>
        <c:axId val="414377952"/>
      </c:stockChart>
      <c:catAx>
        <c:axId val="25344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7952"/>
        <c:crosses val="autoZero"/>
        <c:auto val="1"/>
        <c:lblAlgn val="ctr"/>
        <c:lblOffset val="100"/>
        <c:noMultiLvlLbl val="0"/>
      </c:catAx>
      <c:valAx>
        <c:axId val="41437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44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PriceSpread!$B$1</c:f>
              <c:strCache>
                <c:ptCount val="1"/>
                <c:pt idx="0">
                  <c:v>LowPeak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PriceSpread!$A$2:$A$16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PriceSpread!$B$2:$B$16</c:f>
              <c:numCache>
                <c:formatCode>"$"#,##0</c:formatCode>
                <c:ptCount val="15"/>
                <c:pt idx="0">
                  <c:v>0.63</c:v>
                </c:pt>
                <c:pt idx="1">
                  <c:v>0.89</c:v>
                </c:pt>
                <c:pt idx="2">
                  <c:v>0.79</c:v>
                </c:pt>
                <c:pt idx="3">
                  <c:v>0.88</c:v>
                </c:pt>
                <c:pt idx="4">
                  <c:v>0.62</c:v>
                </c:pt>
                <c:pt idx="5">
                  <c:v>0.7</c:v>
                </c:pt>
                <c:pt idx="6">
                  <c:v>0.66</c:v>
                </c:pt>
                <c:pt idx="7">
                  <c:v>0.94</c:v>
                </c:pt>
                <c:pt idx="8">
                  <c:v>0.98</c:v>
                </c:pt>
                <c:pt idx="9">
                  <c:v>0.73</c:v>
                </c:pt>
                <c:pt idx="10">
                  <c:v>0.72</c:v>
                </c:pt>
                <c:pt idx="11">
                  <c:v>0.9</c:v>
                </c:pt>
                <c:pt idx="12">
                  <c:v>0.89</c:v>
                </c:pt>
                <c:pt idx="13">
                  <c:v>0.72</c:v>
                </c:pt>
                <c:pt idx="14">
                  <c:v>0.93</c:v>
                </c:pt>
              </c:numCache>
            </c:numRef>
          </c:val>
        </c:ser>
        <c:ser>
          <c:idx val="1"/>
          <c:order val="1"/>
          <c:tx>
            <c:strRef>
              <c:f>PriceSpread!$C$1</c:f>
              <c:strCache>
                <c:ptCount val="1"/>
                <c:pt idx="0">
                  <c:v>HighPeak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PriceSpread!$A$2:$A$16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PriceSpread!$C$2:$C$16</c:f>
              <c:numCache>
                <c:formatCode>"$"#,##0</c:formatCode>
                <c:ptCount val="15"/>
                <c:pt idx="0">
                  <c:v>16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14</c:v>
                </c:pt>
                <c:pt idx="9">
                  <c:v>14</c:v>
                </c:pt>
                <c:pt idx="10">
                  <c:v>10</c:v>
                </c:pt>
                <c:pt idx="11">
                  <c:v>5</c:v>
                </c:pt>
                <c:pt idx="12">
                  <c:v>10</c:v>
                </c:pt>
                <c:pt idx="13">
                  <c:v>12</c:v>
                </c:pt>
                <c:pt idx="14">
                  <c:v>17</c:v>
                </c:pt>
              </c:numCache>
            </c:numRef>
          </c:val>
        </c:ser>
        <c:ser>
          <c:idx val="2"/>
          <c:order val="2"/>
          <c:tx>
            <c:strRef>
              <c:f>PriceSpread!$D$1</c:f>
              <c:strCache>
                <c:ptCount val="1"/>
                <c:pt idx="0">
                  <c:v>LowValue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PriceSpread!$A$2:$A$16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PriceSpread!$D$2:$D$16</c:f>
              <c:numCache>
                <c:formatCode>"$"#,##0</c:formatCode>
                <c:ptCount val="15"/>
                <c:pt idx="0">
                  <c:v>3350</c:v>
                </c:pt>
                <c:pt idx="1">
                  <c:v>4907</c:v>
                </c:pt>
                <c:pt idx="2">
                  <c:v>7490</c:v>
                </c:pt>
                <c:pt idx="3">
                  <c:v>6170</c:v>
                </c:pt>
                <c:pt idx="4">
                  <c:v>4366</c:v>
                </c:pt>
                <c:pt idx="5">
                  <c:v>4907</c:v>
                </c:pt>
                <c:pt idx="6">
                  <c:v>5329</c:v>
                </c:pt>
                <c:pt idx="7">
                  <c:v>7086</c:v>
                </c:pt>
                <c:pt idx="8">
                  <c:v>8645</c:v>
                </c:pt>
                <c:pt idx="9">
                  <c:v>6229</c:v>
                </c:pt>
                <c:pt idx="10">
                  <c:v>4895</c:v>
                </c:pt>
                <c:pt idx="11">
                  <c:v>9696</c:v>
                </c:pt>
                <c:pt idx="12">
                  <c:v>8050</c:v>
                </c:pt>
                <c:pt idx="13">
                  <c:v>6697</c:v>
                </c:pt>
                <c:pt idx="14">
                  <c:v>10300</c:v>
                </c:pt>
              </c:numCache>
            </c:numRef>
          </c:val>
        </c:ser>
        <c:ser>
          <c:idx val="3"/>
          <c:order val="3"/>
          <c:tx>
            <c:strRef>
              <c:f>PriceSpread!$E$1</c:f>
              <c:strCache>
                <c:ptCount val="1"/>
                <c:pt idx="0">
                  <c:v>HighValue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PriceSpread!$A$2:$A$16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PriceSpread!$E$2:$E$16</c:f>
              <c:numCache>
                <c:formatCode>"$"#,##0</c:formatCode>
                <c:ptCount val="15"/>
                <c:pt idx="0">
                  <c:v>5013</c:v>
                </c:pt>
                <c:pt idx="1">
                  <c:v>5561</c:v>
                </c:pt>
                <c:pt idx="2">
                  <c:v>10298</c:v>
                </c:pt>
                <c:pt idx="3">
                  <c:v>7629</c:v>
                </c:pt>
                <c:pt idx="4">
                  <c:v>6934</c:v>
                </c:pt>
                <c:pt idx="5">
                  <c:v>6761</c:v>
                </c:pt>
                <c:pt idx="6">
                  <c:v>7415</c:v>
                </c:pt>
                <c:pt idx="7">
                  <c:v>8797</c:v>
                </c:pt>
                <c:pt idx="8">
                  <c:v>11100</c:v>
                </c:pt>
                <c:pt idx="9">
                  <c:v>8541</c:v>
                </c:pt>
                <c:pt idx="10">
                  <c:v>15167</c:v>
                </c:pt>
                <c:pt idx="11">
                  <c:v>9987</c:v>
                </c:pt>
                <c:pt idx="12">
                  <c:v>10451</c:v>
                </c:pt>
                <c:pt idx="13">
                  <c:v>8366</c:v>
                </c:pt>
                <c:pt idx="14">
                  <c:v>11028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8736"/>
        <c:axId val="414379128"/>
      </c:radarChart>
      <c:catAx>
        <c:axId val="41437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9128"/>
        <c:crosses val="autoZero"/>
        <c:auto val="1"/>
        <c:lblAlgn val="ctr"/>
        <c:lblOffset val="100"/>
        <c:noMultiLvlLbl val="0"/>
      </c:catAx>
      <c:valAx>
        <c:axId val="41437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Range in Prices:  Value Min - Peak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PriceSpread!$B$19</c:f>
              <c:strCache>
                <c:ptCount val="1"/>
                <c:pt idx="0">
                  <c:v>LowPeak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PriceSpread!$A$20:$A$34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PriceSpread!$B$20:$B$34</c:f>
              <c:numCache>
                <c:formatCode>"$"#,##0</c:formatCode>
                <c:ptCount val="15"/>
                <c:pt idx="0">
                  <c:v>0.63</c:v>
                </c:pt>
                <c:pt idx="1">
                  <c:v>0.89</c:v>
                </c:pt>
                <c:pt idx="2">
                  <c:v>0.79</c:v>
                </c:pt>
                <c:pt idx="3">
                  <c:v>0.88</c:v>
                </c:pt>
                <c:pt idx="4">
                  <c:v>0.62</c:v>
                </c:pt>
                <c:pt idx="5">
                  <c:v>0.7</c:v>
                </c:pt>
                <c:pt idx="6">
                  <c:v>0.66</c:v>
                </c:pt>
                <c:pt idx="7">
                  <c:v>0.94</c:v>
                </c:pt>
                <c:pt idx="8">
                  <c:v>0.98</c:v>
                </c:pt>
                <c:pt idx="9">
                  <c:v>0.73</c:v>
                </c:pt>
                <c:pt idx="10">
                  <c:v>0.72</c:v>
                </c:pt>
                <c:pt idx="11">
                  <c:v>0.9</c:v>
                </c:pt>
                <c:pt idx="12">
                  <c:v>0.89</c:v>
                </c:pt>
                <c:pt idx="13">
                  <c:v>0.72</c:v>
                </c:pt>
                <c:pt idx="14">
                  <c:v>0.93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PriceSpread!$C$19</c:f>
              <c:strCache>
                <c:ptCount val="1"/>
                <c:pt idx="0">
                  <c:v>HighPeak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PriceSpread!$A$20:$A$34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PriceSpread!$C$20:$C$34</c:f>
              <c:numCache>
                <c:formatCode>"$"#,##0</c:formatCode>
                <c:ptCount val="15"/>
                <c:pt idx="0">
                  <c:v>5013</c:v>
                </c:pt>
                <c:pt idx="1">
                  <c:v>5561</c:v>
                </c:pt>
                <c:pt idx="2">
                  <c:v>10298</c:v>
                </c:pt>
                <c:pt idx="3">
                  <c:v>7629</c:v>
                </c:pt>
                <c:pt idx="4">
                  <c:v>6934</c:v>
                </c:pt>
                <c:pt idx="5">
                  <c:v>6761</c:v>
                </c:pt>
                <c:pt idx="6">
                  <c:v>7415</c:v>
                </c:pt>
                <c:pt idx="7">
                  <c:v>8797</c:v>
                </c:pt>
                <c:pt idx="8">
                  <c:v>11100</c:v>
                </c:pt>
                <c:pt idx="9">
                  <c:v>8541</c:v>
                </c:pt>
                <c:pt idx="10">
                  <c:v>15167</c:v>
                </c:pt>
                <c:pt idx="11">
                  <c:v>9987</c:v>
                </c:pt>
                <c:pt idx="12">
                  <c:v>10451</c:v>
                </c:pt>
                <c:pt idx="13">
                  <c:v>8366</c:v>
                </c:pt>
                <c:pt idx="14">
                  <c:v>11028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PriceSpread!$D$19</c:f>
              <c:strCache>
                <c:ptCount val="1"/>
                <c:pt idx="0">
                  <c:v>LowValue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PriceSpread!$A$20:$A$34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PriceSpread!$D$20:$D$34</c:f>
              <c:numCache>
                <c:formatCode>"$"#,##0</c:formatCode>
                <c:ptCount val="15"/>
                <c:pt idx="0">
                  <c:v>0.63</c:v>
                </c:pt>
                <c:pt idx="1">
                  <c:v>0.89</c:v>
                </c:pt>
                <c:pt idx="2">
                  <c:v>0.79</c:v>
                </c:pt>
                <c:pt idx="3">
                  <c:v>0.88</c:v>
                </c:pt>
                <c:pt idx="4">
                  <c:v>0.62</c:v>
                </c:pt>
                <c:pt idx="5">
                  <c:v>0.7</c:v>
                </c:pt>
                <c:pt idx="6">
                  <c:v>0.66</c:v>
                </c:pt>
                <c:pt idx="7">
                  <c:v>0.94</c:v>
                </c:pt>
                <c:pt idx="8">
                  <c:v>0.98</c:v>
                </c:pt>
                <c:pt idx="9">
                  <c:v>0.73</c:v>
                </c:pt>
                <c:pt idx="10">
                  <c:v>0.72</c:v>
                </c:pt>
                <c:pt idx="11">
                  <c:v>0.9</c:v>
                </c:pt>
                <c:pt idx="12">
                  <c:v>0.89</c:v>
                </c:pt>
                <c:pt idx="13">
                  <c:v>0.72</c:v>
                </c:pt>
                <c:pt idx="14">
                  <c:v>0.93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PriceSpread!$E$19</c:f>
              <c:strCache>
                <c:ptCount val="1"/>
                <c:pt idx="0">
                  <c:v>HighValue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PriceSpread!$A$20:$A$34</c:f>
              <c:strCache>
                <c:ptCount val="15"/>
                <c:pt idx="0">
                  <c:v>Astros</c:v>
                </c:pt>
                <c:pt idx="1">
                  <c:v>Blue Jays</c:v>
                </c:pt>
                <c:pt idx="2">
                  <c:v>Braves</c:v>
                </c:pt>
                <c:pt idx="3">
                  <c:v>Cardinals</c:v>
                </c:pt>
                <c:pt idx="4">
                  <c:v>Marlins</c:v>
                </c:pt>
                <c:pt idx="5">
                  <c:v>Mets</c:v>
                </c:pt>
                <c:pt idx="6">
                  <c:v>Nationals</c:v>
                </c:pt>
                <c:pt idx="7">
                  <c:v>Orioles</c:v>
                </c:pt>
                <c:pt idx="8">
                  <c:v>Phillies</c:v>
                </c:pt>
                <c:pt idx="9">
                  <c:v>Pirates</c:v>
                </c:pt>
                <c:pt idx="10">
                  <c:v>Rays</c:v>
                </c:pt>
                <c:pt idx="11">
                  <c:v>Red Sox</c:v>
                </c:pt>
                <c:pt idx="12">
                  <c:v>Tigers</c:v>
                </c:pt>
                <c:pt idx="13">
                  <c:v>Twins</c:v>
                </c:pt>
                <c:pt idx="14">
                  <c:v>Yankees</c:v>
                </c:pt>
              </c:strCache>
            </c:strRef>
          </c:cat>
          <c:val>
            <c:numRef>
              <c:f>PriceSpread!$E$20:$E$34</c:f>
              <c:numCache>
                <c:formatCode>"$"#,##0</c:formatCode>
                <c:ptCount val="15"/>
                <c:pt idx="0">
                  <c:v>5013</c:v>
                </c:pt>
                <c:pt idx="1">
                  <c:v>5561</c:v>
                </c:pt>
                <c:pt idx="2">
                  <c:v>10298</c:v>
                </c:pt>
                <c:pt idx="3">
                  <c:v>7629</c:v>
                </c:pt>
                <c:pt idx="4">
                  <c:v>6934</c:v>
                </c:pt>
                <c:pt idx="5">
                  <c:v>6761</c:v>
                </c:pt>
                <c:pt idx="6">
                  <c:v>7415</c:v>
                </c:pt>
                <c:pt idx="7">
                  <c:v>8797</c:v>
                </c:pt>
                <c:pt idx="8">
                  <c:v>11100</c:v>
                </c:pt>
                <c:pt idx="9">
                  <c:v>8541</c:v>
                </c:pt>
                <c:pt idx="10">
                  <c:v>15167</c:v>
                </c:pt>
                <c:pt idx="11">
                  <c:v>9987</c:v>
                </c:pt>
                <c:pt idx="12">
                  <c:v>10451</c:v>
                </c:pt>
                <c:pt idx="13">
                  <c:v>8366</c:v>
                </c:pt>
                <c:pt idx="14">
                  <c:v>11028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lt1"/>
              </a:solidFill>
              <a:round/>
            </a:ln>
            <a:effectLst/>
          </c:spPr>
        </c:hiLowLines>
        <c:upDownBars>
          <c:gapWidth val="150"/>
          <c:upBars>
            <c:spPr>
              <a:gradFill>
                <a:gsLst>
                  <a:gs pos="100000">
                    <a:schemeClr val="lt1">
                      <a:lumMod val="85000"/>
                    </a:schemeClr>
                  </a:gs>
                  <a:gs pos="0">
                    <a:schemeClr val="lt1"/>
                  </a:gs>
                </a:gsLst>
                <a:path path="circle">
                  <a:fillToRect l="50000" t="50000" r="50000" b="50000"/>
                </a:path>
              </a:gra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upBars>
          <c:downBars>
            <c:spPr>
              <a:gradFill>
                <a:gsLst>
                  <a:gs pos="100000">
                    <a:schemeClr val="dk1">
                      <a:lumMod val="95000"/>
                      <a:lumOff val="5000"/>
                    </a:schemeClr>
                  </a:gs>
                  <a:gs pos="0">
                    <a:schemeClr val="dk1">
                      <a:lumMod val="75000"/>
                      <a:lumOff val="25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9525">
                <a:solidFill>
                  <a:schemeClr val="dk1">
                    <a:lumMod val="75000"/>
                    <a:lumOff val="25000"/>
                  </a:schemeClr>
                </a:solidFill>
              </a:ln>
              <a:effectLst/>
            </c:spPr>
          </c:downBars>
        </c:upDownBars>
        <c:axId val="414107456"/>
        <c:axId val="414107848"/>
      </c:stockChart>
      <c:catAx>
        <c:axId val="41410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7848"/>
        <c:crosses val="autoZero"/>
        <c:auto val="1"/>
        <c:lblAlgn val="ctr"/>
        <c:lblOffset val="100"/>
        <c:noMultiLvlLbl val="0"/>
      </c:catAx>
      <c:valAx>
        <c:axId val="41410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MOASS!$N$2:$N$16</c:f>
              <c:numCache>
                <c:formatCode>General</c:formatCode>
                <c:ptCount val="15"/>
                <c:pt idx="0">
                  <c:v>9500</c:v>
                </c:pt>
                <c:pt idx="1">
                  <c:v>7500</c:v>
                </c:pt>
                <c:pt idx="2">
                  <c:v>10823</c:v>
                </c:pt>
                <c:pt idx="3">
                  <c:v>9000</c:v>
                </c:pt>
                <c:pt idx="4">
                  <c:v>7000</c:v>
                </c:pt>
                <c:pt idx="5">
                  <c:v>5300</c:v>
                </c:pt>
                <c:pt idx="6">
                  <c:v>7000</c:v>
                </c:pt>
                <c:pt idx="7">
                  <c:v>11026</c:v>
                </c:pt>
                <c:pt idx="8">
                  <c:v>9300</c:v>
                </c:pt>
                <c:pt idx="9">
                  <c:v>8800</c:v>
                </c:pt>
                <c:pt idx="10">
                  <c:v>8500</c:v>
                </c:pt>
                <c:pt idx="11">
                  <c:v>7000</c:v>
                </c:pt>
                <c:pt idx="12">
                  <c:v>6823</c:v>
                </c:pt>
                <c:pt idx="13">
                  <c:v>5510</c:v>
                </c:pt>
                <c:pt idx="14">
                  <c:v>8100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09808"/>
        <c:axId val="414110200"/>
      </c:scatterChart>
      <c:valAx>
        <c:axId val="4141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0200"/>
        <c:crosses val="autoZero"/>
        <c:crossBetween val="midCat"/>
      </c:valAx>
      <c:valAx>
        <c:axId val="4141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0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MOASS!$A$2:$A$16</c:f>
              <c:strCache>
                <c:ptCount val="15"/>
                <c:pt idx="0">
                  <c:v>Braves</c:v>
                </c:pt>
                <c:pt idx="1">
                  <c:v>Orioles</c:v>
                </c:pt>
                <c:pt idx="2">
                  <c:v>Red Sox</c:v>
                </c:pt>
                <c:pt idx="3">
                  <c:v>Tigers</c:v>
                </c:pt>
                <c:pt idx="4">
                  <c:v>Marlins</c:v>
                </c:pt>
                <c:pt idx="5">
                  <c:v>Astros</c:v>
                </c:pt>
                <c:pt idx="6">
                  <c:v>Mets</c:v>
                </c:pt>
                <c:pt idx="7">
                  <c:v>Yankees</c:v>
                </c:pt>
                <c:pt idx="8">
                  <c:v>Twins</c:v>
                </c:pt>
                <c:pt idx="9">
                  <c:v>Phillies</c:v>
                </c:pt>
                <c:pt idx="10">
                  <c:v>Pirates</c:v>
                </c:pt>
                <c:pt idx="11">
                  <c:v>Cardinals</c:v>
                </c:pt>
                <c:pt idx="12">
                  <c:v>Rays</c:v>
                </c:pt>
                <c:pt idx="13">
                  <c:v>Blue Jays</c:v>
                </c:pt>
                <c:pt idx="14">
                  <c:v>Nationals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MOASS!$N$2:$N$16</c:f>
              <c:numCache>
                <c:formatCode>General</c:formatCode>
                <c:ptCount val="15"/>
                <c:pt idx="0">
                  <c:v>9500</c:v>
                </c:pt>
                <c:pt idx="1">
                  <c:v>7500</c:v>
                </c:pt>
                <c:pt idx="2">
                  <c:v>10823</c:v>
                </c:pt>
                <c:pt idx="3">
                  <c:v>9000</c:v>
                </c:pt>
                <c:pt idx="4">
                  <c:v>7000</c:v>
                </c:pt>
                <c:pt idx="5">
                  <c:v>5300</c:v>
                </c:pt>
                <c:pt idx="6">
                  <c:v>7000</c:v>
                </c:pt>
                <c:pt idx="7">
                  <c:v>11026</c:v>
                </c:pt>
                <c:pt idx="8">
                  <c:v>9300</c:v>
                </c:pt>
                <c:pt idx="9">
                  <c:v>8800</c:v>
                </c:pt>
                <c:pt idx="10">
                  <c:v>8500</c:v>
                </c:pt>
                <c:pt idx="11">
                  <c:v>7000</c:v>
                </c:pt>
                <c:pt idx="12">
                  <c:v>6823</c:v>
                </c:pt>
                <c:pt idx="13">
                  <c:v>5510</c:v>
                </c:pt>
                <c:pt idx="14">
                  <c:v>8100</c:v>
                </c:pt>
              </c:numCache>
            </c:numRef>
          </c:xVal>
          <c:yVal>
            <c:numRef>
              <c:f>MOASS!$Z$2:$Z$16</c:f>
              <c:numCache>
                <c:formatCode>"$"#,##0</c:formatCode>
                <c:ptCount val="15"/>
                <c:pt idx="0">
                  <c:v>52</c:v>
                </c:pt>
                <c:pt idx="1">
                  <c:v>32</c:v>
                </c:pt>
                <c:pt idx="2">
                  <c:v>48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25</c:v>
                </c:pt>
                <c:pt idx="7">
                  <c:v>33</c:v>
                </c:pt>
                <c:pt idx="8">
                  <c:v>43</c:v>
                </c:pt>
                <c:pt idx="9">
                  <c:v>39</c:v>
                </c:pt>
                <c:pt idx="10">
                  <c:v>27</c:v>
                </c:pt>
                <c:pt idx="11">
                  <c:v>40</c:v>
                </c:pt>
                <c:pt idx="12">
                  <c:v>27</c:v>
                </c:pt>
                <c:pt idx="13">
                  <c:v>31</c:v>
                </c:pt>
                <c:pt idx="14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110984"/>
        <c:axId val="413837280"/>
      </c:scatterChart>
      <c:valAx>
        <c:axId val="41411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37280"/>
        <c:crosses val="autoZero"/>
        <c:crossBetween val="midCat"/>
      </c:valAx>
      <c:valAx>
        <c:axId val="41383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1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4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mlb.mlb.com/schedule/spring_training.jsp?league_id=115&amp;c_id=ATL" TargetMode="Externa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6</xdr:rowOff>
    </xdr:from>
    <xdr:to>
      <xdr:col>14</xdr:col>
      <xdr:colOff>152400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95250</xdr:colOff>
      <xdr:row>17</xdr:row>
      <xdr:rowOff>161930</xdr:rowOff>
    </xdr:from>
    <xdr:to>
      <xdr:col>25</xdr:col>
      <xdr:colOff>323850</xdr:colOff>
      <xdr:row>42</xdr:row>
      <xdr:rowOff>133349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30</xdr:row>
      <xdr:rowOff>142875</xdr:rowOff>
    </xdr:from>
    <xdr:to>
      <xdr:col>14</xdr:col>
      <xdr:colOff>209550</xdr:colOff>
      <xdr:row>45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7821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26</xdr:row>
      <xdr:rowOff>0</xdr:rowOff>
    </xdr:from>
    <xdr:to>
      <xdr:col>6</xdr:col>
      <xdr:colOff>123825</xdr:colOff>
      <xdr:row>26</xdr:row>
      <xdr:rowOff>123825</xdr:rowOff>
    </xdr:to>
    <xdr:pic>
      <xdr:nvPicPr>
        <xdr:cNvPr id="2" name="Picture 1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5919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123825</xdr:colOff>
      <xdr:row>37</xdr:row>
      <xdr:rowOff>123825</xdr:rowOff>
    </xdr:to>
    <xdr:pic>
      <xdr:nvPicPr>
        <xdr:cNvPr id="3" name="Picture 2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64973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123825</xdr:colOff>
      <xdr:row>53</xdr:row>
      <xdr:rowOff>123825</xdr:rowOff>
    </xdr:to>
    <xdr:pic>
      <xdr:nvPicPr>
        <xdr:cNvPr id="4" name="Picture 3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34315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59</xdr:row>
      <xdr:rowOff>0</xdr:rowOff>
    </xdr:from>
    <xdr:to>
      <xdr:col>6</xdr:col>
      <xdr:colOff>123825</xdr:colOff>
      <xdr:row>59</xdr:row>
      <xdr:rowOff>123825</xdr:rowOff>
    </xdr:to>
    <xdr:pic>
      <xdr:nvPicPr>
        <xdr:cNvPr id="5" name="Picture 4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3080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82</xdr:row>
      <xdr:rowOff>0</xdr:rowOff>
    </xdr:from>
    <xdr:to>
      <xdr:col>6</xdr:col>
      <xdr:colOff>123825</xdr:colOff>
      <xdr:row>82</xdr:row>
      <xdr:rowOff>123825</xdr:rowOff>
    </xdr:to>
    <xdr:pic>
      <xdr:nvPicPr>
        <xdr:cNvPr id="6" name="Picture 5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65093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128</xdr:row>
      <xdr:rowOff>0</xdr:rowOff>
    </xdr:from>
    <xdr:to>
      <xdr:col>6</xdr:col>
      <xdr:colOff>123825</xdr:colOff>
      <xdr:row>128</xdr:row>
      <xdr:rowOff>123825</xdr:rowOff>
    </xdr:to>
    <xdr:pic>
      <xdr:nvPicPr>
        <xdr:cNvPr id="7" name="Picture 6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5976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143</xdr:row>
      <xdr:rowOff>0</xdr:rowOff>
    </xdr:from>
    <xdr:to>
      <xdr:col>6</xdr:col>
      <xdr:colOff>123825</xdr:colOff>
      <xdr:row>143</xdr:row>
      <xdr:rowOff>123825</xdr:rowOff>
    </xdr:to>
    <xdr:pic>
      <xdr:nvPicPr>
        <xdr:cNvPr id="8" name="Picture 7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6452235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178</xdr:row>
      <xdr:rowOff>0</xdr:rowOff>
    </xdr:from>
    <xdr:to>
      <xdr:col>6</xdr:col>
      <xdr:colOff>123825</xdr:colOff>
      <xdr:row>178</xdr:row>
      <xdr:rowOff>123825</xdr:rowOff>
    </xdr:to>
    <xdr:pic>
      <xdr:nvPicPr>
        <xdr:cNvPr id="9" name="Picture 8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807053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202</xdr:row>
      <xdr:rowOff>0</xdr:rowOff>
    </xdr:from>
    <xdr:to>
      <xdr:col>6</xdr:col>
      <xdr:colOff>123825</xdr:colOff>
      <xdr:row>202</xdr:row>
      <xdr:rowOff>123825</xdr:rowOff>
    </xdr:to>
    <xdr:pic>
      <xdr:nvPicPr>
        <xdr:cNvPr id="10" name="Picture 9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912971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233</xdr:row>
      <xdr:rowOff>0</xdr:rowOff>
    </xdr:from>
    <xdr:to>
      <xdr:col>6</xdr:col>
      <xdr:colOff>123825</xdr:colOff>
      <xdr:row>233</xdr:row>
      <xdr:rowOff>123825</xdr:rowOff>
    </xdr:to>
    <xdr:pic>
      <xdr:nvPicPr>
        <xdr:cNvPr id="11" name="Picture 10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4927400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238</xdr:row>
      <xdr:rowOff>0</xdr:rowOff>
    </xdr:from>
    <xdr:to>
      <xdr:col>6</xdr:col>
      <xdr:colOff>123825</xdr:colOff>
      <xdr:row>238</xdr:row>
      <xdr:rowOff>123825</xdr:rowOff>
    </xdr:to>
    <xdr:pic>
      <xdr:nvPicPr>
        <xdr:cNvPr id="12" name="Picture 11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680382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244</xdr:row>
      <xdr:rowOff>0</xdr:rowOff>
    </xdr:from>
    <xdr:to>
      <xdr:col>6</xdr:col>
      <xdr:colOff>123825</xdr:colOff>
      <xdr:row>244</xdr:row>
      <xdr:rowOff>123825</xdr:rowOff>
    </xdr:to>
    <xdr:pic>
      <xdr:nvPicPr>
        <xdr:cNvPr id="13" name="Picture 12" descr="http://mlb.mlb.com/images/schedule/icon_promotions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09223175"/>
          <a:ext cx="12382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76200</xdr:colOff>
      <xdr:row>14</xdr:row>
      <xdr:rowOff>28575</xdr:rowOff>
    </xdr:to>
    <xdr:pic>
      <xdr:nvPicPr>
        <xdr:cNvPr id="2" name="Picture 1" descr="http://mlb.mlb.com/mlb/images/team_logos/spring2014/grapefruit_st_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1905000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10</xdr:col>
      <xdr:colOff>257175</xdr:colOff>
      <xdr:row>6</xdr:row>
      <xdr:rowOff>9525</xdr:rowOff>
    </xdr:to>
    <xdr:pic>
      <xdr:nvPicPr>
        <xdr:cNvPr id="3" name="Picture 2" descr="MLB.com/springtraini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62000"/>
          <a:ext cx="2695575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161925</xdr:colOff>
      <xdr:row>14</xdr:row>
      <xdr:rowOff>133350</xdr:rowOff>
    </xdr:from>
    <xdr:to>
      <xdr:col>7</xdr:col>
      <xdr:colOff>409575</xdr:colOff>
      <xdr:row>25</xdr:row>
      <xdr:rowOff>114300</xdr:rowOff>
    </xdr:to>
    <xdr:pic>
      <xdr:nvPicPr>
        <xdr:cNvPr id="4" name="Picture 3" descr="http://mlb.mlb.com/mlb/images/team_logos/spring2014/atl_st_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280035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28575</xdr:colOff>
      <xdr:row>13</xdr:row>
      <xdr:rowOff>85725</xdr:rowOff>
    </xdr:from>
    <xdr:to>
      <xdr:col>14</xdr:col>
      <xdr:colOff>276225</xdr:colOff>
      <xdr:row>24</xdr:row>
      <xdr:rowOff>66675</xdr:rowOff>
    </xdr:to>
    <xdr:pic>
      <xdr:nvPicPr>
        <xdr:cNvPr id="5" name="Picture 4" descr="http://mlb.mlb.com/mlb/images/team_logos/spring2014/bal_st_logo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562225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15</xdr:col>
      <xdr:colOff>247650</xdr:colOff>
      <xdr:row>13</xdr:row>
      <xdr:rowOff>171450</xdr:rowOff>
    </xdr:to>
    <xdr:pic>
      <xdr:nvPicPr>
        <xdr:cNvPr id="6" name="Picture 5" descr="http://mlb.mlb.com/mlb/images/team_logos/spring2014/bos_st_logo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15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4</xdr:col>
      <xdr:colOff>247650</xdr:colOff>
      <xdr:row>26</xdr:row>
      <xdr:rowOff>171450</xdr:rowOff>
    </xdr:to>
    <xdr:pic>
      <xdr:nvPicPr>
        <xdr:cNvPr id="7" name="Picture 6" descr="http://mlb.mlb.com/mlb/images/team_logos/spring2014/det_st_logo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18</xdr:col>
      <xdr:colOff>247650</xdr:colOff>
      <xdr:row>26</xdr:row>
      <xdr:rowOff>171450</xdr:rowOff>
    </xdr:to>
    <xdr:pic>
      <xdr:nvPicPr>
        <xdr:cNvPr id="8" name="Picture 7" descr="http://mlb.mlb.com/mlb/images/team_logos/spring2014/hou_st_logo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0480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0</xdr:rowOff>
    </xdr:from>
    <xdr:to>
      <xdr:col>19</xdr:col>
      <xdr:colOff>247650</xdr:colOff>
      <xdr:row>12</xdr:row>
      <xdr:rowOff>171450</xdr:rowOff>
    </xdr:to>
    <xdr:pic>
      <xdr:nvPicPr>
        <xdr:cNvPr id="9" name="Picture 8" descr="http://mlb.mlb.com/mlb/images/team_logos/spring2014/mia_st_logo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53600" y="3810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13</xdr:row>
      <xdr:rowOff>0</xdr:rowOff>
    </xdr:from>
    <xdr:to>
      <xdr:col>21</xdr:col>
      <xdr:colOff>247650</xdr:colOff>
      <xdr:row>23</xdr:row>
      <xdr:rowOff>171450</xdr:rowOff>
    </xdr:to>
    <xdr:pic>
      <xdr:nvPicPr>
        <xdr:cNvPr id="10" name="Picture 9" descr="http://mlb.mlb.com/mlb/images/team_logos/spring2014/min_st_logo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4765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11</xdr:col>
      <xdr:colOff>247650</xdr:colOff>
      <xdr:row>30</xdr:row>
      <xdr:rowOff>171450</xdr:rowOff>
    </xdr:to>
    <xdr:pic>
      <xdr:nvPicPr>
        <xdr:cNvPr id="11" name="Picture 10" descr="http://mlb.mlb.com/mlb/images/team_logos/spring2014/nym_st_logo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38100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</xdr:row>
      <xdr:rowOff>0</xdr:rowOff>
    </xdr:from>
    <xdr:to>
      <xdr:col>7</xdr:col>
      <xdr:colOff>247650</xdr:colOff>
      <xdr:row>36</xdr:row>
      <xdr:rowOff>171450</xdr:rowOff>
    </xdr:to>
    <xdr:pic>
      <xdr:nvPicPr>
        <xdr:cNvPr id="12" name="Picture 11" descr="http://mlb.mlb.com/mlb/images/team_logos/spring2014/nyy_st_logo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49530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15</xdr:col>
      <xdr:colOff>247650</xdr:colOff>
      <xdr:row>36</xdr:row>
      <xdr:rowOff>171450</xdr:rowOff>
    </xdr:to>
    <xdr:pic>
      <xdr:nvPicPr>
        <xdr:cNvPr id="13" name="Picture 12" descr="http://mlb.mlb.com/mlb/images/team_logos/spring2014/phl_st_logo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9530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28</xdr:row>
      <xdr:rowOff>0</xdr:rowOff>
    </xdr:from>
    <xdr:to>
      <xdr:col>20</xdr:col>
      <xdr:colOff>247650</xdr:colOff>
      <xdr:row>38</xdr:row>
      <xdr:rowOff>171450</xdr:rowOff>
    </xdr:to>
    <xdr:pic>
      <xdr:nvPicPr>
        <xdr:cNvPr id="14" name="Picture 13" descr="http://mlb.mlb.com/mlb/images/team_logos/spring2014/pit_st_logo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53340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</xdr:colOff>
      <xdr:row>27</xdr:row>
      <xdr:rowOff>152400</xdr:rowOff>
    </xdr:from>
    <xdr:to>
      <xdr:col>3</xdr:col>
      <xdr:colOff>257175</xdr:colOff>
      <xdr:row>38</xdr:row>
      <xdr:rowOff>133350</xdr:rowOff>
    </xdr:to>
    <xdr:pic>
      <xdr:nvPicPr>
        <xdr:cNvPr id="15" name="Picture 14" descr="http://mlb.mlb.com/mlb/images/team_logos/spring2014/stl_st_logo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2959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12</xdr:col>
      <xdr:colOff>247650</xdr:colOff>
      <xdr:row>43</xdr:row>
      <xdr:rowOff>171450</xdr:rowOff>
    </xdr:to>
    <xdr:pic>
      <xdr:nvPicPr>
        <xdr:cNvPr id="16" name="Picture 15" descr="http://mlb.mlb.com/mlb/images/team_logos/spring2014/tb_st_logo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62865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37</xdr:row>
      <xdr:rowOff>0</xdr:rowOff>
    </xdr:from>
    <xdr:to>
      <xdr:col>8</xdr:col>
      <xdr:colOff>247650</xdr:colOff>
      <xdr:row>47</xdr:row>
      <xdr:rowOff>171450</xdr:rowOff>
    </xdr:to>
    <xdr:pic>
      <xdr:nvPicPr>
        <xdr:cNvPr id="17" name="Picture 16" descr="http://mlb.mlb.com/mlb/images/team_logos/spring2014/tor_st_logo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70485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17</xdr:col>
      <xdr:colOff>247650</xdr:colOff>
      <xdr:row>48</xdr:row>
      <xdr:rowOff>171450</xdr:rowOff>
    </xdr:to>
    <xdr:pic>
      <xdr:nvPicPr>
        <xdr:cNvPr id="18" name="Picture 17" descr="http://mlb.mlb.com/mlb/images/team_logos/spring2014/was_st_logo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7239000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447675</xdr:colOff>
      <xdr:row>6</xdr:row>
      <xdr:rowOff>9525</xdr:rowOff>
    </xdr:from>
    <xdr:to>
      <xdr:col>11</xdr:col>
      <xdr:colOff>57150</xdr:colOff>
      <xdr:row>19</xdr:row>
      <xdr:rowOff>0</xdr:rowOff>
    </xdr:to>
    <xdr:pic>
      <xdr:nvPicPr>
        <xdr:cNvPr id="19" name="Picture 18" descr="SITE LOGO: Return to Home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152525"/>
          <a:ext cx="2657475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aki" refreshedDate="41691.914553935188" createdVersion="5" refreshedVersion="5" minRefreshableVersion="3" recordCount="248">
  <cacheSource type="worksheet">
    <worksheetSource ref="A1:E249" sheet="GrapefruitSchedule"/>
  </cacheSource>
  <cacheFields count="5">
    <cacheField name="Date" numFmtId="0">
      <sharedItems/>
    </cacheField>
    <cacheField name="Time" numFmtId="0">
      <sharedItems/>
    </cacheField>
    <cacheField name="Road Team" numFmtId="0">
      <sharedItems count="23">
        <s v="Seminoles"/>
        <s v="Mocs"/>
        <s v="Hurricanes"/>
        <s v="Blue Jays"/>
        <s v="Yankees"/>
        <s v="Tigers"/>
        <s v="Eagles"/>
        <s v="Phillies"/>
        <s v="Pirates"/>
        <s v="Braves"/>
        <s v="Huskies"/>
        <s v="Panthers"/>
        <s v="Marlins"/>
        <s v="Twins"/>
        <s v="Orioles"/>
        <s v="Nationals"/>
        <s v="Astros"/>
        <s v="Rays"/>
        <s v="Cardinals"/>
        <s v="Red Sox"/>
        <s v="Mets"/>
        <s v="Canada Jr. Team"/>
        <s v="Rojos"/>
      </sharedItems>
    </cacheField>
    <cacheField name="Home Team" numFmtId="0">
      <sharedItems count="21">
        <s v="@ Yankees"/>
        <s v="@ Tigers"/>
        <s v="@ Marlins"/>
        <s v="@ Phillies"/>
        <s v="@ Pirates"/>
        <s v="@ Braves"/>
        <s v="@ Red Sox"/>
        <s v="@ Blue Jays"/>
        <s v="@ Cardinals"/>
        <s v="@ Rays"/>
        <s v="@ Mets"/>
        <s v="@ Nationals"/>
        <s v="@ Twins"/>
        <s v="@ Orioles"/>
        <s v="@ Astros"/>
        <s v="@ Cubs"/>
        <s v="@ Redbirds"/>
        <s v="@ Rangers"/>
        <s v="@ Braves Futures"/>
        <s v="@ Tides"/>
        <s v="@ Biscuits"/>
      </sharedItems>
    </cacheField>
    <cacheField name="Ballpar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">
  <r>
    <s v="Tue, Feb 25, 2014"/>
    <s v="1:05 pm EST"/>
    <x v="0"/>
    <x v="0"/>
    <s v="George M. Steinbrenner Field"/>
  </r>
  <r>
    <s v="Tue, Feb 25, 2014"/>
    <s v="1:05 pm EST"/>
    <x v="1"/>
    <x v="1"/>
    <s v="Joker Marchant Stadium"/>
  </r>
  <r>
    <s v="Wed, Feb 26, 2014"/>
    <s v="1:05 pm EST"/>
    <x v="2"/>
    <x v="2"/>
    <s v="Roger Dean Stadium"/>
  </r>
  <r>
    <s v="Wed, Feb 26, 2014"/>
    <s v="1:05 pm EST"/>
    <x v="3"/>
    <x v="3"/>
    <s v="Bright House Field"/>
  </r>
  <r>
    <s v="Wed, Feb 26, 2014"/>
    <s v="1:05 pm EST"/>
    <x v="4"/>
    <x v="4"/>
    <s v="McKechnie Field"/>
  </r>
  <r>
    <s v="Wed, Feb 26, 2014"/>
    <s v="1:05 pm EST"/>
    <x v="5"/>
    <x v="5"/>
    <s v="Champion Stadium"/>
  </r>
  <r>
    <s v="Thu, Feb 27, 2014"/>
    <s v="3:33 am EST"/>
    <x v="6"/>
    <x v="6"/>
    <s v="JetBlue Park"/>
  </r>
  <r>
    <s v="Thu, Feb 27, 2014"/>
    <s v="1:05 pm EST"/>
    <x v="7"/>
    <x v="7"/>
    <s v="Florida Auto Exchange Stadium"/>
  </r>
  <r>
    <s v="Thu, Feb 27, 2014"/>
    <s v="1:05 pm EST"/>
    <x v="8"/>
    <x v="0"/>
    <s v="George M. Steinbrenner Field"/>
  </r>
  <r>
    <s v="Thu, Feb 27, 2014"/>
    <s v="1:05 pm EST"/>
    <x v="9"/>
    <x v="1"/>
    <s v="Joker Marchant Stadium"/>
  </r>
  <r>
    <s v="Thu, Feb 27, 2014"/>
    <s v="1:05 pm EST"/>
    <x v="10"/>
    <x v="6"/>
    <s v="JetBlue Park"/>
  </r>
  <r>
    <s v="Thu, Feb 27, 2014"/>
    <s v="1:05 pm EST"/>
    <x v="11"/>
    <x v="2"/>
    <s v="Roger Dean Stadium"/>
  </r>
  <r>
    <s v="Fri, Feb 28, 2014"/>
    <s v="1:05 pm EST"/>
    <x v="12"/>
    <x v="8"/>
    <s v="Roger Dean Stadium"/>
  </r>
  <r>
    <s v="Fri, Feb 28, 2014"/>
    <s v="1:05 pm EST"/>
    <x v="5"/>
    <x v="3"/>
    <s v="Bright House Field"/>
  </r>
  <r>
    <s v="Fri, Feb 28, 2014"/>
    <s v="1:05 pm EST"/>
    <x v="4"/>
    <x v="1"/>
    <s v="Joker Marchant Stadium"/>
  </r>
  <r>
    <s v="Fri, Feb 28, 2014"/>
    <s v="1:05 pm EST"/>
    <x v="13"/>
    <x v="6"/>
    <s v="JetBlue Park"/>
  </r>
  <r>
    <s v="Fri, Feb 28, 2014"/>
    <s v="1:05 pm EST"/>
    <x v="14"/>
    <x v="9"/>
    <s v="Charlotte Sports Park"/>
  </r>
  <r>
    <s v="Fri, Feb 28, 2014"/>
    <s v="1:05 pm EST"/>
    <x v="8"/>
    <x v="7"/>
    <s v="Florida Auto Exchange Stadium"/>
  </r>
  <r>
    <s v="Fri, Feb 28, 2014"/>
    <s v="1:10 pm EST"/>
    <x v="15"/>
    <x v="10"/>
    <s v="Tradition Field"/>
  </r>
  <r>
    <s v="Fri, Feb 28, 2014"/>
    <s v="6:05 pm EST"/>
    <x v="16"/>
    <x v="5"/>
    <s v="Champion Stadium"/>
  </r>
  <r>
    <s v="Sat, Mar 01, 2014"/>
    <s v="1:05 pm EST"/>
    <x v="7"/>
    <x v="0"/>
    <s v="George M. Steinbrenner Field"/>
  </r>
  <r>
    <s v="Sat, Mar 01, 2014"/>
    <s v="1:05 pm EST"/>
    <x v="16"/>
    <x v="1"/>
    <s v="Joker Marchant Stadium"/>
  </r>
  <r>
    <s v="Sat, Mar 01, 2014"/>
    <s v="1:05 pm EST"/>
    <x v="17"/>
    <x v="4"/>
    <s v="McKechnie Field"/>
  </r>
  <r>
    <s v="Sat, Mar 01, 2014"/>
    <s v="1:05 pm EST"/>
    <x v="9"/>
    <x v="11"/>
    <s v="Space Coast Stadium"/>
  </r>
  <r>
    <s v="Sat, Mar 01, 2014"/>
    <s v="1:05 pm EST"/>
    <x v="18"/>
    <x v="2"/>
    <s v="Roger Dean Stadium"/>
  </r>
  <r>
    <s v="Sat, Mar 01, 2014"/>
    <s v="1:05 pm EST"/>
    <x v="19"/>
    <x v="12"/>
    <s v="Hammond Stadium"/>
  </r>
  <r>
    <s v="Sat, Mar 01, 2014"/>
    <s v="1:05 pm EST"/>
    <x v="3"/>
    <x v="13"/>
    <s v="Ed Smith Stadium"/>
  </r>
  <r>
    <s v="Sat, Mar 01, 2014"/>
    <s v="1:10 pm EST"/>
    <x v="12"/>
    <x v="10"/>
    <s v="Tradition Field"/>
  </r>
  <r>
    <s v="Sun, Mar 02, 2014"/>
    <s v="1:05 pm EST"/>
    <x v="12"/>
    <x v="11"/>
    <s v="Space Coast Stadium"/>
  </r>
  <r>
    <s v="Sun, Mar 02, 2014"/>
    <s v="1:05 pm EST"/>
    <x v="13"/>
    <x v="9"/>
    <s v="Charlotte Sports Park"/>
  </r>
  <r>
    <s v="Sun, Mar 02, 2014"/>
    <s v="1:05 pm EST"/>
    <x v="4"/>
    <x v="7"/>
    <s v="Florida Auto Exchange Stadium"/>
  </r>
  <r>
    <s v="Sun, Mar 02, 2014"/>
    <s v="1:05 pm EST"/>
    <x v="5"/>
    <x v="5"/>
    <s v="Champion Stadium"/>
  </r>
  <r>
    <s v="Sun, Mar 02, 2014"/>
    <s v="1:05 pm EST"/>
    <x v="9"/>
    <x v="14"/>
    <s v="Osceola County Stadium"/>
  </r>
  <r>
    <s v="Sun, Mar 02, 2014"/>
    <s v="1:05 pm EST"/>
    <x v="8"/>
    <x v="3"/>
    <s v="Bright House Field"/>
  </r>
  <r>
    <s v="Sun, Mar 02, 2014"/>
    <s v="1:05 pm EST"/>
    <x v="20"/>
    <x v="8"/>
    <s v="Roger Dean Stadium"/>
  </r>
  <r>
    <s v="Sun, Mar 02, 2014"/>
    <s v="1:05 pm EST"/>
    <x v="14"/>
    <x v="6"/>
    <s v="JetBlue Park"/>
  </r>
  <r>
    <s v="Mon, Mar 03, 2014"/>
    <s v="1:05 pm EST"/>
    <x v="3"/>
    <x v="12"/>
    <s v="Hammond Stadium"/>
  </r>
  <r>
    <s v="Mon, Mar 03, 2014"/>
    <s v="1:05 pm EST"/>
    <x v="16"/>
    <x v="2"/>
    <s v="Roger Dean Stadium"/>
  </r>
  <r>
    <s v="Mon, Mar 03, 2014"/>
    <s v="1:05 pm EST"/>
    <x v="18"/>
    <x v="1"/>
    <s v="Joker Marchant Stadium"/>
  </r>
  <r>
    <s v="Mon, Mar 03, 2014"/>
    <s v="1:05 pm EST"/>
    <x v="13"/>
    <x v="13"/>
    <s v="Ed Smith Stadium"/>
  </r>
  <r>
    <s v="Mon, Mar 03, 2014"/>
    <s v="1:05 pm EST"/>
    <x v="20"/>
    <x v="5"/>
    <s v="Champion Stadium"/>
  </r>
  <r>
    <s v="Mon, Mar 03, 2014"/>
    <s v="1:05 pm EST"/>
    <x v="7"/>
    <x v="9"/>
    <s v="Charlotte Sports Park"/>
  </r>
  <r>
    <s v="Mon, Mar 03, 2014"/>
    <s v="1:05 pm EST"/>
    <x v="19"/>
    <x v="4"/>
    <s v="McKechnie Field"/>
  </r>
  <r>
    <s v="Mon, Mar 03, 2014"/>
    <s v="1:05 pm EST"/>
    <x v="15"/>
    <x v="0"/>
    <s v="George M. Steinbrenner Field"/>
  </r>
  <r>
    <s v="Tue, Mar 04, 2014"/>
    <s v="1:05 pm EST"/>
    <x v="17"/>
    <x v="6"/>
    <s v="JetBlue Park"/>
  </r>
  <r>
    <s v="Tue, Mar 04, 2014"/>
    <s v="1:05 pm EST"/>
    <x v="8"/>
    <x v="1"/>
    <s v="Joker Marchant Stadium"/>
  </r>
  <r>
    <s v="Tue, Mar 04, 2014"/>
    <s v="1:05 pm EST"/>
    <x v="15"/>
    <x v="5"/>
    <s v="Champion Stadium"/>
  </r>
  <r>
    <s v="Tue, Mar 04, 2014"/>
    <s v="1:05 pm EST"/>
    <x v="13"/>
    <x v="2"/>
    <s v="Roger Dean Stadium"/>
  </r>
  <r>
    <s v="Tue, Mar 04, 2014"/>
    <s v="1:10 pm EST"/>
    <x v="16"/>
    <x v="10"/>
    <s v="Tradition Field"/>
  </r>
  <r>
    <s v="Tue, Mar 04, 2014"/>
    <s v="6:35 pm EST"/>
    <x v="3"/>
    <x v="3"/>
    <s v="Bright House Field"/>
  </r>
  <r>
    <s v="Tue, Mar 04, 2014"/>
    <s v="7:05 pm EST"/>
    <x v="14"/>
    <x v="0"/>
    <s v="George M. Steinbrenner Field"/>
  </r>
  <r>
    <s v="Wed, Mar 05, 2014"/>
    <s v="1:05 pm EST"/>
    <x v="20"/>
    <x v="11"/>
    <s v="Space Coast Stadium"/>
  </r>
  <r>
    <s v="Wed, Mar 05, 2014"/>
    <s v="1:05 pm EST"/>
    <x v="9"/>
    <x v="3"/>
    <s v="Bright House Field"/>
  </r>
  <r>
    <s v="Wed, Mar 05, 2014"/>
    <s v="1:05 pm EST"/>
    <x v="19"/>
    <x v="8"/>
    <s v="Roger Dean Stadium"/>
  </r>
  <r>
    <s v="Wed, Mar 05, 2014"/>
    <s v="1:05 pm EST"/>
    <x v="5"/>
    <x v="14"/>
    <s v="Osceola County Stadium"/>
  </r>
  <r>
    <s v="Wed, Mar 05, 2014"/>
    <s v="1:05 pm EST"/>
    <x v="4"/>
    <x v="9"/>
    <s v="Charlotte Sports Park"/>
  </r>
  <r>
    <s v="Wed, Mar 05, 2014"/>
    <s v="1:05 pm EST"/>
    <x v="8"/>
    <x v="7"/>
    <s v="Florida Auto Exchange Stadium"/>
  </r>
  <r>
    <s v="Wed, Mar 05, 2014"/>
    <s v="1:10 pm EST"/>
    <x v="12"/>
    <x v="10"/>
    <s v="Tradition Field"/>
  </r>
  <r>
    <s v="Wed, Mar 05, 2014"/>
    <s v="7:05 pm EST"/>
    <x v="14"/>
    <x v="12"/>
    <s v="Hammond Stadium"/>
  </r>
  <r>
    <s v="Thu, Mar 06, 2014"/>
    <s v="1:05 pm EST"/>
    <x v="17"/>
    <x v="13"/>
    <s v="Ed Smith Stadium"/>
  </r>
  <r>
    <s v="Thu, Mar 06, 2014"/>
    <s v="1:05 pm EST"/>
    <x v="7"/>
    <x v="1"/>
    <s v="Joker Marchant Stadium"/>
  </r>
  <r>
    <s v="Thu, Mar 06, 2014"/>
    <s v="1:05 pm EST"/>
    <x v="20"/>
    <x v="14"/>
    <s v="Osceola County Stadium"/>
  </r>
  <r>
    <s v="Thu, Mar 06, 2014"/>
    <s v="1:05 pm EST"/>
    <x v="19"/>
    <x v="2"/>
    <s v="Roger Dean Stadium"/>
  </r>
  <r>
    <s v="Thu, Mar 06, 2014"/>
    <s v="1:05 pm EST"/>
    <x v="18"/>
    <x v="12"/>
    <s v="Hammond Stadium"/>
  </r>
  <r>
    <s v="Thu, Mar 06, 2014"/>
    <s v="1:05 pm EST"/>
    <x v="4"/>
    <x v="3"/>
    <s v="Bright House Field"/>
  </r>
  <r>
    <s v="Thu, Mar 06, 2014"/>
    <s v="1:05 pm EST"/>
    <x v="3"/>
    <x v="4"/>
    <s v="McKechnie Field"/>
  </r>
  <r>
    <s v="Thu, Mar 06, 2014"/>
    <s v="6:05 pm EST"/>
    <x v="15"/>
    <x v="5"/>
    <s v="Champion Stadium"/>
  </r>
  <r>
    <s v="Fri, Mar 07, 2014"/>
    <s v="1:05 pm EST"/>
    <x v="16"/>
    <x v="11"/>
    <s v="Space Coast Stadium"/>
  </r>
  <r>
    <s v="Fri, Mar 07, 2014"/>
    <s v="1:05 pm EST"/>
    <x v="7"/>
    <x v="13"/>
    <s v="Ed Smith Stadium"/>
  </r>
  <r>
    <s v="Fri, Mar 07, 2014"/>
    <s v="1:05 pm EST"/>
    <x v="9"/>
    <x v="6"/>
    <s v="JetBlue Park"/>
  </r>
  <r>
    <s v="Fri, Mar 07, 2014"/>
    <s v="1:05 pm EST"/>
    <x v="17"/>
    <x v="7"/>
    <s v="Florida Auto Exchange Stadium"/>
  </r>
  <r>
    <s v="Fri, Mar 07, 2014"/>
    <s v="1:05 pm EST"/>
    <x v="12"/>
    <x v="8"/>
    <s v="Roger Dean Stadium"/>
  </r>
  <r>
    <s v="Fri, Mar 07, 2014"/>
    <s v="1:05 pm EST"/>
    <x v="13"/>
    <x v="4"/>
    <s v="McKechnie Field"/>
  </r>
  <r>
    <s v="Fri, Mar 07, 2014"/>
    <s v="1:10 pm EST"/>
    <x v="18"/>
    <x v="10"/>
    <s v="Tradition Field"/>
  </r>
  <r>
    <s v="Fri, Mar 07, 2014"/>
    <s v="7:05 pm EST"/>
    <x v="5"/>
    <x v="0"/>
    <s v="George M. Steinbrenner Field"/>
  </r>
  <r>
    <s v="Sat, Mar 08, 2014"/>
    <s v="1:05 pm EST"/>
    <x v="9"/>
    <x v="11"/>
    <s v="Space Coast Stadium"/>
  </r>
  <r>
    <s v="Sat, Mar 08, 2014"/>
    <s v="1:05 pm EST"/>
    <x v="12"/>
    <x v="5"/>
    <s v="Champion Stadium"/>
  </r>
  <r>
    <s v="Sat, Mar 08, 2014"/>
    <s v="1:05 pm EST"/>
    <x v="19"/>
    <x v="13"/>
    <s v="Ed Smith Stadium"/>
  </r>
  <r>
    <s v="Sat, Mar 08, 2014"/>
    <s v="1:05 pm EST"/>
    <x v="20"/>
    <x v="1"/>
    <s v="Joker Marchant Stadium"/>
  </r>
  <r>
    <s v="Sat, Mar 08, 2014"/>
    <s v="1:05 pm EST"/>
    <x v="13"/>
    <x v="7"/>
    <s v="Florida Auto Exchange Stadium"/>
  </r>
  <r>
    <s v="Sat, Mar 08, 2014"/>
    <s v="1:05 pm EST"/>
    <x v="4"/>
    <x v="14"/>
    <s v="Osceola County Stadium"/>
  </r>
  <r>
    <s v="Sat, Mar 08, 2014"/>
    <s v="1:05 pm EST"/>
    <x v="16"/>
    <x v="3"/>
    <s v="Bright House Field"/>
  </r>
  <r>
    <s v="Sat, Mar 08, 2014"/>
    <s v="1:05 pm EST"/>
    <x v="15"/>
    <x v="8"/>
    <s v="Roger Dean Stadium"/>
  </r>
  <r>
    <s v="Sat, Mar 08, 2014"/>
    <s v="1:05 pm EST"/>
    <x v="8"/>
    <x v="9"/>
    <s v="Charlotte Sports Park"/>
  </r>
  <r>
    <s v="Sat, Mar 08, 2014"/>
    <s v="7:05 pm EST"/>
    <x v="14"/>
    <x v="6"/>
    <s v="JetBlue Park"/>
  </r>
  <r>
    <s v="Sun, Mar 09, 2014"/>
    <s v="1:05 pm EDT"/>
    <x v="18"/>
    <x v="11"/>
    <s v="Space Coast Stadium"/>
  </r>
  <r>
    <s v="Sun, Mar 09, 2014"/>
    <s v="1:05 pm EDT"/>
    <x v="8"/>
    <x v="13"/>
    <s v="Ed Smith Stadium"/>
  </r>
  <r>
    <s v="Sun, Mar 09, 2014"/>
    <s v="1:05 pm EDT"/>
    <x v="3"/>
    <x v="14"/>
    <s v="Osceola County Stadium"/>
  </r>
  <r>
    <s v="Sun, Mar 09, 2014"/>
    <s v="1:05 pm EDT"/>
    <x v="19"/>
    <x v="4"/>
    <s v="McKechnie Field"/>
  </r>
  <r>
    <s v="Sun, Mar 09, 2014"/>
    <s v="1:05 pm EDT"/>
    <x v="7"/>
    <x v="12"/>
    <s v="Hammond Stadium"/>
  </r>
  <r>
    <s v="Sun, Mar 09, 2014"/>
    <s v="1:05 pm EDT"/>
    <x v="5"/>
    <x v="2"/>
    <s v="Roger Dean Stadium"/>
  </r>
  <r>
    <s v="Sun, Mar 09, 2014"/>
    <s v="1:05 pm EDT"/>
    <x v="17"/>
    <x v="0"/>
    <s v="George M. Steinbrenner Field"/>
  </r>
  <r>
    <s v="Sun, Mar 09, 2014"/>
    <s v="1:10 pm EDT"/>
    <x v="9"/>
    <x v="10"/>
    <s v="Tradition Field"/>
  </r>
  <r>
    <s v="Mon, Mar 10, 2014"/>
    <s v="1:05 pm EDT"/>
    <x v="14"/>
    <x v="4"/>
    <s v="McKechnie Field"/>
  </r>
  <r>
    <s v="Mon, Mar 10, 2014"/>
    <s v="1:05 pm EDT"/>
    <x v="17"/>
    <x v="6"/>
    <s v="JetBlue Park"/>
  </r>
  <r>
    <s v="Mon, Mar 10, 2014"/>
    <s v="1:05 pm EDT"/>
    <x v="5"/>
    <x v="8"/>
    <s v="Roger Dean Stadium"/>
  </r>
  <r>
    <s v="Mon, Mar 10, 2014"/>
    <s v="1:05 pm EDT"/>
    <x v="9"/>
    <x v="3"/>
    <s v="Bright House Field"/>
  </r>
  <r>
    <s v="Mon, Mar 10, 2014"/>
    <s v="1:10 pm EDT"/>
    <x v="12"/>
    <x v="10"/>
    <s v="Tradition Field"/>
  </r>
  <r>
    <s v="Mon, Mar 10, 2014"/>
    <s v="6:05 pm EDT"/>
    <x v="16"/>
    <x v="11"/>
    <s v="Space Coast Stadium"/>
  </r>
  <r>
    <s v="Tue, Mar 11, 2014"/>
    <s v="1:05 pm EDT"/>
    <x v="4"/>
    <x v="11"/>
    <s v="Space Coast Stadium"/>
  </r>
  <r>
    <s v="Tue, Mar 11, 2014"/>
    <s v="1:05 pm EDT"/>
    <x v="7"/>
    <x v="5"/>
    <s v="Champion Stadium"/>
  </r>
  <r>
    <s v="Tue, Mar 11, 2014"/>
    <s v="1:05 pm EDT"/>
    <x v="19"/>
    <x v="13"/>
    <s v="Ed Smith Stadium"/>
  </r>
  <r>
    <s v="Tue, Mar 11, 2014"/>
    <s v="1:05 pm EDT"/>
    <x v="21"/>
    <x v="7"/>
    <s v="Progress Energy Park, Home of Al Lang Field"/>
  </r>
  <r>
    <s v="Tue, Mar 11, 2014"/>
    <s v="1:05 pm EDT"/>
    <x v="3"/>
    <x v="1"/>
    <s v="Joker Marchant Stadium"/>
  </r>
  <r>
    <s v="Tue, Mar 11, 2014"/>
    <s v="1:05 pm EDT"/>
    <x v="20"/>
    <x v="8"/>
    <s v="Roger Dean Stadium"/>
  </r>
  <r>
    <s v="Tue, Mar 11, 2014"/>
    <s v="1:05 pm EDT"/>
    <x v="13"/>
    <x v="9"/>
    <s v="Charlotte Sports Park"/>
  </r>
  <r>
    <s v="Tue, Mar 11, 2014"/>
    <s v="1:05 pm EDT"/>
    <x v="12"/>
    <x v="6"/>
    <s v="JetBlue Park"/>
  </r>
  <r>
    <s v="Wed, Mar 12, 2014"/>
    <s v="1:05 pm EDT"/>
    <x v="15"/>
    <x v="5"/>
    <s v="Champion Stadium"/>
  </r>
  <r>
    <s v="Wed, Mar 12, 2014"/>
    <s v="1:05 pm EDT"/>
    <x v="7"/>
    <x v="13"/>
    <s v="Ed Smith Stadium"/>
  </r>
  <r>
    <s v="Wed, Mar 12, 2014"/>
    <s v="1:05 pm EDT"/>
    <x v="15"/>
    <x v="14"/>
    <s v="Osceola County Stadium"/>
  </r>
  <r>
    <s v="Wed, Mar 12, 2014"/>
    <s v="1:05 pm EDT"/>
    <x v="17"/>
    <x v="7"/>
    <s v="Florida Auto Exchange Stadium"/>
  </r>
  <r>
    <s v="Wed, Mar 12, 2014"/>
    <s v="1:05 pm EDT"/>
    <x v="8"/>
    <x v="12"/>
    <s v="Hammond Stadium"/>
  </r>
  <r>
    <s v="Wed, Mar 12, 2014"/>
    <s v="1:05 pm EDT"/>
    <x v="9"/>
    <x v="2"/>
    <s v="Roger Dean Stadium"/>
  </r>
  <r>
    <s v="Wed, Mar 12, 2014"/>
    <s v="1:05 pm EDT"/>
    <x v="5"/>
    <x v="0"/>
    <s v="George M. Steinbrenner Field"/>
  </r>
  <r>
    <s v="Wed, Mar 12, 2014"/>
    <s v="1:10 pm EDT"/>
    <x v="18"/>
    <x v="10"/>
    <s v="Tradition Field"/>
  </r>
  <r>
    <s v="Thu, Mar 13, 2014"/>
    <s v="1:05 pm EDT"/>
    <x v="20"/>
    <x v="11"/>
    <s v="Space Coast Stadium"/>
  </r>
  <r>
    <s v="Thu, Mar 13, 2014"/>
    <s v="1:05 pm EDT"/>
    <x v="12"/>
    <x v="1"/>
    <s v="Joker Marchant Stadium"/>
  </r>
  <r>
    <s v="Thu, Mar 13, 2014"/>
    <s v="1:05 pm EDT"/>
    <x v="19"/>
    <x v="12"/>
    <s v="Hammond Stadium"/>
  </r>
  <r>
    <s v="Thu, Mar 13, 2014"/>
    <s v="1:05 pm EDT"/>
    <x v="16"/>
    <x v="7"/>
    <s v="Florida Auto Exchange Stadium"/>
  </r>
  <r>
    <s v="Thu, Mar 13, 2014"/>
    <s v="1:05 pm EDT"/>
    <x v="4"/>
    <x v="3"/>
    <s v="Bright House Field"/>
  </r>
  <r>
    <s v="Thu, Mar 13, 2014"/>
    <s v="1:05 pm EDT"/>
    <x v="9"/>
    <x v="8"/>
    <s v="Roger Dean Stadium"/>
  </r>
  <r>
    <s v="Thu, Mar 13, 2014"/>
    <s v="1:05 pm EDT"/>
    <x v="8"/>
    <x v="9"/>
    <s v="Charlotte Sports Park"/>
  </r>
  <r>
    <s v="Thu, Mar 13, 2014"/>
    <s v="1:05 pm EDT"/>
    <x v="14"/>
    <x v="0"/>
    <s v="George M. Steinbrenner Field"/>
  </r>
  <r>
    <s v="Fri, Mar 14, 2014"/>
    <s v="1:05 pm EDT"/>
    <x v="17"/>
    <x v="5"/>
    <s v="Champion Stadium"/>
  </r>
  <r>
    <s v="Fri, Mar 14, 2014"/>
    <s v="1:05 pm EDT"/>
    <x v="15"/>
    <x v="1"/>
    <s v="Joker Marchant Stadium"/>
  </r>
  <r>
    <s v="Fri, Mar 14, 2014"/>
    <s v="1:05 pm EDT"/>
    <x v="18"/>
    <x v="14"/>
    <s v="Osceola County Stadium"/>
  </r>
  <r>
    <s v="Fri, Mar 14, 2014"/>
    <s v="1:05 pm EDT"/>
    <x v="19"/>
    <x v="7"/>
    <s v="Florida Auto Exchange Stadium"/>
  </r>
  <r>
    <s v="Fri, Mar 14, 2014"/>
    <s v="1:05 pm EDT"/>
    <x v="14"/>
    <x v="12"/>
    <s v="Hammond Stadium"/>
  </r>
  <r>
    <s v="Fri, Mar 14, 2014"/>
    <s v="1:05 pm EDT"/>
    <x v="13"/>
    <x v="0"/>
    <s v="George M. Steinbrenner Field"/>
  </r>
  <r>
    <s v="Fri, Mar 14, 2014"/>
    <s v="1:05 pm EDT"/>
    <x v="7"/>
    <x v="4"/>
    <s v="McKechnie Field"/>
  </r>
  <r>
    <s v="Fri, Mar 14, 2014"/>
    <s v="7:05 pm EDT"/>
    <x v="20"/>
    <x v="2"/>
    <s v="Roger Dean Stadium"/>
  </r>
  <r>
    <s v="Sat, Mar 15, 2014"/>
    <s v="3:33 am EST"/>
    <x v="12"/>
    <x v="0"/>
    <s v="Rod Carew Stadium"/>
  </r>
  <r>
    <s v="Sat, Mar 15, 2014"/>
    <s v="1:05 pm EDT"/>
    <x v="18"/>
    <x v="5"/>
    <s v="Champion Stadium"/>
  </r>
  <r>
    <s v="Sat, Mar 15, 2014"/>
    <s v="1:05 pm EDT"/>
    <x v="4"/>
    <x v="13"/>
    <s v="Ed Smith Stadium"/>
  </r>
  <r>
    <s v="Sat, Mar 15, 2014"/>
    <s v="1:05 pm EDT"/>
    <x v="17"/>
    <x v="4"/>
    <s v="McKechnie Field"/>
  </r>
  <r>
    <s v="Sat, Mar 15, 2014"/>
    <s v="1:05 pm EDT"/>
    <x v="3"/>
    <x v="9"/>
    <s v="Charlotte Sports Park"/>
  </r>
  <r>
    <s v="Sat, Mar 15, 2014"/>
    <s v="1:05 pm EDT"/>
    <x v="16"/>
    <x v="1"/>
    <s v="Joker Marchant Stadium"/>
  </r>
  <r>
    <s v="Sat, Mar 15, 2014"/>
    <s v="1:05 pm EDT"/>
    <x v="15"/>
    <x v="2"/>
    <s v="Roger Dean Stadium"/>
  </r>
  <r>
    <s v="Sat, Mar 15, 2014"/>
    <s v="1:10 pm EDT"/>
    <x v="13"/>
    <x v="10"/>
    <s v="Tradition Field"/>
  </r>
  <r>
    <s v="Sat, Mar 15, 2014"/>
    <s v="1:05 pm PDT"/>
    <x v="20"/>
    <x v="15"/>
    <s v="Cashman Field"/>
  </r>
  <r>
    <s v="Sat, Mar 15, 2014"/>
    <s v="7:05 pm EDT"/>
    <x v="7"/>
    <x v="6"/>
    <s v="JetBlue Park"/>
  </r>
  <r>
    <s v="Sun, Mar 16, 2014"/>
    <s v="3:33 am EST"/>
    <x v="12"/>
    <x v="0"/>
    <s v="Rod Carew Stadium"/>
  </r>
  <r>
    <s v="Sun, Mar 16, 2014"/>
    <s v="1:05 pm EDT"/>
    <x v="12"/>
    <x v="12"/>
    <s v="Hammond Stadium"/>
  </r>
  <r>
    <s v="Sun, Mar 16, 2014"/>
    <s v="1:05 pm EDT"/>
    <x v="9"/>
    <x v="0"/>
    <s v="George M. Steinbrenner Field"/>
  </r>
  <r>
    <s v="Sun, Mar 16, 2014"/>
    <s v="1:05 pm EDT"/>
    <x v="8"/>
    <x v="3"/>
    <s v="Bright House Field"/>
  </r>
  <r>
    <s v="Sun, Mar 16, 2014"/>
    <s v="1:05 pm EDT"/>
    <x v="20"/>
    <x v="8"/>
    <s v="Roger Dean Stadium"/>
  </r>
  <r>
    <s v="Sun, Mar 16, 2014"/>
    <s v="1:05 pm EDT"/>
    <x v="19"/>
    <x v="9"/>
    <s v="Charlotte Sports Park"/>
  </r>
  <r>
    <s v="Sun, Mar 16, 2014"/>
    <s v="1:05 pm EDT"/>
    <x v="14"/>
    <x v="7"/>
    <s v="Florida Auto Exchange Stadium"/>
  </r>
  <r>
    <s v="Sun, Mar 16, 2014"/>
    <s v="1:05 pm EDT"/>
    <x v="5"/>
    <x v="11"/>
    <s v="Space Coast Stadium"/>
  </r>
  <r>
    <s v="Sun, Mar 16, 2014"/>
    <s v="1:05 pm EDT"/>
    <x v="15"/>
    <x v="14"/>
    <s v="Osceola County Stadium"/>
  </r>
  <r>
    <s v="Sun, Mar 16, 2014"/>
    <s v="1:05 pm PDT"/>
    <x v="20"/>
    <x v="15"/>
    <s v="Cashman Field"/>
  </r>
  <r>
    <s v="Mon, Mar 17, 2014"/>
    <s v="1:05 pm EDT"/>
    <x v="14"/>
    <x v="3"/>
    <s v="Bright House Field"/>
  </r>
  <r>
    <s v="Mon, Mar 17, 2014"/>
    <s v="1:05 pm EDT"/>
    <x v="4"/>
    <x v="4"/>
    <s v="McKechnie Field"/>
  </r>
  <r>
    <s v="Mon, Mar 17, 2014"/>
    <s v="1:05 pm EDT"/>
    <x v="18"/>
    <x v="6"/>
    <s v="JetBlue Park"/>
  </r>
  <r>
    <s v="Mon, Mar 17, 2014"/>
    <s v="1:05 pm EDT"/>
    <x v="20"/>
    <x v="2"/>
    <s v="Roger Dean Stadium"/>
  </r>
  <r>
    <s v="Mon, Mar 17, 2014"/>
    <s v="1:05 pm EDT"/>
    <x v="15"/>
    <x v="1"/>
    <s v="Joker Marchant Stadium"/>
  </r>
  <r>
    <s v="Mon, Mar 17, 2014"/>
    <s v="1:05 pm EDT"/>
    <x v="9"/>
    <x v="14"/>
    <s v="Osceola County Stadium"/>
  </r>
  <r>
    <s v="Mon, Mar 17, 2014"/>
    <s v="7:05 pm EDT"/>
    <x v="13"/>
    <x v="13"/>
    <s v="Ed Smith Stadium"/>
  </r>
  <r>
    <s v="Tue, Mar 18, 2014"/>
    <s v="1:05 pm EDT"/>
    <x v="19"/>
    <x v="0"/>
    <s v="George M. Steinbrenner Field"/>
  </r>
  <r>
    <s v="Tue, Mar 18, 2014"/>
    <s v="1:05 pm EDT"/>
    <x v="3"/>
    <x v="1"/>
    <s v="Joker Marchant Stadium"/>
  </r>
  <r>
    <s v="Tue, Mar 18, 2014"/>
    <s v="1:05 pm EDT"/>
    <x v="16"/>
    <x v="2"/>
    <s v="Roger Dean Stadium"/>
  </r>
  <r>
    <s v="Tue, Mar 18, 2014"/>
    <s v="1:10 pm EDT"/>
    <x v="5"/>
    <x v="10"/>
    <s v="Tradition Field"/>
  </r>
  <r>
    <s v="Tue, Mar 18, 2014"/>
    <s v="7:05 pm EDT"/>
    <x v="17"/>
    <x v="12"/>
    <s v="Hammond Stadium"/>
  </r>
  <r>
    <s v="Wed, Mar 19, 2014"/>
    <s v="1:05 pm EDT"/>
    <x v="13"/>
    <x v="8"/>
    <s v="Roger Dean Stadium"/>
  </r>
  <r>
    <s v="Wed, Mar 19, 2014"/>
    <s v="1:05 pm EDT"/>
    <x v="7"/>
    <x v="7"/>
    <s v="Florida Auto Exchange Stadium"/>
  </r>
  <r>
    <s v="Wed, Mar 19, 2014"/>
    <s v="1:05 pm EDT"/>
    <x v="17"/>
    <x v="13"/>
    <s v="Ed Smith Stadium"/>
  </r>
  <r>
    <s v="Wed, Mar 19, 2014"/>
    <s v="1:05 pm EDT"/>
    <x v="4"/>
    <x v="5"/>
    <s v="Champion Stadium"/>
  </r>
  <r>
    <s v="Wed, Mar 19, 2014"/>
    <s v="6:05 pm EDT"/>
    <x v="16"/>
    <x v="11"/>
    <s v="Space Coast Stadium"/>
  </r>
  <r>
    <s v="Wed, Mar 19, 2014"/>
    <s v="7:05 pm EDT"/>
    <x v="8"/>
    <x v="6"/>
    <s v="JetBlue Park"/>
  </r>
  <r>
    <s v="Thu, Mar 20, 2014"/>
    <s v="1:05 pm EDT"/>
    <x v="7"/>
    <x v="14"/>
    <s v="Osceola County Stadium"/>
  </r>
  <r>
    <s v="Thu, Mar 20, 2014"/>
    <s v="1:05 pm EDT"/>
    <x v="3"/>
    <x v="3"/>
    <s v="Bright House Field"/>
  </r>
  <r>
    <s v="Thu, Mar 20, 2014"/>
    <s v="1:05 pm EDT"/>
    <x v="18"/>
    <x v="2"/>
    <s v="Roger Dean Stadium"/>
  </r>
  <r>
    <s v="Thu, Mar 20, 2014"/>
    <s v="1:05 pm EDT"/>
    <x v="5"/>
    <x v="11"/>
    <s v="Space Coast Stadium"/>
  </r>
  <r>
    <s v="Thu, Mar 20, 2014"/>
    <s v="1:10 pm EDT"/>
    <x v="9"/>
    <x v="10"/>
    <s v="Tradition Field"/>
  </r>
  <r>
    <s v="Thu, Mar 20, 2014"/>
    <s v="7:05 pm EDT"/>
    <x v="4"/>
    <x v="6"/>
    <s v="JetBlue Park"/>
  </r>
  <r>
    <s v="Thu, Mar 20, 2014"/>
    <s v="7:05 pm EDT"/>
    <x v="14"/>
    <x v="4"/>
    <s v="McKechnie Field"/>
  </r>
  <r>
    <s v="Thu, Mar 20, 2014"/>
    <s v="7:05 pm EDT"/>
    <x v="13"/>
    <x v="9"/>
    <s v="Charlotte Sports Park"/>
  </r>
  <r>
    <s v="Fri, Mar 21, 2014"/>
    <s v="1:05 pm EDT"/>
    <x v="20"/>
    <x v="12"/>
    <s v="Hammond Stadium"/>
  </r>
  <r>
    <s v="Fri, Mar 21, 2014"/>
    <s v="1:05 pm EDT"/>
    <x v="15"/>
    <x v="8"/>
    <s v="Roger Dean Stadium"/>
  </r>
  <r>
    <s v="Fri, Mar 21, 2014"/>
    <s v="1:05 pm EDT"/>
    <x v="19"/>
    <x v="3"/>
    <s v="Bright House Field"/>
  </r>
  <r>
    <s v="Fri, Mar 21, 2014"/>
    <s v="1:05 pm EDT"/>
    <x v="12"/>
    <x v="14"/>
    <s v="Osceola County Stadium"/>
  </r>
  <r>
    <s v="Fri, Mar 21, 2014"/>
    <s v="1:05 pm EDT"/>
    <x v="3"/>
    <x v="9"/>
    <s v="Charlotte Sports Park"/>
  </r>
  <r>
    <s v="Fri, Mar 21, 2014"/>
    <s v="1:05 pm EDT"/>
    <x v="5"/>
    <x v="5"/>
    <s v="Champion Stadium"/>
  </r>
  <r>
    <s v="Fri, Mar 21, 2014"/>
    <s v="1:05 pm EDT"/>
    <x v="9"/>
    <x v="13"/>
    <s v="Ed Smith Stadium"/>
  </r>
  <r>
    <s v="Fri, Mar 21, 2014"/>
    <s v="7:05 pm EDT"/>
    <x v="8"/>
    <x v="0"/>
    <s v="George M. Steinbrenner Field"/>
  </r>
  <r>
    <s v="Sat, Mar 22, 2014"/>
    <s v="1:05 pm EDT"/>
    <x v="4"/>
    <x v="12"/>
    <s v="Hammond Stadium"/>
  </r>
  <r>
    <s v="Sat, Mar 22, 2014"/>
    <s v="1:05 pm EDT"/>
    <x v="7"/>
    <x v="4"/>
    <s v="McKechnie Field"/>
  </r>
  <r>
    <s v="Sat, Mar 22, 2014"/>
    <s v="1:05 pm EDT"/>
    <x v="14"/>
    <x v="9"/>
    <s v="Charlotte Sports Park"/>
  </r>
  <r>
    <s v="Sat, Mar 22, 2014"/>
    <s v="1:05 pm EDT"/>
    <x v="20"/>
    <x v="2"/>
    <s v="Roger Dean Stadium"/>
  </r>
  <r>
    <s v="Sat, Mar 22, 2014"/>
    <s v="1:05 pm EDT"/>
    <x v="12"/>
    <x v="11"/>
    <s v="Space Coast Stadium"/>
  </r>
  <r>
    <s v="Sat, Mar 22, 2014"/>
    <s v="1:05 pm EDT"/>
    <x v="19"/>
    <x v="5"/>
    <s v="Champion Stadium"/>
  </r>
  <r>
    <s v="Sat, Mar 22, 2014"/>
    <s v="1:05 pm EDT"/>
    <x v="18"/>
    <x v="14"/>
    <s v="Osceola County Stadium"/>
  </r>
  <r>
    <s v="Sat, Mar 22, 2014"/>
    <s v="1:05 pm EDT"/>
    <x v="5"/>
    <x v="7"/>
    <s v="Florida Auto Exchange Stadium"/>
  </r>
  <r>
    <s v="Sun, Mar 23, 2014"/>
    <s v="1:05 pm EDT"/>
    <x v="16"/>
    <x v="8"/>
    <s v="Roger Dean Stadium"/>
  </r>
  <r>
    <s v="Sun, Mar 23, 2014"/>
    <s v="1:05 pm EDT"/>
    <x v="3"/>
    <x v="0"/>
    <s v="George M. Steinbrenner Field"/>
  </r>
  <r>
    <s v="Sun, Mar 23, 2014"/>
    <s v="1:05 pm EDT"/>
    <x v="13"/>
    <x v="3"/>
    <s v="Bright House Field"/>
  </r>
  <r>
    <s v="Sun, Mar 23, 2014"/>
    <s v="1:05 pm EDT"/>
    <x v="12"/>
    <x v="1"/>
    <s v="Joker Marchant Stadium"/>
  </r>
  <r>
    <s v="Sun, Mar 23, 2014"/>
    <s v="1:05 pm EDT"/>
    <x v="20"/>
    <x v="5"/>
    <s v="Champion Stadium"/>
  </r>
  <r>
    <s v="Sun, Mar 23, 2014"/>
    <s v="1:05 pm EDT"/>
    <x v="8"/>
    <x v="13"/>
    <s v="Ed Smith Stadium"/>
  </r>
  <r>
    <s v="Sun, Mar 23, 2014"/>
    <s v="1:05 pm EDT"/>
    <x v="17"/>
    <x v="6"/>
    <s v="JetBlue Park"/>
  </r>
  <r>
    <s v="Sun, Mar 23, 2014"/>
    <s v="1:10 pm EDT"/>
    <x v="15"/>
    <x v="10"/>
    <s v="Tradition Field"/>
  </r>
  <r>
    <s v="Mon, Mar 24, 2014"/>
    <s v="1:05 pm EDT"/>
    <x v="17"/>
    <x v="12"/>
    <s v="Hammond Stadium"/>
  </r>
  <r>
    <s v="Mon, Mar 24, 2014"/>
    <s v="1:05 pm EDT"/>
    <x v="7"/>
    <x v="7"/>
    <s v="Florida Auto Exchange Stadium"/>
  </r>
  <r>
    <s v="Mon, Mar 24, 2014"/>
    <s v="1:05 pm EDT"/>
    <x v="19"/>
    <x v="13"/>
    <s v="Ed Smith Stadium"/>
  </r>
  <r>
    <s v="Mon, Mar 24, 2014"/>
    <s v="1:05 pm EDT"/>
    <x v="5"/>
    <x v="4"/>
    <s v="McKechnie Field"/>
  </r>
  <r>
    <s v="Mon, Mar 24, 2014"/>
    <s v="1:05 pm EDT"/>
    <x v="15"/>
    <x v="2"/>
    <s v="Roger Dean Stadium"/>
  </r>
  <r>
    <s v="Mon, Mar 24, 2014"/>
    <s v="1:10 pm EDT"/>
    <x v="18"/>
    <x v="10"/>
    <s v="Tradition Field"/>
  </r>
  <r>
    <s v="Mon, Mar 24, 2014"/>
    <s v="6:05 pm EDT"/>
    <x v="16"/>
    <x v="5"/>
    <s v="Champion Stadium"/>
  </r>
  <r>
    <s v="Tue, Mar 25, 2014"/>
    <s v="1:05 pm EDT"/>
    <x v="14"/>
    <x v="12"/>
    <s v="Hammond Stadium"/>
  </r>
  <r>
    <s v="Tue, Mar 25, 2014"/>
    <s v="1:05 pm EDT"/>
    <x v="19"/>
    <x v="9"/>
    <s v="Charlotte Sports Park"/>
  </r>
  <r>
    <s v="Tue, Mar 25, 2014"/>
    <s v="1:05 pm EDT"/>
    <x v="3"/>
    <x v="4"/>
    <s v="McKechnie Field"/>
  </r>
  <r>
    <s v="Tue, Mar 25, 2014"/>
    <s v="1:05 pm EDT"/>
    <x v="18"/>
    <x v="2"/>
    <s v="Roger Dean Stadium"/>
  </r>
  <r>
    <s v="Tue, Mar 25, 2014"/>
    <s v="1:05 pm EDT"/>
    <x v="20"/>
    <x v="11"/>
    <s v="Space Coast Stadium"/>
  </r>
  <r>
    <s v="Tue, Mar 25, 2014"/>
    <s v="1:05 pm EDT"/>
    <x v="9"/>
    <x v="1"/>
    <s v="Joker Marchant Stadium"/>
  </r>
  <r>
    <s v="Tue, Mar 25, 2014"/>
    <s v="7:05 pm EDT"/>
    <x v="7"/>
    <x v="0"/>
    <s v="George M. Steinbrenner Field"/>
  </r>
  <r>
    <s v="Wed, Mar 26, 2014"/>
    <s v="1:05 pm EDT"/>
    <x v="8"/>
    <x v="12"/>
    <s v="Hammond Stadium"/>
  </r>
  <r>
    <s v="Wed, Mar 26, 2014"/>
    <s v="1:05 pm EDT"/>
    <x v="5"/>
    <x v="3"/>
    <s v="Bright House Field"/>
  </r>
  <r>
    <s v="Wed, Mar 26, 2014"/>
    <s v="1:05 pm EDT"/>
    <x v="15"/>
    <x v="8"/>
    <s v="Roger Dean Stadium"/>
  </r>
  <r>
    <s v="Wed, Mar 26, 2014"/>
    <s v="1:05 pm EDT"/>
    <x v="4"/>
    <x v="7"/>
    <s v="Florida Auto Exchange Stadium"/>
  </r>
  <r>
    <s v="Wed, Mar 26, 2014"/>
    <s v="1:05 pm EDT"/>
    <x v="12"/>
    <x v="5"/>
    <s v="Champion Stadium"/>
  </r>
  <r>
    <s v="Wed, Mar 26, 2014"/>
    <s v="1:05 pm EDT"/>
    <x v="14"/>
    <x v="6"/>
    <s v="JetBlue Park"/>
  </r>
  <r>
    <s v="Wed, Mar 26, 2014"/>
    <s v="6:05 pm EDT"/>
    <x v="20"/>
    <x v="14"/>
    <s v="Osceola County Stadium"/>
  </r>
  <r>
    <s v="Wed, Mar 26, 2014"/>
    <s v="7:05 pm EDT"/>
    <x v="14"/>
    <x v="9"/>
    <s v="Charlotte Sports Park"/>
  </r>
  <r>
    <s v="Thu, Mar 27, 2014"/>
    <s v="12:10 pm EDT"/>
    <x v="15"/>
    <x v="10"/>
    <s v="Tradition Field"/>
  </r>
  <r>
    <s v="Thu, Mar 27, 2014"/>
    <s v="1:05 pm EDT"/>
    <x v="4"/>
    <x v="4"/>
    <s v="McKechnie Field"/>
  </r>
  <r>
    <s v="Thu, Mar 27, 2014"/>
    <s v="1:05 pm EDT"/>
    <x v="9"/>
    <x v="1"/>
    <s v="Joker Marchant Stadium"/>
  </r>
  <r>
    <s v="Thu, Mar 27, 2014"/>
    <s v="1:05 pm EDT"/>
    <x v="3"/>
    <x v="3"/>
    <s v="Bright House Field"/>
  </r>
  <r>
    <s v="Thu, Mar 27, 2014"/>
    <s v="1:05 pm EDT"/>
    <x v="12"/>
    <x v="8"/>
    <s v="Roger Dean Stadium"/>
  </r>
  <r>
    <s v="Thu, Mar 27, 2014"/>
    <s v="7:05 pm EDT"/>
    <x v="13"/>
    <x v="6"/>
    <s v="JetBlue Park"/>
  </r>
  <r>
    <s v="Thu, Mar 27, 2014"/>
    <s v="7:05 pm EDT"/>
    <x v="17"/>
    <x v="13"/>
    <s v="Ed Smith Stadium"/>
  </r>
  <r>
    <s v="Fri, Mar 28, 2014"/>
    <s v="1:05 pm EDT"/>
    <x v="19"/>
    <x v="12"/>
    <s v="Hammond Stadium"/>
  </r>
  <r>
    <s v="Fri, Mar 28, 2014"/>
    <s v="1:05 pm EDT"/>
    <x v="17"/>
    <x v="1"/>
    <s v="Joker Marchant Stadium"/>
  </r>
  <r>
    <s v="Fri, Mar 28, 2014"/>
    <s v="7:05 pm EDT"/>
    <x v="8"/>
    <x v="3"/>
    <s v="Citizens Bank Park"/>
  </r>
  <r>
    <s v="Fri, Mar 28, 2014"/>
    <s v="7:05 pm EDT"/>
    <x v="12"/>
    <x v="0"/>
    <s v="George M. Steinbrenner Field"/>
  </r>
  <r>
    <s v="Fri, Mar 28, 2014"/>
    <s v="7:05 pm EDT"/>
    <x v="20"/>
    <x v="7"/>
    <s v="Olympic Stadium"/>
  </r>
  <r>
    <s v="Fri, Mar 28, 2014"/>
    <s v="7:05 pm CDT"/>
    <x v="18"/>
    <x v="16"/>
    <s v="AutoZone Park"/>
  </r>
  <r>
    <s v="Fri, Mar 28, 2014"/>
    <s v="7:05 pm CDT"/>
    <x v="16"/>
    <x v="17"/>
    <s v="Alamodome"/>
  </r>
  <r>
    <s v="Sat, Mar 29, 2014"/>
    <s v="1:05 pm EDT"/>
    <x v="8"/>
    <x v="3"/>
    <s v="Citizens Bank Park"/>
  </r>
  <r>
    <s v="Sat, Mar 29, 2014"/>
    <s v="1:05 pm EDT"/>
    <x v="12"/>
    <x v="0"/>
    <s v="George M. Steinbrenner Field"/>
  </r>
  <r>
    <s v="Sat, Mar 29, 2014"/>
    <s v="1:05 pm EDT"/>
    <x v="9"/>
    <x v="18"/>
    <s v="State Mutual Stadium"/>
  </r>
  <r>
    <s v="Sat, Mar 29, 2014"/>
    <s v="1:05 pm EDT"/>
    <x v="20"/>
    <x v="7"/>
    <s v="Olympic Stadium"/>
  </r>
  <r>
    <s v="Sat, Mar 29, 2014"/>
    <s v="1:05 pm EDT"/>
    <x v="13"/>
    <x v="6"/>
    <s v="JetBlue Park"/>
  </r>
  <r>
    <s v="Sat, Mar 29, 2014"/>
    <s v="1:05 pm CDT"/>
    <x v="16"/>
    <x v="17"/>
    <s v="Alamodome"/>
  </r>
  <r>
    <s v="Sat, Mar 29, 2014"/>
    <s v="2:05 pm EDT"/>
    <x v="5"/>
    <x v="11"/>
    <s v="Nationals Park"/>
  </r>
  <r>
    <s v="Sat, Mar 29, 2014"/>
    <s v="3:05 pm EDT"/>
    <x v="14"/>
    <x v="19"/>
    <s v="Harbor Park"/>
  </r>
  <r>
    <s v="Sat, Mar 29, 2014"/>
    <s v="2:05 pm CDT"/>
    <x v="17"/>
    <x v="20"/>
    <s v="Montgomery Riverwalk Stadium"/>
  </r>
  <r>
    <s v="Sat, Mar 29, 2014"/>
    <s v="7:10 pm CDT"/>
    <x v="22"/>
    <x v="14"/>
    <s v="Minute Maid Park"/>
  </r>
  <r>
    <s v="Sun, Mar 30, 2014"/>
    <s v="1:10 pm CDT"/>
    <x v="22"/>
    <x v="14"/>
    <s v="Minute Maid Par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F27" firstHeaderRow="1" firstDataRow="1" firstDataCol="1"/>
  <pivotFields count="5">
    <pivotField dataField="1" showAll="0"/>
    <pivotField showAll="0"/>
    <pivotField axis="axisRow" showAll="0">
      <items count="24">
        <item x="16"/>
        <item x="3"/>
        <item x="9"/>
        <item x="21"/>
        <item x="18"/>
        <item x="6"/>
        <item x="2"/>
        <item x="10"/>
        <item x="12"/>
        <item x="20"/>
        <item x="1"/>
        <item x="15"/>
        <item x="14"/>
        <item x="11"/>
        <item x="7"/>
        <item x="8"/>
        <item x="17"/>
        <item x="19"/>
        <item x="22"/>
        <item x="0"/>
        <item x="5"/>
        <item x="13"/>
        <item x="4"/>
        <item t="default"/>
      </items>
    </pivotField>
    <pivotField showAll="0"/>
    <pivotField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5" firstHeaderRow="1" firstDataRow="1" firstDataCol="1"/>
  <pivotFields count="5">
    <pivotField dataField="1" showAll="0"/>
    <pivotField showAll="0"/>
    <pivotField showAll="0"/>
    <pivotField axis="axisRow" showAll="0">
      <items count="22">
        <item x="14"/>
        <item x="20"/>
        <item x="7"/>
        <item x="5"/>
        <item x="18"/>
        <item x="8"/>
        <item x="15"/>
        <item x="2"/>
        <item x="10"/>
        <item x="11"/>
        <item x="13"/>
        <item x="3"/>
        <item x="4"/>
        <item x="17"/>
        <item x="9"/>
        <item x="6"/>
        <item x="16"/>
        <item x="19"/>
        <item x="1"/>
        <item x="12"/>
        <item x="0"/>
        <item t="default"/>
      </items>
    </pivotField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D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oss.ticketmaster.com/aps/tbjrcminorleague/EN/link/buy/details/ST031314" TargetMode="External"/><Relationship Id="rId21" Type="http://schemas.openxmlformats.org/officeDocument/2006/relationships/hyperlink" Target="http://purchase.tickets.com/buy/MLBEventInfo?agency=MLBST&amp;pid=7643283" TargetMode="External"/><Relationship Id="rId42" Type="http://schemas.openxmlformats.org/officeDocument/2006/relationships/hyperlink" Target="http://purchase.tickets.com/buy/MLBEventInfo?agency=MLBST&amp;pid=7635823" TargetMode="External"/><Relationship Id="rId63" Type="http://schemas.openxmlformats.org/officeDocument/2006/relationships/hyperlink" Target="http://purchase.tickets.com/buy/MLBEventInfo?pid=7618490&amp;agency=MLBST" TargetMode="External"/><Relationship Id="rId84" Type="http://schemas.openxmlformats.org/officeDocument/2006/relationships/hyperlink" Target="http://purchase.tickets.com/buy/MLBEventInfo?agency=MLBST&amp;pid=7633941" TargetMode="External"/><Relationship Id="rId138" Type="http://schemas.openxmlformats.org/officeDocument/2006/relationships/hyperlink" Target="http://purchase.tickets.com/buy/MLBEventInfo?pid=7618495&amp;agency=MLBST" TargetMode="External"/><Relationship Id="rId159" Type="http://schemas.openxmlformats.org/officeDocument/2006/relationships/hyperlink" Target="https://oss.ticketmaster.com/aps/tbjrcminorleague/EN/link/buy/details/ST031914" TargetMode="External"/><Relationship Id="rId170" Type="http://schemas.openxmlformats.org/officeDocument/2006/relationships/hyperlink" Target="http://purchase.tickets.com/buy/MLBEventInfo?agency=MLBST&amp;pid=7635831" TargetMode="External"/><Relationship Id="rId191" Type="http://schemas.openxmlformats.org/officeDocument/2006/relationships/hyperlink" Target="http://purchase.tickets.com/buy/MLBEventInfo?agency=MLBST&amp;pid=7643294" TargetMode="External"/><Relationship Id="rId205" Type="http://schemas.openxmlformats.org/officeDocument/2006/relationships/hyperlink" Target="http://purchase.tickets.com/buy/MLBEventInfo?agency=MLBST&amp;pid=7635834" TargetMode="External"/><Relationship Id="rId226" Type="http://schemas.openxmlformats.org/officeDocument/2006/relationships/hyperlink" Target="http://purchase.tickets.com/buy/MLBEventInfo?agency=MLBST&amp;pid=7643297" TargetMode="External"/><Relationship Id="rId107" Type="http://schemas.openxmlformats.org/officeDocument/2006/relationships/hyperlink" Target="http://purchase.tickets.com/buy/MLBEventInfo?agency=MLBST&amp;pid=7645754" TargetMode="External"/><Relationship Id="rId11" Type="http://schemas.openxmlformats.org/officeDocument/2006/relationships/hyperlink" Target="http://www.ticketmaster.com/event/0D004B72E1559A36" TargetMode="External"/><Relationship Id="rId32" Type="http://schemas.openxmlformats.org/officeDocument/2006/relationships/hyperlink" Target="http://www.ticketmaster.com/event/22004B9394926FF2" TargetMode="External"/><Relationship Id="rId53" Type="http://schemas.openxmlformats.org/officeDocument/2006/relationships/hyperlink" Target="http://www.ticketmaster.com/event/0D004B68CD999BAE" TargetMode="External"/><Relationship Id="rId74" Type="http://schemas.openxmlformats.org/officeDocument/2006/relationships/hyperlink" Target="http://www.ticketmaster.com/event/0D004B92EE87907A" TargetMode="External"/><Relationship Id="rId128" Type="http://schemas.openxmlformats.org/officeDocument/2006/relationships/hyperlink" Target="http://purchase.tickets.com/buy/MLBEventInfo?agency=MLBST&amp;pid=7635828" TargetMode="External"/><Relationship Id="rId149" Type="http://schemas.openxmlformats.org/officeDocument/2006/relationships/hyperlink" Target="http://www.ticketmaster.com/event/0D004B68BD6E917D" TargetMode="External"/><Relationship Id="rId5" Type="http://schemas.openxmlformats.org/officeDocument/2006/relationships/hyperlink" Target="http://purchase.tickets.com/buy/MLBEventInfo?agency=MLBST&amp;pid=7635821" TargetMode="External"/><Relationship Id="rId95" Type="http://schemas.openxmlformats.org/officeDocument/2006/relationships/hyperlink" Target="http://www.ticketmaster.com/event/0D004B68DBABA41D" TargetMode="External"/><Relationship Id="rId160" Type="http://schemas.openxmlformats.org/officeDocument/2006/relationships/hyperlink" Target="http://purchase.tickets.com/buy/MLBEventInfo?agency=MLBST&amp;pid=7645757" TargetMode="External"/><Relationship Id="rId181" Type="http://schemas.openxmlformats.org/officeDocument/2006/relationships/hyperlink" Target="http://purchase.tickets.com/buy/MLBEventInfo?agency=MLBST&amp;pid=7635832" TargetMode="External"/><Relationship Id="rId216" Type="http://schemas.openxmlformats.org/officeDocument/2006/relationships/hyperlink" Target="http://www.ticketmaster.com/event/22004B93949E6FFE" TargetMode="External"/><Relationship Id="rId237" Type="http://schemas.openxmlformats.org/officeDocument/2006/relationships/drawing" Target="../drawings/drawing4.xml"/><Relationship Id="rId22" Type="http://schemas.openxmlformats.org/officeDocument/2006/relationships/hyperlink" Target="http://purchase.tickets.com/buy/MLBEventInfo?agency=MLBST&amp;pid=7635822" TargetMode="External"/><Relationship Id="rId43" Type="http://schemas.openxmlformats.org/officeDocument/2006/relationships/hyperlink" Target="http://www.ticketmaster.com/event/0D004B92EE80905F" TargetMode="External"/><Relationship Id="rId64" Type="http://schemas.openxmlformats.org/officeDocument/2006/relationships/hyperlink" Target="http://purchase.tickets.com/buy/MLBEventInfo?pid=7607305&amp;agency=MLBST" TargetMode="External"/><Relationship Id="rId118" Type="http://schemas.openxmlformats.org/officeDocument/2006/relationships/hyperlink" Target="http://purchase.tickets.com/buy/MLBEventInfo?pid=7607308&amp;agency=MLBST" TargetMode="External"/><Relationship Id="rId139" Type="http://schemas.openxmlformats.org/officeDocument/2006/relationships/hyperlink" Target="http://www.ticketmaster.com/event/0D004B92EE969096" TargetMode="External"/><Relationship Id="rId80" Type="http://schemas.openxmlformats.org/officeDocument/2006/relationships/hyperlink" Target="http://www.ticketmaster.com/event/22004B9394AF700D" TargetMode="External"/><Relationship Id="rId85" Type="http://schemas.openxmlformats.org/officeDocument/2006/relationships/hyperlink" Target="http://purchase.tickets.com/buy/MLBEventInfo?agency=MLBST&amp;pid=7615602" TargetMode="External"/><Relationship Id="rId150" Type="http://schemas.openxmlformats.org/officeDocument/2006/relationships/hyperlink" Target="http://purchase.tickets.com/buy/MLBEventInfo?agency=MLBST&amp;pid=7643292" TargetMode="External"/><Relationship Id="rId155" Type="http://schemas.openxmlformats.org/officeDocument/2006/relationships/hyperlink" Target="http://www.ticketmaster.com/event/0D004B68BD719182" TargetMode="External"/><Relationship Id="rId171" Type="http://schemas.openxmlformats.org/officeDocument/2006/relationships/hyperlink" Target="http://www.ticketmaster.com/event/0D004C26BDB571FA" TargetMode="External"/><Relationship Id="rId176" Type="http://schemas.openxmlformats.org/officeDocument/2006/relationships/hyperlink" Target="http://www.ticketmaster.com/event/0D004C26BDBE7226" TargetMode="External"/><Relationship Id="rId192" Type="http://schemas.openxmlformats.org/officeDocument/2006/relationships/hyperlink" Target="http://www.ticketmaster.com/event/22004B74D14F7DC6" TargetMode="External"/><Relationship Id="rId197" Type="http://schemas.openxmlformats.org/officeDocument/2006/relationships/hyperlink" Target="https://oss.ticketmaster.com/aps/tbjrcminorleague/EN/link/buy/details/ST032414" TargetMode="External"/><Relationship Id="rId206" Type="http://schemas.openxmlformats.org/officeDocument/2006/relationships/hyperlink" Target="http://www.ticketmaster.com/event/0D004B68BD6B917A" TargetMode="External"/><Relationship Id="rId227" Type="http://schemas.openxmlformats.org/officeDocument/2006/relationships/hyperlink" Target="http://purchase.tickets.com/buy/MLBEventInfo?pid=7602530&amp;agency=MLB" TargetMode="External"/><Relationship Id="rId201" Type="http://schemas.openxmlformats.org/officeDocument/2006/relationships/hyperlink" Target="http://purchase.tickets.com/buy/MLBEventInfo?agency=MLBST&amp;pid=7653909" TargetMode="External"/><Relationship Id="rId222" Type="http://schemas.openxmlformats.org/officeDocument/2006/relationships/hyperlink" Target="http://www.ticketmaster.com/event/0D004B68DBAEA421" TargetMode="External"/><Relationship Id="rId12" Type="http://schemas.openxmlformats.org/officeDocument/2006/relationships/hyperlink" Target="http://www.ticketmaster.com/event/0D004B68DBA4A419" TargetMode="External"/><Relationship Id="rId17" Type="http://schemas.openxmlformats.org/officeDocument/2006/relationships/hyperlink" Target="https://oss.ticketmaster.com/aps/tbjrcminorleague/EN/link/buy/details/ST022814" TargetMode="External"/><Relationship Id="rId33" Type="http://schemas.openxmlformats.org/officeDocument/2006/relationships/hyperlink" Target="http://purchase.tickets.com/buy/MLBEventInfo?pid=7607302&amp;agency=MLBST" TargetMode="External"/><Relationship Id="rId38" Type="http://schemas.openxmlformats.org/officeDocument/2006/relationships/hyperlink" Target="http://purchase.tickets.com/buy/MLBEventInfo?agency=MLBST&amp;pid=7643284" TargetMode="External"/><Relationship Id="rId59" Type="http://schemas.openxmlformats.org/officeDocument/2006/relationships/hyperlink" Target="http://purchase.tickets.com/buy/MLBEventInfo?agency=MLBST&amp;pid=7645749" TargetMode="External"/><Relationship Id="rId103" Type="http://schemas.openxmlformats.org/officeDocument/2006/relationships/hyperlink" Target="http://www.ticketmaster.com/event/0D004B68DBA2A416" TargetMode="External"/><Relationship Id="rId108" Type="http://schemas.openxmlformats.org/officeDocument/2006/relationships/hyperlink" Target="http://www.ticketmaster.com/event/22004B9394986FFA" TargetMode="External"/><Relationship Id="rId124" Type="http://schemas.openxmlformats.org/officeDocument/2006/relationships/hyperlink" Target="http://www.ticketmaster.com/event/22004B9394B27016" TargetMode="External"/><Relationship Id="rId129" Type="http://schemas.openxmlformats.org/officeDocument/2006/relationships/hyperlink" Target="http://www.ticketmaster.com/event/0D004B68BD5E916B" TargetMode="External"/><Relationship Id="rId54" Type="http://schemas.openxmlformats.org/officeDocument/2006/relationships/hyperlink" Target="http://www.ticketmaster.com/event/22004B9394B8701E" TargetMode="External"/><Relationship Id="rId70" Type="http://schemas.openxmlformats.org/officeDocument/2006/relationships/hyperlink" Target="https://oss.ticketmaster.com/aps/tbjrcminorleague/EN/link/buy/details/ST030714" TargetMode="External"/><Relationship Id="rId75" Type="http://schemas.openxmlformats.org/officeDocument/2006/relationships/hyperlink" Target="http://purchase.tickets.com/buy/MLBEventInfo?agency=MLBST&amp;pid=7615601" TargetMode="External"/><Relationship Id="rId91" Type="http://schemas.openxmlformats.org/officeDocument/2006/relationships/hyperlink" Target="http://www.ticketmaster.com/event/0D004B92EE8A907C" TargetMode="External"/><Relationship Id="rId96" Type="http://schemas.openxmlformats.org/officeDocument/2006/relationships/hyperlink" Target="http://purchase.tickets.com/buy/MLBEventInfo?pid=7607307&amp;agency=MLBST" TargetMode="External"/><Relationship Id="rId140" Type="http://schemas.openxmlformats.org/officeDocument/2006/relationships/hyperlink" Target="http://purchase.tickets.com/buy/MLBEventInfo?pid=7607309&amp;agency=MLBST" TargetMode="External"/><Relationship Id="rId145" Type="http://schemas.openxmlformats.org/officeDocument/2006/relationships/hyperlink" Target="http://www.ticketmaster.com/event/22004B9394A57005" TargetMode="External"/><Relationship Id="rId161" Type="http://schemas.openxmlformats.org/officeDocument/2006/relationships/hyperlink" Target="http://www.ticketmaster.com/event/22004B74D12F7DA2" TargetMode="External"/><Relationship Id="rId166" Type="http://schemas.openxmlformats.org/officeDocument/2006/relationships/hyperlink" Target="http://www.ticketmaster.com/event/0D004B68BD749189" TargetMode="External"/><Relationship Id="rId182" Type="http://schemas.openxmlformats.org/officeDocument/2006/relationships/hyperlink" Target="http://www.ticketmaster.com/event/0D004C26BDBB7215" TargetMode="External"/><Relationship Id="rId187" Type="http://schemas.openxmlformats.org/officeDocument/2006/relationships/hyperlink" Target="https://oss.ticketmaster.com/aps/tbjrcminorleague/EN/link/buy/details/ST032214" TargetMode="External"/><Relationship Id="rId217" Type="http://schemas.openxmlformats.org/officeDocument/2006/relationships/hyperlink" Target="http://www.ticketmaster.com/event/0D004C26BDB87204" TargetMode="External"/><Relationship Id="rId1" Type="http://schemas.openxmlformats.org/officeDocument/2006/relationships/hyperlink" Target="http://www.ticketmaster.com/event/0D004B92EE739042" TargetMode="External"/><Relationship Id="rId6" Type="http://schemas.openxmlformats.org/officeDocument/2006/relationships/hyperlink" Target="http://www.ticketmaster.com/event/22004B74D1387DAD" TargetMode="External"/><Relationship Id="rId212" Type="http://schemas.openxmlformats.org/officeDocument/2006/relationships/hyperlink" Target="http://www.ticketmaster.com/event/0D004B68DBBBA43B" TargetMode="External"/><Relationship Id="rId233" Type="http://schemas.openxmlformats.org/officeDocument/2006/relationships/hyperlink" Target="http://purchase.tickets.com/buy/MLBEventInfo?agency=MLBST&amp;pid=7633951" TargetMode="External"/><Relationship Id="rId23" Type="http://schemas.openxmlformats.org/officeDocument/2006/relationships/hyperlink" Target="http://purchase.tickets.com/buy/MLBEventInfo?agency=MLBST&amp;pid=7615596" TargetMode="External"/><Relationship Id="rId28" Type="http://schemas.openxmlformats.org/officeDocument/2006/relationships/hyperlink" Target="http://purchase.tickets.com/buy/MLBEventInfo?agency=MLBST&amp;pid=7615597" TargetMode="External"/><Relationship Id="rId49" Type="http://schemas.openxmlformats.org/officeDocument/2006/relationships/hyperlink" Target="http://purchase.tickets.com/buy/MLBEventInfo?pid=7607303&amp;agency=MLBST" TargetMode="External"/><Relationship Id="rId114" Type="http://schemas.openxmlformats.org/officeDocument/2006/relationships/hyperlink" Target="http://purchase.tickets.com/buy/MLBEventInfo?agency=MLBST&amp;pid=7615605" TargetMode="External"/><Relationship Id="rId119" Type="http://schemas.openxmlformats.org/officeDocument/2006/relationships/hyperlink" Target="http://www.ticketmaster.com/event/0D004B68DBB2A426" TargetMode="External"/><Relationship Id="rId44" Type="http://schemas.openxmlformats.org/officeDocument/2006/relationships/hyperlink" Target="http://purchase.tickets.com/buy/MLBEventInfo?agency=MLBST&amp;pid=7633939" TargetMode="External"/><Relationship Id="rId60" Type="http://schemas.openxmlformats.org/officeDocument/2006/relationships/hyperlink" Target="http://purchase.tickets.com/buy/MLBEventInfo?agency=MLBST&amp;pid=7643286" TargetMode="External"/><Relationship Id="rId65" Type="http://schemas.openxmlformats.org/officeDocument/2006/relationships/hyperlink" Target="http://purchase.tickets.com/buy/MLBEventInfo?agency=MLBST&amp;pid=7635824" TargetMode="External"/><Relationship Id="rId81" Type="http://schemas.openxmlformats.org/officeDocument/2006/relationships/hyperlink" Target="http://purchase.tickets.com/buy/MLBEventInfo?pid=7607306&amp;agency=MLBST" TargetMode="External"/><Relationship Id="rId86" Type="http://schemas.openxmlformats.org/officeDocument/2006/relationships/hyperlink" Target="http://purchase.tickets.com/buy/MLBEventInfo?agency=MLBST&amp;pid=7645752" TargetMode="External"/><Relationship Id="rId130" Type="http://schemas.openxmlformats.org/officeDocument/2006/relationships/hyperlink" Target="http://www.ticketmaster.com/event/22004B74D12B7D9E" TargetMode="External"/><Relationship Id="rId135" Type="http://schemas.openxmlformats.org/officeDocument/2006/relationships/hyperlink" Target="http://www.ticketmaster.com/event/0D004B68BB008FFB" TargetMode="External"/><Relationship Id="rId151" Type="http://schemas.openxmlformats.org/officeDocument/2006/relationships/hyperlink" Target="http://www.ticketmaster.com/event/22004B9394A87007" TargetMode="External"/><Relationship Id="rId156" Type="http://schemas.openxmlformats.org/officeDocument/2006/relationships/hyperlink" Target="http://purchase.tickets.com/buy/MLBEventInfo?agency=MLBST&amp;pid=7653906" TargetMode="External"/><Relationship Id="rId177" Type="http://schemas.openxmlformats.org/officeDocument/2006/relationships/hyperlink" Target="http://www.ticketmaster.com/event/22004B74D1327DA7" TargetMode="External"/><Relationship Id="rId198" Type="http://schemas.openxmlformats.org/officeDocument/2006/relationships/hyperlink" Target="http://purchase.tickets.com/buy/MLBEventInfo?agency=MLBST&amp;pid=7645760" TargetMode="External"/><Relationship Id="rId172" Type="http://schemas.openxmlformats.org/officeDocument/2006/relationships/hyperlink" Target="http://purchase.tickets.com/buy/MLBEventInfo?pid=7618497&amp;agency=MLBST" TargetMode="External"/><Relationship Id="rId193" Type="http://schemas.openxmlformats.org/officeDocument/2006/relationships/hyperlink" Target="http://purchase.tickets.com/buy/MLBEventInfo?agency=MLBST&amp;pid=7645759" TargetMode="External"/><Relationship Id="rId202" Type="http://schemas.openxmlformats.org/officeDocument/2006/relationships/hyperlink" Target="http://www.ticketmaster.com/event/22004B74D1527DCA" TargetMode="External"/><Relationship Id="rId207" Type="http://schemas.openxmlformats.org/officeDocument/2006/relationships/hyperlink" Target="http://purchase.tickets.com/buy/MLBEventInfo?agency=MLBST&amp;pid=7615610" TargetMode="External"/><Relationship Id="rId223" Type="http://schemas.openxmlformats.org/officeDocument/2006/relationships/hyperlink" Target="http://purchase.tickets.com/buy/MLBEventInfo?agency=MLBST&amp;pid=7633950" TargetMode="External"/><Relationship Id="rId228" Type="http://schemas.openxmlformats.org/officeDocument/2006/relationships/hyperlink" Target="http://www.ticketmaster.com/event/0D004B92EEB190A4" TargetMode="External"/><Relationship Id="rId13" Type="http://schemas.openxmlformats.org/officeDocument/2006/relationships/hyperlink" Target="http://purchase.tickets.com/buy/MLBEventInfo?pid=7607301&amp;agency=MLBST" TargetMode="External"/><Relationship Id="rId18" Type="http://schemas.openxmlformats.org/officeDocument/2006/relationships/hyperlink" Target="http://purchase.tickets.com/buy/MLBEventInfo?agency=MLBST&amp;pid=7653897" TargetMode="External"/><Relationship Id="rId39" Type="http://schemas.openxmlformats.org/officeDocument/2006/relationships/hyperlink" Target="http://purchase.tickets.com/buy/MLBEventInfo?agency=MLBST&amp;pid=7645748" TargetMode="External"/><Relationship Id="rId109" Type="http://schemas.openxmlformats.org/officeDocument/2006/relationships/hyperlink" Target="https://oss.ticketmaster.com/aps/tbjrcminorleague/EN/link/buy/details/ST031214" TargetMode="External"/><Relationship Id="rId34" Type="http://schemas.openxmlformats.org/officeDocument/2006/relationships/hyperlink" Target="http://www.ticketmaster.com/event/0D004B68DE86A576" TargetMode="External"/><Relationship Id="rId50" Type="http://schemas.openxmlformats.org/officeDocument/2006/relationships/hyperlink" Target="http://www.ticketmaster.com/event/0D004B92EE83906A" TargetMode="External"/><Relationship Id="rId55" Type="http://schemas.openxmlformats.org/officeDocument/2006/relationships/hyperlink" Target="http://www.ticketmaster.com/event/0D004C26BDBC721D" TargetMode="External"/><Relationship Id="rId76" Type="http://schemas.openxmlformats.org/officeDocument/2006/relationships/hyperlink" Target="http://www.ticketmaster.com/event/22004B74D1457DBE" TargetMode="External"/><Relationship Id="rId97" Type="http://schemas.openxmlformats.org/officeDocument/2006/relationships/hyperlink" Target="http://purchase.tickets.com/buy/MLBEventInfo?agency=MLBST&amp;pid=7653903" TargetMode="External"/><Relationship Id="rId104" Type="http://schemas.openxmlformats.org/officeDocument/2006/relationships/hyperlink" Target="http://www.ticketmaster.com/event/0D004C26BDAB71EB" TargetMode="External"/><Relationship Id="rId120" Type="http://schemas.openxmlformats.org/officeDocument/2006/relationships/hyperlink" Target="http://www.ticketmaster.com/event/0D004C26BDAC71F1" TargetMode="External"/><Relationship Id="rId125" Type="http://schemas.openxmlformats.org/officeDocument/2006/relationships/hyperlink" Target="http://toronto.bluejays.mlb.com/tor/components/ticketing/y2014/popup/options_031414.jsp" TargetMode="External"/><Relationship Id="rId141" Type="http://schemas.openxmlformats.org/officeDocument/2006/relationships/hyperlink" Target="http://www.ticketmaster.com/event/0D004B68DE8CA57D" TargetMode="External"/><Relationship Id="rId146" Type="http://schemas.openxmlformats.org/officeDocument/2006/relationships/hyperlink" Target="http://purchase.tickets.com/buy/MLBEventInfo?pid=7607311&amp;agency=MLBST" TargetMode="External"/><Relationship Id="rId167" Type="http://schemas.openxmlformats.org/officeDocument/2006/relationships/hyperlink" Target="http://purchase.tickets.com/buy/MLBEventInfo?agency=MLBST&amp;pid=7615608" TargetMode="External"/><Relationship Id="rId188" Type="http://schemas.openxmlformats.org/officeDocument/2006/relationships/hyperlink" Target="http://www.ticketmaster.com/event/0D004B68DE8AA579" TargetMode="External"/><Relationship Id="rId7" Type="http://schemas.openxmlformats.org/officeDocument/2006/relationships/hyperlink" Target="https://oss.ticketmaster.com/aps/tbjrcminorleague/EN/link/buy/details/ST022714" TargetMode="External"/><Relationship Id="rId71" Type="http://schemas.openxmlformats.org/officeDocument/2006/relationships/hyperlink" Target="http://www.ticketmaster.com/event/0D004B68DBA8A41B" TargetMode="External"/><Relationship Id="rId92" Type="http://schemas.openxmlformats.org/officeDocument/2006/relationships/hyperlink" Target="http://purchase.tickets.com/buy/MLBEventInfo?agency=MLBST&amp;pid=7653902" TargetMode="External"/><Relationship Id="rId162" Type="http://schemas.openxmlformats.org/officeDocument/2006/relationships/hyperlink" Target="http://purchase.tickets.com/buy/MLBEventInfo?agency=MLBST&amp;pid=7615607" TargetMode="External"/><Relationship Id="rId183" Type="http://schemas.openxmlformats.org/officeDocument/2006/relationships/hyperlink" Target="http://www.ticketmaster.com/event/0D004B68BB038FFD" TargetMode="External"/><Relationship Id="rId213" Type="http://schemas.openxmlformats.org/officeDocument/2006/relationships/hyperlink" Target="https://oss.ticketmaster.com/aps/tbjrcminorleague/EN/link/buy/details/ST032614" TargetMode="External"/><Relationship Id="rId218" Type="http://schemas.openxmlformats.org/officeDocument/2006/relationships/hyperlink" Target="http://purchase.tickets.com/buy/MLBEventInfo?agency=MLBST&amp;pid=7653910" TargetMode="External"/><Relationship Id="rId234" Type="http://schemas.openxmlformats.org/officeDocument/2006/relationships/hyperlink" Target="http://www.ticketmaster.com/event/0C004C319BCFC43F" TargetMode="External"/><Relationship Id="rId2" Type="http://schemas.openxmlformats.org/officeDocument/2006/relationships/hyperlink" Target="http://purchase.tickets.com/buy/MLBEventInfo?agency=MLBST&amp;pid=7643276" TargetMode="External"/><Relationship Id="rId29" Type="http://schemas.openxmlformats.org/officeDocument/2006/relationships/hyperlink" Target="http://www.ticketmaster.com/event/0D004C26BDA871E2" TargetMode="External"/><Relationship Id="rId24" Type="http://schemas.openxmlformats.org/officeDocument/2006/relationships/hyperlink" Target="http://www.ticketmaster.com/event/0D004B68BB0C9010" TargetMode="External"/><Relationship Id="rId40" Type="http://schemas.openxmlformats.org/officeDocument/2006/relationships/hyperlink" Target="http://www.ticketmaster.com/event/22004B74D13D7DB1" TargetMode="External"/><Relationship Id="rId45" Type="http://schemas.openxmlformats.org/officeDocument/2006/relationships/hyperlink" Target="http://purchase.tickets.com/buy/MLBEventInfo?agency=MLBST&amp;pid=7643285" TargetMode="External"/><Relationship Id="rId66" Type="http://schemas.openxmlformats.org/officeDocument/2006/relationships/hyperlink" Target="http://www.ticketmaster.com/event/22004B74D1427DB9" TargetMode="External"/><Relationship Id="rId87" Type="http://schemas.openxmlformats.org/officeDocument/2006/relationships/hyperlink" Target="http://www.ticketmaster.com/event/22004B9394A27003" TargetMode="External"/><Relationship Id="rId110" Type="http://schemas.openxmlformats.org/officeDocument/2006/relationships/hyperlink" Target="http://purchase.tickets.com/buy/MLBEventInfo?pid=7618492&amp;agency=MLBST" TargetMode="External"/><Relationship Id="rId115" Type="http://schemas.openxmlformats.org/officeDocument/2006/relationships/hyperlink" Target="http://purchase.tickets.com/buy/MLBEventInfo?agency=MLBST&amp;pid=7643289" TargetMode="External"/><Relationship Id="rId131" Type="http://schemas.openxmlformats.org/officeDocument/2006/relationships/hyperlink" Target="http://purchase.tickets.com/buy/MLBEventInfo?agency=MLBST&amp;pid=7645755" TargetMode="External"/><Relationship Id="rId136" Type="http://schemas.openxmlformats.org/officeDocument/2006/relationships/hyperlink" Target="http://purchase.tickets.com/buy/MLBEventInfo?agency=MLBST&amp;pid=7653905" TargetMode="External"/><Relationship Id="rId157" Type="http://schemas.openxmlformats.org/officeDocument/2006/relationships/hyperlink" Target="http://purchase.tickets.com/buy/MLBEventInfo?pid=7618496&amp;agency=MLBST" TargetMode="External"/><Relationship Id="rId178" Type="http://schemas.openxmlformats.org/officeDocument/2006/relationships/hyperlink" Target="http://purchase.tickets.com/buy/MLBEventInfo?agency=MLBST&amp;pid=7645758" TargetMode="External"/><Relationship Id="rId61" Type="http://schemas.openxmlformats.org/officeDocument/2006/relationships/hyperlink" Target="http://www.ticketmaster.com/event/22004B93949B6FFC" TargetMode="External"/><Relationship Id="rId82" Type="http://schemas.openxmlformats.org/officeDocument/2006/relationships/hyperlink" Target="http://www.ticketmaster.com/event/0D004B68DE84A56C" TargetMode="External"/><Relationship Id="rId152" Type="http://schemas.openxmlformats.org/officeDocument/2006/relationships/hyperlink" Target="http://purchase.tickets.com/buy/MLBEventInfo?agency=MLBST&amp;pid=7645756" TargetMode="External"/><Relationship Id="rId173" Type="http://schemas.openxmlformats.org/officeDocument/2006/relationships/hyperlink" Target="http://www.ticketmaster.com/event/0D004B68DBB8A438" TargetMode="External"/><Relationship Id="rId194" Type="http://schemas.openxmlformats.org/officeDocument/2006/relationships/hyperlink" Target="http://purchase.tickets.com/buy/MLBEventInfo?agency=MLBST&amp;pid=7633948" TargetMode="External"/><Relationship Id="rId199" Type="http://schemas.openxmlformats.org/officeDocument/2006/relationships/hyperlink" Target="http://purchase.tickets.com/buy/MLBEventInfo?agency=MLBST&amp;pid=7635833" TargetMode="External"/><Relationship Id="rId203" Type="http://schemas.openxmlformats.org/officeDocument/2006/relationships/hyperlink" Target="http://purchase.tickets.com/buy/MLBEventInfo?pid=7618500&amp;agency=MLBST" TargetMode="External"/><Relationship Id="rId208" Type="http://schemas.openxmlformats.org/officeDocument/2006/relationships/hyperlink" Target="http://purchase.tickets.com/buy/MLBEventInfo?agency=MLBST&amp;pid=7643295" TargetMode="External"/><Relationship Id="rId229" Type="http://schemas.openxmlformats.org/officeDocument/2006/relationships/hyperlink" Target="http://www.admission.com/event/738375?language=en-us&amp;tm_link=tm_header_lang4" TargetMode="External"/><Relationship Id="rId19" Type="http://schemas.openxmlformats.org/officeDocument/2006/relationships/hyperlink" Target="http://www.ticketmaster.com/event/22004B74D13A7DAF" TargetMode="External"/><Relationship Id="rId224" Type="http://schemas.openxmlformats.org/officeDocument/2006/relationships/hyperlink" Target="http://purchase.tickets.com/buy/MLBEventInfo?agency=MLBST&amp;pid=7645761" TargetMode="External"/><Relationship Id="rId14" Type="http://schemas.openxmlformats.org/officeDocument/2006/relationships/hyperlink" Target="http://purchase.tickets.com/buy/MLBEventInfo?agency=MLBST&amp;pid=7643278" TargetMode="External"/><Relationship Id="rId30" Type="http://schemas.openxmlformats.org/officeDocument/2006/relationships/hyperlink" Target="https://oss.ticketmaster.com/aps/tbjrcminorleague/EN/link/buy/details/ST030214" TargetMode="External"/><Relationship Id="rId35" Type="http://schemas.openxmlformats.org/officeDocument/2006/relationships/hyperlink" Target="http://purchase.tickets.com/buy/MLBEventInfo?agency=MLBST&amp;pid=7633938" TargetMode="External"/><Relationship Id="rId56" Type="http://schemas.openxmlformats.org/officeDocument/2006/relationships/hyperlink" Target="https://oss.ticketmaster.com/aps/tbjrcminorleague/EN/link/buy/details/ST030514" TargetMode="External"/><Relationship Id="rId77" Type="http://schemas.openxmlformats.org/officeDocument/2006/relationships/hyperlink" Target="http://purchase.tickets.com/buy/MLBEventInfo?agency=MLBST&amp;pid=7645751" TargetMode="External"/><Relationship Id="rId100" Type="http://schemas.openxmlformats.org/officeDocument/2006/relationships/hyperlink" Target="http://www.ticketmaster.com/event/22004B74D1487DC0" TargetMode="External"/><Relationship Id="rId105" Type="http://schemas.openxmlformats.org/officeDocument/2006/relationships/hyperlink" Target="http://purchase.tickets.com/buy/MLBEventInfo?agency=MLBST&amp;pid=7633943" TargetMode="External"/><Relationship Id="rId126" Type="http://schemas.openxmlformats.org/officeDocument/2006/relationships/hyperlink" Target="http://purchase.tickets.com/buy/MLBEventInfo?pid=7618494&amp;agency=MLBST" TargetMode="External"/><Relationship Id="rId147" Type="http://schemas.openxmlformats.org/officeDocument/2006/relationships/hyperlink" Target="http://purchase.tickets.com/buy/MLBEventInfo?agency=MLBST&amp;pid=7635830" TargetMode="External"/><Relationship Id="rId168" Type="http://schemas.openxmlformats.org/officeDocument/2006/relationships/hyperlink" Target="http://purchase.tickets.com/buy/MLBEventInfo?agency=MLBST&amp;pid=7653907" TargetMode="External"/><Relationship Id="rId8" Type="http://schemas.openxmlformats.org/officeDocument/2006/relationships/hyperlink" Target="http://www.ticketmaster.com/event/0D004B92EE7A9056" TargetMode="External"/><Relationship Id="rId51" Type="http://schemas.openxmlformats.org/officeDocument/2006/relationships/hyperlink" Target="http://purchase.tickets.com/buy/MLBEventInfo?agency=MLBST&amp;pid=7615599" TargetMode="External"/><Relationship Id="rId72" Type="http://schemas.openxmlformats.org/officeDocument/2006/relationships/hyperlink" Target="http://purchase.tickets.com/buy/MLBEventInfo?agency=MLBST&amp;pid=7635825" TargetMode="External"/><Relationship Id="rId93" Type="http://schemas.openxmlformats.org/officeDocument/2006/relationships/hyperlink" Target="http://purchase.tickets.com/buy/MLBEventInfo?agency=MLBST&amp;pid=7635827" TargetMode="External"/><Relationship Id="rId98" Type="http://schemas.openxmlformats.org/officeDocument/2006/relationships/hyperlink" Target="http://purchase.tickets.com/buy/MLBEventInfo?agency=MLBST&amp;pid=7615603" TargetMode="External"/><Relationship Id="rId121" Type="http://schemas.openxmlformats.org/officeDocument/2006/relationships/hyperlink" Target="http://www.ticketmaster.com/event/0D004B92EE909092" TargetMode="External"/><Relationship Id="rId142" Type="http://schemas.openxmlformats.org/officeDocument/2006/relationships/hyperlink" Target="http://www.ticketmaster.com/event/0D004C26BDBE7223" TargetMode="External"/><Relationship Id="rId163" Type="http://schemas.openxmlformats.org/officeDocument/2006/relationships/hyperlink" Target="http://purchase.tickets.com/buy/MLBEventInfo?agency=MLBST&amp;pid=7633946" TargetMode="External"/><Relationship Id="rId184" Type="http://schemas.openxmlformats.org/officeDocument/2006/relationships/hyperlink" Target="http://purchase.tickets.com/buy/MLBEventInfo?agency=MLBST&amp;pid=7615609" TargetMode="External"/><Relationship Id="rId189" Type="http://schemas.openxmlformats.org/officeDocument/2006/relationships/hyperlink" Target="http://www.ticketmaster.com/event/0D004B92EEA990A0" TargetMode="External"/><Relationship Id="rId219" Type="http://schemas.openxmlformats.org/officeDocument/2006/relationships/hyperlink" Target="http://purchase.tickets.com/buy/MLBEventInfo?agency=MLBST&amp;pid=7635835" TargetMode="External"/><Relationship Id="rId3" Type="http://schemas.openxmlformats.org/officeDocument/2006/relationships/hyperlink" Target="http://www.ticketmaster.com/event/0D004B66E39295E7" TargetMode="External"/><Relationship Id="rId214" Type="http://schemas.openxmlformats.org/officeDocument/2006/relationships/hyperlink" Target="http://www.ticketmaster.com/event/22004B74D1297D99" TargetMode="External"/><Relationship Id="rId230" Type="http://schemas.openxmlformats.org/officeDocument/2006/relationships/hyperlink" Target="http://purchase.tickets.com/buy/MLBEventInfo?pid=7602531&amp;agency=MLB" TargetMode="External"/><Relationship Id="rId235" Type="http://schemas.openxmlformats.org/officeDocument/2006/relationships/hyperlink" Target="http://www.ticketmaster.com/event/0C004C319BD6C444" TargetMode="External"/><Relationship Id="rId25" Type="http://schemas.openxmlformats.org/officeDocument/2006/relationships/hyperlink" Target="http://purchase.tickets.com/buy/MLBEventInfo?pid=7618487&amp;agency=MLBST" TargetMode="External"/><Relationship Id="rId46" Type="http://schemas.openxmlformats.org/officeDocument/2006/relationships/hyperlink" Target="http://www.ticketmaster.com/event/22004B74D13F7DB5" TargetMode="External"/><Relationship Id="rId67" Type="http://schemas.openxmlformats.org/officeDocument/2006/relationships/hyperlink" Target="http://purchase.tickets.com/buy/MLBEventInfo?agency=MLBST&amp;pid=7615600" TargetMode="External"/><Relationship Id="rId116" Type="http://schemas.openxmlformats.org/officeDocument/2006/relationships/hyperlink" Target="http://purchase.tickets.com/buy/MLBEventInfo?pid=7618493&amp;agency=MLBST" TargetMode="External"/><Relationship Id="rId137" Type="http://schemas.openxmlformats.org/officeDocument/2006/relationships/hyperlink" Target="http://purchase.tickets.com/buy/MLBEventInfo?agency=MLBST&amp;pid=7633944" TargetMode="External"/><Relationship Id="rId158" Type="http://schemas.openxmlformats.org/officeDocument/2006/relationships/hyperlink" Target="http://www.ticketmaster.com/event/0D004B68DBB5A435" TargetMode="External"/><Relationship Id="rId20" Type="http://schemas.openxmlformats.org/officeDocument/2006/relationships/hyperlink" Target="http://www.ticketmaster.com/event/0D004B92EE7D9058" TargetMode="External"/><Relationship Id="rId41" Type="http://schemas.openxmlformats.org/officeDocument/2006/relationships/hyperlink" Target="http://www.ticketmaster.com/event/0D004C26BDA971E4" TargetMode="External"/><Relationship Id="rId62" Type="http://schemas.openxmlformats.org/officeDocument/2006/relationships/hyperlink" Target="http://www.ticketmaster.com/event/0D004B68C2CE94E1" TargetMode="External"/><Relationship Id="rId83" Type="http://schemas.openxmlformats.org/officeDocument/2006/relationships/hyperlink" Target="http://www.ticketmaster.com/event/0D004C26BDB9720D" TargetMode="External"/><Relationship Id="rId88" Type="http://schemas.openxmlformats.org/officeDocument/2006/relationships/hyperlink" Target="http://purchase.tickets.com/buy/MLBEventInfo?agency=MLBST&amp;pid=7635826" TargetMode="External"/><Relationship Id="rId111" Type="http://schemas.openxmlformats.org/officeDocument/2006/relationships/hyperlink" Target="http://www.ticketmaster.com/event/0D004B68BD689178" TargetMode="External"/><Relationship Id="rId132" Type="http://schemas.openxmlformats.org/officeDocument/2006/relationships/hyperlink" Target="http://purchase.tickets.com/buy/MLBEventInfo?agency=MLBST&amp;pid=7635829" TargetMode="External"/><Relationship Id="rId153" Type="http://schemas.openxmlformats.org/officeDocument/2006/relationships/hyperlink" Target="http://www.ticketmaster.com/event/0D004B92EE99909A" TargetMode="External"/><Relationship Id="rId174" Type="http://schemas.openxmlformats.org/officeDocument/2006/relationships/hyperlink" Target="http://purchase.tickets.com/buy/MLBEventInfo?pid=7607313&amp;agency=MLBST" TargetMode="External"/><Relationship Id="rId179" Type="http://schemas.openxmlformats.org/officeDocument/2006/relationships/hyperlink" Target="http://www.ticketmaster.com/event/0D004B92EE9C909C" TargetMode="External"/><Relationship Id="rId195" Type="http://schemas.openxmlformats.org/officeDocument/2006/relationships/hyperlink" Target="http://purchase.tickets.com/buy/MLBEventInfo?agency=MLBST&amp;pid=7653908" TargetMode="External"/><Relationship Id="rId209" Type="http://schemas.openxmlformats.org/officeDocument/2006/relationships/hyperlink" Target="http://www.ticketmaster.com/event/0D004B92EEAD90A2" TargetMode="External"/><Relationship Id="rId190" Type="http://schemas.openxmlformats.org/officeDocument/2006/relationships/hyperlink" Target="http://purchase.tickets.com/buy/MLBEventInfo?pid=7607314&amp;agency=MLBST" TargetMode="External"/><Relationship Id="rId204" Type="http://schemas.openxmlformats.org/officeDocument/2006/relationships/hyperlink" Target="http://www.ticketmaster.com/event/0D004C26BDB77201" TargetMode="External"/><Relationship Id="rId220" Type="http://schemas.openxmlformats.org/officeDocument/2006/relationships/hyperlink" Target="http://purchase.tickets.com/buy/MLBEventInfo?agency=MLBST&amp;pid=7643296" TargetMode="External"/><Relationship Id="rId225" Type="http://schemas.openxmlformats.org/officeDocument/2006/relationships/hyperlink" Target="http://purchase.tickets.com/buy/MLBEventInfo?pid=7618502&amp;agency=MLBST" TargetMode="External"/><Relationship Id="rId15" Type="http://schemas.openxmlformats.org/officeDocument/2006/relationships/hyperlink" Target="http://purchase.tickets.com/buy/MLBEventInfo?agency=MLBST&amp;pid=7633937" TargetMode="External"/><Relationship Id="rId36" Type="http://schemas.openxmlformats.org/officeDocument/2006/relationships/hyperlink" Target="http://purchase.tickets.com/buy/MLBEventInfo?pid=7618488&amp;agency=MLBST" TargetMode="External"/><Relationship Id="rId57" Type="http://schemas.openxmlformats.org/officeDocument/2006/relationships/hyperlink" Target="http://purchase.tickets.com/buy/MLBEventInfo?agency=MLBST&amp;pid=7653900" TargetMode="External"/><Relationship Id="rId106" Type="http://schemas.openxmlformats.org/officeDocument/2006/relationships/hyperlink" Target="http://www.ticketmaster.com/event/22004B74D14A7DC2" TargetMode="External"/><Relationship Id="rId127" Type="http://schemas.openxmlformats.org/officeDocument/2006/relationships/hyperlink" Target="http://www.ticketmaster.com/event/0D004B92EE939094" TargetMode="External"/><Relationship Id="rId10" Type="http://schemas.openxmlformats.org/officeDocument/2006/relationships/hyperlink" Target="http://purchase.tickets.com/buy/MLBEventInfo?agency=MLBST&amp;pid=7633936" TargetMode="External"/><Relationship Id="rId31" Type="http://schemas.openxmlformats.org/officeDocument/2006/relationships/hyperlink" Target="http://www.ticketmaster.com/event/22004B74D1257D93" TargetMode="External"/><Relationship Id="rId52" Type="http://schemas.openxmlformats.org/officeDocument/2006/relationships/hyperlink" Target="http://purchase.tickets.com/buy/MLBEventInfo?pid=7607304&amp;agency=MLBST" TargetMode="External"/><Relationship Id="rId73" Type="http://schemas.openxmlformats.org/officeDocument/2006/relationships/hyperlink" Target="http://purchase.tickets.com/buy/MLBEventInfo?agency=MLBST&amp;pid=7653901" TargetMode="External"/><Relationship Id="rId78" Type="http://schemas.openxmlformats.org/officeDocument/2006/relationships/hyperlink" Target="http://purchase.tickets.com/buy/MLBEventInfo?agency=MLBST&amp;pid=7643287" TargetMode="External"/><Relationship Id="rId94" Type="http://schemas.openxmlformats.org/officeDocument/2006/relationships/hyperlink" Target="http://purchase.tickets.com/buy/MLBEventInfo?agency=MLBST&amp;pid=7633942" TargetMode="External"/><Relationship Id="rId99" Type="http://schemas.openxmlformats.org/officeDocument/2006/relationships/hyperlink" Target="http://purchase.tickets.com/buy/MLBEventInfo?agency=MLBST&amp;pid=7615604" TargetMode="External"/><Relationship Id="rId101" Type="http://schemas.openxmlformats.org/officeDocument/2006/relationships/hyperlink" Target="http://purchase.tickets.com/buy/MLBEventInfo?agency=MLBST&amp;pid=7645753" TargetMode="External"/><Relationship Id="rId122" Type="http://schemas.openxmlformats.org/officeDocument/2006/relationships/hyperlink" Target="http://www.ticketmaster.com/event/22004B74D14D7DC4" TargetMode="External"/><Relationship Id="rId143" Type="http://schemas.openxmlformats.org/officeDocument/2006/relationships/hyperlink" Target="https://oss.ticketmaster.com/aps/tbjrcminorleague/EN/link/buy/details/ST031614" TargetMode="External"/><Relationship Id="rId148" Type="http://schemas.openxmlformats.org/officeDocument/2006/relationships/hyperlink" Target="http://purchase.tickets.com/buy/MLBEventInfo?agency=MLBST&amp;pid=7633945" TargetMode="External"/><Relationship Id="rId164" Type="http://schemas.openxmlformats.org/officeDocument/2006/relationships/hyperlink" Target="http://www.ticketmaster.com/event/22004B9394956FF6" TargetMode="External"/><Relationship Id="rId169" Type="http://schemas.openxmlformats.org/officeDocument/2006/relationships/hyperlink" Target="http://purchase.tickets.com/buy/MLBEventInfo?agency=MLBST&amp;pid=7633947" TargetMode="External"/><Relationship Id="rId185" Type="http://schemas.openxmlformats.org/officeDocument/2006/relationships/hyperlink" Target="http://www.ticketmaster.com/event/22004B74D1357DA9" TargetMode="External"/><Relationship Id="rId4" Type="http://schemas.openxmlformats.org/officeDocument/2006/relationships/hyperlink" Target="http://purchase.tickets.com/buy/MLBEventInfo?pid=7607300&amp;agency=MLBST" TargetMode="External"/><Relationship Id="rId9" Type="http://schemas.openxmlformats.org/officeDocument/2006/relationships/hyperlink" Target="http://purchase.tickets.com/buy/MLBEventInfo?agency=MLBST&amp;pid=7643277" TargetMode="External"/><Relationship Id="rId180" Type="http://schemas.openxmlformats.org/officeDocument/2006/relationships/hyperlink" Target="http://purchase.tickets.com/buy/MLBEventInfo?pid=7618498&amp;agency=MLBST" TargetMode="External"/><Relationship Id="rId210" Type="http://schemas.openxmlformats.org/officeDocument/2006/relationships/hyperlink" Target="http://purchase.tickets.com/buy/MLBEventInfo?pid=7618501&amp;agency=MLBST" TargetMode="External"/><Relationship Id="rId215" Type="http://schemas.openxmlformats.org/officeDocument/2006/relationships/hyperlink" Target="http://purchase.tickets.com/buy/MLBEventInfo?agency=MLBST&amp;pid=7633949" TargetMode="External"/><Relationship Id="rId236" Type="http://schemas.openxmlformats.org/officeDocument/2006/relationships/printerSettings" Target="../printerSettings/printerSettings1.bin"/><Relationship Id="rId26" Type="http://schemas.openxmlformats.org/officeDocument/2006/relationships/hyperlink" Target="http://purchase.tickets.com/buy/MLBEventInfo?agency=MLBST&amp;pid=7645747" TargetMode="External"/><Relationship Id="rId231" Type="http://schemas.openxmlformats.org/officeDocument/2006/relationships/hyperlink" Target="http://www.ticketmaster.com/event/0D004B92EE779046" TargetMode="External"/><Relationship Id="rId47" Type="http://schemas.openxmlformats.org/officeDocument/2006/relationships/hyperlink" Target="http://www.ticketmaster.com/event/0D004B68BD649174" TargetMode="External"/><Relationship Id="rId68" Type="http://schemas.openxmlformats.org/officeDocument/2006/relationships/hyperlink" Target="http://purchase.tickets.com/buy/MLBEventInfo?agency=MLBST&amp;pid=7645750" TargetMode="External"/><Relationship Id="rId89" Type="http://schemas.openxmlformats.org/officeDocument/2006/relationships/hyperlink" Target="http://purchase.tickets.com/buy/MLBEventInfo?pid=7618491&amp;agency=MLBST" TargetMode="External"/><Relationship Id="rId112" Type="http://schemas.openxmlformats.org/officeDocument/2006/relationships/hyperlink" Target="http://www.ticketmaster.com/event/0D004B92EE8D908C" TargetMode="External"/><Relationship Id="rId133" Type="http://schemas.openxmlformats.org/officeDocument/2006/relationships/hyperlink" Target="http://www.ticketmaster.com/event/0D004C26BDBA720F" TargetMode="External"/><Relationship Id="rId154" Type="http://schemas.openxmlformats.org/officeDocument/2006/relationships/hyperlink" Target="http://purchase.tickets.com/buy/MLBEventInfo?agency=MLBST&amp;pid=7643293" TargetMode="External"/><Relationship Id="rId175" Type="http://schemas.openxmlformats.org/officeDocument/2006/relationships/hyperlink" Target="http://www.ticketmaster.com/event/22004B9394AC700B" TargetMode="External"/><Relationship Id="rId196" Type="http://schemas.openxmlformats.org/officeDocument/2006/relationships/hyperlink" Target="http://purchase.tickets.com/buy/MLBEventInfo?pid=7618499&amp;agency=MLBST" TargetMode="External"/><Relationship Id="rId200" Type="http://schemas.openxmlformats.org/officeDocument/2006/relationships/hyperlink" Target="http://www.ticketmaster.com/event/0D004B68BD77918B" TargetMode="External"/><Relationship Id="rId16" Type="http://schemas.openxmlformats.org/officeDocument/2006/relationships/hyperlink" Target="http://www.ticketmaster.com/event/0D004C26BDA771D7" TargetMode="External"/><Relationship Id="rId221" Type="http://schemas.openxmlformats.org/officeDocument/2006/relationships/hyperlink" Target="http://purchase.tickets.com/buy/MLBEventInfo?pid=7607316&amp;agency=MLBST" TargetMode="External"/><Relationship Id="rId37" Type="http://schemas.openxmlformats.org/officeDocument/2006/relationships/hyperlink" Target="http://www.ticketmaster.com/event/0D004B68BD619172" TargetMode="External"/><Relationship Id="rId58" Type="http://schemas.openxmlformats.org/officeDocument/2006/relationships/hyperlink" Target="http://purchase.tickets.com/buy/MLBEventInfo?pid=7618489&amp;agency=MLBST" TargetMode="External"/><Relationship Id="rId79" Type="http://schemas.openxmlformats.org/officeDocument/2006/relationships/hyperlink" Target="https://oss.ticketmaster.com/aps/tbjrcminorleague/EN/link/buy/details/ST030814" TargetMode="External"/><Relationship Id="rId102" Type="http://schemas.openxmlformats.org/officeDocument/2006/relationships/hyperlink" Target="http://purchase.tickets.com/buy/MLBEventInfo?agency=MLBST&amp;pid=7643288" TargetMode="External"/><Relationship Id="rId123" Type="http://schemas.openxmlformats.org/officeDocument/2006/relationships/hyperlink" Target="http://purchase.tickets.com/buy/MLBEventInfo?agency=MLBST&amp;pid=7643290" TargetMode="External"/><Relationship Id="rId144" Type="http://schemas.openxmlformats.org/officeDocument/2006/relationships/hyperlink" Target="http://purchase.tickets.com/buy/MLBEventInfo?agency=MLBST&amp;pid=7615606" TargetMode="External"/><Relationship Id="rId90" Type="http://schemas.openxmlformats.org/officeDocument/2006/relationships/hyperlink" Target="http://www.ticketmaster.com/event/0D004B68BB09900C" TargetMode="External"/><Relationship Id="rId165" Type="http://schemas.openxmlformats.org/officeDocument/2006/relationships/hyperlink" Target="http://purchase.tickets.com/buy/MLBEventInfo?pid=7607312&amp;agency=MLBST" TargetMode="External"/><Relationship Id="rId186" Type="http://schemas.openxmlformats.org/officeDocument/2006/relationships/hyperlink" Target="http://www.ticketmaster.com/event/22004B9394B57019" TargetMode="External"/><Relationship Id="rId211" Type="http://schemas.openxmlformats.org/officeDocument/2006/relationships/hyperlink" Target="http://purchase.tickets.com/buy/MLBEventInfo?pid=7607315&amp;agency=MLBST" TargetMode="External"/><Relationship Id="rId232" Type="http://schemas.openxmlformats.org/officeDocument/2006/relationships/hyperlink" Target="http://www.admission.com/event/738415?language=en-us&amp;tm_link=tm_header_lang4" TargetMode="External"/><Relationship Id="rId27" Type="http://schemas.openxmlformats.org/officeDocument/2006/relationships/hyperlink" Target="http://purchase.tickets.com/buy/MLBEventInfo?agency=MLBST&amp;pid=7653898" TargetMode="External"/><Relationship Id="rId48" Type="http://schemas.openxmlformats.org/officeDocument/2006/relationships/hyperlink" Target="http://purchase.tickets.com/buy/MLBEventInfo?agency=MLBST&amp;pid=7653899" TargetMode="External"/><Relationship Id="rId69" Type="http://schemas.openxmlformats.org/officeDocument/2006/relationships/hyperlink" Target="http://purchase.tickets.com/buy/MLBEventInfo?agency=MLBST&amp;pid=7633940" TargetMode="External"/><Relationship Id="rId113" Type="http://schemas.openxmlformats.org/officeDocument/2006/relationships/hyperlink" Target="http://purchase.tickets.com/buy/MLBEventInfo?agency=MLBST&amp;pid=7653904" TargetMode="External"/><Relationship Id="rId134" Type="http://schemas.openxmlformats.org/officeDocument/2006/relationships/hyperlink" Target="http://purchase.tickets.com/buy/MLBEventInfo?agency=MLBST&amp;pid=764329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floridasports.uberflip.com/i/259303" TargetMode="External"/><Relationship Id="rId2" Type="http://schemas.openxmlformats.org/officeDocument/2006/relationships/hyperlink" Target="http://mlb.mlb.com/schedule/spring_training.jsp?league_id=115&amp;c_id=ATL" TargetMode="External"/><Relationship Id="rId1" Type="http://schemas.openxmlformats.org/officeDocument/2006/relationships/hyperlink" Target="http://mlb.mlb.com/springtrainin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springtrainingonline.com/category/grapefruit-league/feed/" TargetMode="External"/><Relationship Id="rId1" Type="http://schemas.openxmlformats.org/officeDocument/2006/relationships/hyperlink" Target="http://www.wordle.net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"/>
  <sheetViews>
    <sheetView showGridLines="0" workbookViewId="0">
      <pane xSplit="2" ySplit="1" topLeftCell="C7" activePane="bottomRight" state="frozen"/>
      <selection pane="topRight" activeCell="C1" sqref="C1"/>
      <selection pane="bottomLeft" activeCell="A2" sqref="A2"/>
      <selection pane="bottomRight" activeCell="B20" sqref="B20"/>
    </sheetView>
  </sheetViews>
  <sheetFormatPr defaultColWidth="9.109375" defaultRowHeight="14.4" x14ac:dyDescent="0.3"/>
  <cols>
    <col min="1" max="1" width="9.44140625" style="16" bestFit="1" customWidth="1"/>
    <col min="2" max="2" width="12.109375" style="16" bestFit="1" customWidth="1"/>
    <col min="3" max="3" width="18.6640625" style="16" bestFit="1" customWidth="1"/>
    <col min="4" max="4" width="18.33203125" style="16" bestFit="1" customWidth="1"/>
    <col min="5" max="5" width="9.33203125" style="16" bestFit="1" customWidth="1"/>
    <col min="6" max="6" width="9.33203125" style="16" customWidth="1"/>
    <col min="7" max="7" width="13.5546875" style="16" bestFit="1" customWidth="1"/>
    <col min="8" max="8" width="6" style="16" bestFit="1" customWidth="1"/>
    <col min="9" max="9" width="28.88671875" style="16" bestFit="1" customWidth="1"/>
    <col min="10" max="10" width="9.44140625" style="16" bestFit="1" customWidth="1"/>
    <col min="11" max="11" width="9.88671875" style="16" bestFit="1" customWidth="1"/>
    <col min="12" max="12" width="11.109375" style="16" bestFit="1" customWidth="1"/>
    <col min="13" max="13" width="18.88671875" style="16" bestFit="1" customWidth="1"/>
    <col min="14" max="14" width="15.88671875" style="16" bestFit="1" customWidth="1"/>
    <col min="15" max="15" width="20.109375" style="16" bestFit="1" customWidth="1"/>
    <col min="16" max="16" width="12.44140625" style="16" bestFit="1" customWidth="1"/>
    <col min="17" max="17" width="12" style="16" bestFit="1" customWidth="1"/>
    <col min="18" max="18" width="9.109375" style="16" bestFit="1" customWidth="1"/>
    <col min="19" max="19" width="20" style="16" bestFit="1" customWidth="1"/>
    <col min="20" max="20" width="18.88671875" style="16" bestFit="1" customWidth="1"/>
    <col min="21" max="21" width="18.88671875" style="16" customWidth="1"/>
    <col min="22" max="22" width="19.44140625" style="16" bestFit="1" customWidth="1"/>
    <col min="23" max="23" width="18.44140625" style="16" bestFit="1" customWidth="1"/>
    <col min="24" max="24" width="17.5546875" style="16" bestFit="1" customWidth="1"/>
    <col min="25" max="25" width="18.6640625" style="16" bestFit="1" customWidth="1"/>
    <col min="26" max="26" width="17.88671875" style="16" bestFit="1" customWidth="1"/>
    <col min="27" max="27" width="11.109375" style="16" bestFit="1" customWidth="1"/>
    <col min="28" max="28" width="14.5546875" style="16" bestFit="1" customWidth="1"/>
    <col min="29" max="29" width="15.33203125" style="16" bestFit="1" customWidth="1"/>
    <col min="30" max="16384" width="9.109375" style="16"/>
  </cols>
  <sheetData>
    <row r="1" spans="1:30" s="15" customFormat="1" x14ac:dyDescent="0.3">
      <c r="A1" s="15" t="s">
        <v>0</v>
      </c>
      <c r="B1" s="15" t="s">
        <v>1</v>
      </c>
      <c r="C1" s="15" t="s">
        <v>2</v>
      </c>
      <c r="D1" s="15" t="s">
        <v>156</v>
      </c>
      <c r="E1" s="15" t="s">
        <v>157</v>
      </c>
      <c r="F1" s="15" t="s">
        <v>218</v>
      </c>
      <c r="G1" s="15" t="s">
        <v>3</v>
      </c>
      <c r="H1" s="15" t="s">
        <v>19</v>
      </c>
      <c r="I1" s="15" t="s">
        <v>18</v>
      </c>
      <c r="J1" s="15" t="s">
        <v>197</v>
      </c>
      <c r="K1" s="15" t="s">
        <v>198</v>
      </c>
      <c r="L1" s="15" t="s">
        <v>265</v>
      </c>
      <c r="M1" s="15" t="s">
        <v>266</v>
      </c>
      <c r="N1" s="15" t="s">
        <v>17</v>
      </c>
      <c r="O1" s="15" t="s">
        <v>200</v>
      </c>
      <c r="P1" s="15" t="s">
        <v>20</v>
      </c>
      <c r="Q1" s="15" t="s">
        <v>21</v>
      </c>
      <c r="R1" s="15" t="s">
        <v>22</v>
      </c>
      <c r="S1" s="15" t="s">
        <v>291</v>
      </c>
      <c r="T1" s="15" t="s">
        <v>290</v>
      </c>
      <c r="U1" s="15" t="s">
        <v>289</v>
      </c>
      <c r="V1" s="15" t="s">
        <v>288</v>
      </c>
      <c r="W1" s="15" t="s">
        <v>207</v>
      </c>
      <c r="X1" s="15" t="s">
        <v>208</v>
      </c>
      <c r="Y1" s="15" t="s">
        <v>209</v>
      </c>
      <c r="Z1" s="15" t="s">
        <v>210</v>
      </c>
      <c r="AA1" s="15" t="s">
        <v>287</v>
      </c>
      <c r="AB1" s="15" t="s">
        <v>284</v>
      </c>
      <c r="AC1" s="15" t="s">
        <v>292</v>
      </c>
      <c r="AD1" s="15" t="s">
        <v>351</v>
      </c>
    </row>
    <row r="2" spans="1:30" s="23" customFormat="1" x14ac:dyDescent="0.3">
      <c r="A2" s="23" t="s">
        <v>4</v>
      </c>
      <c r="B2" s="23" t="s">
        <v>5</v>
      </c>
      <c r="C2" s="23" t="s">
        <v>14</v>
      </c>
      <c r="D2" s="23" t="str">
        <f>LOWER(C2)</f>
        <v>georgia</v>
      </c>
      <c r="E2" s="23" t="s">
        <v>158</v>
      </c>
      <c r="F2" s="23" t="str">
        <f>VLOOKUP(A2,SpringTraining!A:G,7,FALSE)</f>
        <v>National</v>
      </c>
      <c r="G2" s="23" t="s">
        <v>16</v>
      </c>
      <c r="H2" s="23">
        <v>34747</v>
      </c>
      <c r="I2" s="23" t="s">
        <v>15</v>
      </c>
      <c r="J2" s="23">
        <v>28.3371</v>
      </c>
      <c r="K2" s="23">
        <v>-81.555999999999997</v>
      </c>
      <c r="L2" s="23" t="s">
        <v>267</v>
      </c>
      <c r="M2" s="23" t="str">
        <f>CONCATENATE("florida,",LOWER(L2))</f>
        <v>florida,osceola</v>
      </c>
      <c r="N2" s="23">
        <v>9500</v>
      </c>
      <c r="O2" s="24">
        <v>0</v>
      </c>
      <c r="P2" s="23">
        <v>17</v>
      </c>
      <c r="Q2" s="23">
        <v>17</v>
      </c>
      <c r="R2" s="23">
        <f>+P2+Q2</f>
        <v>34</v>
      </c>
      <c r="S2" s="23">
        <v>134811</v>
      </c>
      <c r="T2" s="23">
        <v>7490</v>
      </c>
      <c r="U2" s="25">
        <f t="shared" ref="U2:U16" si="0">ROUND(T2/N2,2)</f>
        <v>0.79</v>
      </c>
      <c r="V2" s="23">
        <v>10298</v>
      </c>
      <c r="W2" s="26">
        <v>12</v>
      </c>
      <c r="X2" s="26">
        <v>17</v>
      </c>
      <c r="Y2" s="26">
        <v>39</v>
      </c>
      <c r="Z2" s="26">
        <v>52</v>
      </c>
      <c r="AA2" s="23">
        <v>18</v>
      </c>
      <c r="AB2" s="23" t="s">
        <v>285</v>
      </c>
      <c r="AC2" s="23">
        <f t="shared" ref="AC2:AC16" si="1">RANK(S2,$S$2:$S$16,0)</f>
        <v>5</v>
      </c>
      <c r="AD2" s="27">
        <v>5</v>
      </c>
    </row>
    <row r="3" spans="1:30" x14ac:dyDescent="0.3">
      <c r="A3" s="16" t="s">
        <v>6</v>
      </c>
      <c r="B3" s="16" t="s">
        <v>7</v>
      </c>
      <c r="C3" s="16" t="s">
        <v>159</v>
      </c>
      <c r="D3" s="16" t="str">
        <f t="shared" ref="D3:D16" si="2">LOWER(C3)</f>
        <v>maryland</v>
      </c>
      <c r="E3" s="16" t="s">
        <v>160</v>
      </c>
      <c r="F3" s="16" t="str">
        <f>VLOOKUP(A3,SpringTraining!A:G,7,FALSE)</f>
        <v>American</v>
      </c>
      <c r="G3" s="16" t="s">
        <v>161</v>
      </c>
      <c r="H3" s="16">
        <v>34237</v>
      </c>
      <c r="I3" s="16" t="s">
        <v>78</v>
      </c>
      <c r="J3" s="16">
        <v>27.347799999999999</v>
      </c>
      <c r="K3" s="16">
        <v>-82.517200000000003</v>
      </c>
      <c r="L3" s="16" t="s">
        <v>268</v>
      </c>
      <c r="M3" s="16" t="str">
        <f t="shared" ref="M3:M16" si="3">CONCATENATE("florida,",LOWER(L3))</f>
        <v>florida,sarasota</v>
      </c>
      <c r="N3" s="16">
        <v>7500</v>
      </c>
      <c r="O3" s="17">
        <v>9</v>
      </c>
      <c r="P3" s="16">
        <v>15</v>
      </c>
      <c r="Q3" s="16">
        <v>16</v>
      </c>
      <c r="R3" s="16">
        <f t="shared" ref="R3:R16" si="4">+P3+Q3</f>
        <v>31</v>
      </c>
      <c r="S3" s="16">
        <v>120455</v>
      </c>
      <c r="T3" s="16">
        <v>7086</v>
      </c>
      <c r="U3" s="19">
        <f t="shared" si="0"/>
        <v>0.94</v>
      </c>
      <c r="V3" s="16">
        <v>8797</v>
      </c>
      <c r="W3" s="18">
        <v>8</v>
      </c>
      <c r="X3" s="18">
        <v>10</v>
      </c>
      <c r="Y3" s="18">
        <v>30</v>
      </c>
      <c r="Z3" s="18">
        <v>32</v>
      </c>
      <c r="AA3" s="16">
        <v>17</v>
      </c>
      <c r="AB3" s="16" t="s">
        <v>286</v>
      </c>
      <c r="AC3" s="16">
        <f t="shared" si="1"/>
        <v>6</v>
      </c>
      <c r="AD3" s="22">
        <v>2</v>
      </c>
    </row>
    <row r="4" spans="1:30" x14ac:dyDescent="0.3">
      <c r="A4" s="16" t="s">
        <v>8</v>
      </c>
      <c r="B4" s="16" t="s">
        <v>9</v>
      </c>
      <c r="C4" s="16" t="s">
        <v>162</v>
      </c>
      <c r="D4" s="16" t="str">
        <f t="shared" si="2"/>
        <v>massachusetts</v>
      </c>
      <c r="E4" s="16" t="s">
        <v>163</v>
      </c>
      <c r="F4" s="16" t="str">
        <f>VLOOKUP(A4,SpringTraining!A:G,7,FALSE)</f>
        <v>American</v>
      </c>
      <c r="G4" s="16" t="s">
        <v>164</v>
      </c>
      <c r="H4" s="16">
        <v>33913</v>
      </c>
      <c r="I4" s="16" t="s">
        <v>52</v>
      </c>
      <c r="J4" s="16">
        <v>26.548100000000002</v>
      </c>
      <c r="K4" s="16">
        <v>-81.763300000000001</v>
      </c>
      <c r="L4" s="16" t="s">
        <v>269</v>
      </c>
      <c r="M4" s="16" t="str">
        <f t="shared" si="3"/>
        <v>florida,lee</v>
      </c>
      <c r="N4" s="16">
        <v>10823</v>
      </c>
      <c r="O4" s="17">
        <v>10</v>
      </c>
      <c r="P4" s="16">
        <v>17</v>
      </c>
      <c r="Q4" s="16">
        <v>16</v>
      </c>
      <c r="R4" s="16">
        <f t="shared" si="4"/>
        <v>33</v>
      </c>
      <c r="S4" s="16">
        <v>164840</v>
      </c>
      <c r="T4" s="16">
        <v>9696</v>
      </c>
      <c r="U4" s="19">
        <f t="shared" si="0"/>
        <v>0.9</v>
      </c>
      <c r="V4" s="16">
        <v>9987</v>
      </c>
      <c r="W4" s="18">
        <v>5</v>
      </c>
      <c r="X4" s="18">
        <v>5</v>
      </c>
      <c r="Y4" s="18">
        <v>48</v>
      </c>
      <c r="Z4" s="18">
        <v>48</v>
      </c>
      <c r="AA4" s="16">
        <v>17</v>
      </c>
      <c r="AB4" s="16" t="s">
        <v>286</v>
      </c>
      <c r="AC4" s="16">
        <f t="shared" si="1"/>
        <v>1</v>
      </c>
      <c r="AD4" s="22">
        <v>1</v>
      </c>
    </row>
    <row r="5" spans="1:30" x14ac:dyDescent="0.3">
      <c r="A5" s="16" t="s">
        <v>10</v>
      </c>
      <c r="B5" s="16" t="s">
        <v>11</v>
      </c>
      <c r="C5" s="16" t="s">
        <v>165</v>
      </c>
      <c r="D5" s="16" t="str">
        <f t="shared" si="2"/>
        <v>michigan</v>
      </c>
      <c r="E5" s="16" t="s">
        <v>166</v>
      </c>
      <c r="F5" s="16" t="str">
        <f>VLOOKUP(A5,SpringTraining!A:G,7,FALSE)</f>
        <v>American</v>
      </c>
      <c r="G5" s="16" t="s">
        <v>167</v>
      </c>
      <c r="H5" s="16">
        <v>33805</v>
      </c>
      <c r="I5" s="16" t="s">
        <v>36</v>
      </c>
      <c r="J5" s="16">
        <v>28.0747</v>
      </c>
      <c r="K5" s="16">
        <v>-81.950800000000001</v>
      </c>
      <c r="L5" s="16" t="s">
        <v>270</v>
      </c>
      <c r="M5" s="16" t="str">
        <f t="shared" si="3"/>
        <v>florida,polk</v>
      </c>
      <c r="N5" s="16">
        <v>9000</v>
      </c>
      <c r="O5" s="17">
        <v>8</v>
      </c>
      <c r="P5" s="16">
        <v>18</v>
      </c>
      <c r="Q5" s="16">
        <v>16</v>
      </c>
      <c r="R5" s="16">
        <f t="shared" si="4"/>
        <v>34</v>
      </c>
      <c r="S5" s="16">
        <v>136858</v>
      </c>
      <c r="T5" s="16">
        <v>8050</v>
      </c>
      <c r="U5" s="19">
        <f t="shared" si="0"/>
        <v>0.89</v>
      </c>
      <c r="V5" s="16">
        <v>10451</v>
      </c>
      <c r="W5" s="18">
        <v>10</v>
      </c>
      <c r="X5" s="18">
        <v>15</v>
      </c>
      <c r="Y5" s="18">
        <v>21</v>
      </c>
      <c r="Z5" s="18">
        <v>30</v>
      </c>
      <c r="AA5" s="16">
        <v>17</v>
      </c>
      <c r="AB5" s="16" t="s">
        <v>286</v>
      </c>
      <c r="AC5" s="16">
        <f t="shared" si="1"/>
        <v>4</v>
      </c>
      <c r="AD5" s="22">
        <v>3</v>
      </c>
    </row>
    <row r="6" spans="1:30" x14ac:dyDescent="0.3">
      <c r="A6" s="16" t="s">
        <v>12</v>
      </c>
      <c r="B6" s="16" t="s">
        <v>13</v>
      </c>
      <c r="C6" s="16" t="s">
        <v>180</v>
      </c>
      <c r="D6" s="16" t="str">
        <f t="shared" si="2"/>
        <v>florida</v>
      </c>
      <c r="E6" s="16" t="s">
        <v>181</v>
      </c>
      <c r="F6" s="16" t="str">
        <f>VLOOKUP(A6,SpringTraining!A:G,7,FALSE)</f>
        <v>National</v>
      </c>
      <c r="G6" s="16" t="s">
        <v>179</v>
      </c>
      <c r="H6" s="16">
        <v>33458</v>
      </c>
      <c r="I6" s="16" t="s">
        <v>40</v>
      </c>
      <c r="J6" s="16">
        <v>26.891100000000002</v>
      </c>
      <c r="K6" s="16">
        <v>-80.116399999999999</v>
      </c>
      <c r="L6" s="16" t="s">
        <v>271</v>
      </c>
      <c r="M6" s="16" t="str">
        <f t="shared" si="3"/>
        <v>florida,palm beach</v>
      </c>
      <c r="N6" s="16">
        <v>7000</v>
      </c>
      <c r="O6" s="17">
        <v>10</v>
      </c>
      <c r="P6" s="16">
        <v>16</v>
      </c>
      <c r="Q6" s="16">
        <v>19</v>
      </c>
      <c r="R6" s="16">
        <f t="shared" si="4"/>
        <v>35</v>
      </c>
      <c r="S6" s="16">
        <v>65496</v>
      </c>
      <c r="T6" s="16">
        <v>4366</v>
      </c>
      <c r="U6" s="19">
        <f t="shared" si="0"/>
        <v>0.62</v>
      </c>
      <c r="V6" s="16">
        <v>6934</v>
      </c>
      <c r="W6" s="18">
        <v>15</v>
      </c>
      <c r="X6" s="18">
        <v>25</v>
      </c>
      <c r="Y6" s="18">
        <v>28</v>
      </c>
      <c r="Z6" s="18">
        <v>40</v>
      </c>
      <c r="AA6" s="16">
        <v>15</v>
      </c>
      <c r="AB6" s="16" t="s">
        <v>286</v>
      </c>
      <c r="AC6" s="16">
        <f t="shared" si="1"/>
        <v>14</v>
      </c>
      <c r="AD6" s="22">
        <v>1</v>
      </c>
    </row>
    <row r="7" spans="1:30" x14ac:dyDescent="0.3">
      <c r="A7" s="16" t="s">
        <v>69</v>
      </c>
      <c r="B7" s="16" t="s">
        <v>168</v>
      </c>
      <c r="C7" s="16" t="s">
        <v>169</v>
      </c>
      <c r="D7" s="16" t="str">
        <f t="shared" si="2"/>
        <v>texas</v>
      </c>
      <c r="E7" s="16" t="s">
        <v>170</v>
      </c>
      <c r="F7" s="16" t="str">
        <f>VLOOKUP(A7,SpringTraining!A:G,7,FALSE)</f>
        <v>American</v>
      </c>
      <c r="G7" s="16" t="s">
        <v>16</v>
      </c>
      <c r="H7" s="16">
        <v>34744</v>
      </c>
      <c r="I7" s="16" t="s">
        <v>81</v>
      </c>
      <c r="J7" s="16">
        <v>28.298300000000001</v>
      </c>
      <c r="K7" s="16">
        <v>-81.363900000000001</v>
      </c>
      <c r="L7" s="16" t="s">
        <v>267</v>
      </c>
      <c r="M7" s="16" t="str">
        <f t="shared" si="3"/>
        <v>florida,osceola</v>
      </c>
      <c r="N7" s="16">
        <v>5300</v>
      </c>
      <c r="O7" s="17">
        <v>7</v>
      </c>
      <c r="P7" s="16">
        <v>15</v>
      </c>
      <c r="Q7" s="16">
        <v>15</v>
      </c>
      <c r="R7" s="16">
        <f t="shared" si="4"/>
        <v>30</v>
      </c>
      <c r="S7" s="16">
        <v>53602</v>
      </c>
      <c r="T7" s="16">
        <v>3350</v>
      </c>
      <c r="U7" s="19">
        <f t="shared" si="0"/>
        <v>0.63</v>
      </c>
      <c r="V7" s="16">
        <v>5013</v>
      </c>
      <c r="W7" s="18">
        <v>16</v>
      </c>
      <c r="X7" s="18">
        <v>26</v>
      </c>
      <c r="Y7" s="18">
        <v>28</v>
      </c>
      <c r="Z7" s="18">
        <v>50</v>
      </c>
      <c r="AA7" s="16">
        <v>16</v>
      </c>
      <c r="AB7" s="16" t="s">
        <v>286</v>
      </c>
      <c r="AC7" s="16">
        <f t="shared" si="1"/>
        <v>15</v>
      </c>
      <c r="AD7" s="22">
        <v>4</v>
      </c>
    </row>
    <row r="8" spans="1:30" x14ac:dyDescent="0.3">
      <c r="A8" s="16" t="s">
        <v>82</v>
      </c>
      <c r="B8" s="16" t="s">
        <v>173</v>
      </c>
      <c r="C8" s="16" t="s">
        <v>173</v>
      </c>
      <c r="D8" s="16" t="str">
        <f t="shared" si="2"/>
        <v>new york</v>
      </c>
      <c r="E8" s="16" t="s">
        <v>184</v>
      </c>
      <c r="F8" s="16" t="str">
        <f>VLOOKUP(A8,SpringTraining!A:G,7,FALSE)</f>
        <v>National</v>
      </c>
      <c r="G8" s="16" t="s">
        <v>185</v>
      </c>
      <c r="H8" s="16">
        <v>34986</v>
      </c>
      <c r="I8" s="16" t="s">
        <v>67</v>
      </c>
      <c r="J8" s="16">
        <v>27.325299999999999</v>
      </c>
      <c r="K8" s="16">
        <v>-80.404499999999999</v>
      </c>
      <c r="L8" s="16" t="s">
        <v>272</v>
      </c>
      <c r="M8" s="16" t="str">
        <f t="shared" si="3"/>
        <v>florida,st lucie</v>
      </c>
      <c r="N8" s="16">
        <v>7000</v>
      </c>
      <c r="O8" s="17">
        <v>7</v>
      </c>
      <c r="P8" s="16">
        <v>14</v>
      </c>
      <c r="Q8" s="16">
        <v>19</v>
      </c>
      <c r="R8" s="16">
        <f t="shared" si="4"/>
        <v>33</v>
      </c>
      <c r="S8" s="16">
        <v>83412</v>
      </c>
      <c r="T8" s="16">
        <v>4907</v>
      </c>
      <c r="U8" s="19">
        <f t="shared" si="0"/>
        <v>0.7</v>
      </c>
      <c r="V8" s="16">
        <v>6761</v>
      </c>
      <c r="W8" s="18">
        <v>10</v>
      </c>
      <c r="X8" s="18">
        <v>10</v>
      </c>
      <c r="Y8" s="18">
        <v>25</v>
      </c>
      <c r="Z8" s="18">
        <v>25</v>
      </c>
      <c r="AA8" s="16">
        <v>17</v>
      </c>
      <c r="AB8" s="16" t="s">
        <v>286</v>
      </c>
      <c r="AC8" s="16">
        <f t="shared" si="1"/>
        <v>12</v>
      </c>
      <c r="AD8" s="22">
        <v>4</v>
      </c>
    </row>
    <row r="9" spans="1:30" x14ac:dyDescent="0.3">
      <c r="A9" s="16" t="s">
        <v>44</v>
      </c>
      <c r="B9" s="16" t="s">
        <v>173</v>
      </c>
      <c r="C9" s="16" t="s">
        <v>173</v>
      </c>
      <c r="D9" s="16" t="str">
        <f t="shared" si="2"/>
        <v>new york</v>
      </c>
      <c r="E9" s="16" t="s">
        <v>184</v>
      </c>
      <c r="F9" s="16" t="str">
        <f>VLOOKUP(A9,SpringTraining!A:G,7,FALSE)</f>
        <v>American</v>
      </c>
      <c r="G9" s="16" t="s">
        <v>186</v>
      </c>
      <c r="H9" s="16">
        <v>33614</v>
      </c>
      <c r="I9" s="16" t="s">
        <v>32</v>
      </c>
      <c r="J9" s="16">
        <v>27.9803</v>
      </c>
      <c r="K9" s="16">
        <v>-82.506699999999995</v>
      </c>
      <c r="L9" s="16" t="s">
        <v>273</v>
      </c>
      <c r="M9" s="16" t="str">
        <f t="shared" si="3"/>
        <v>florida,hillsborough</v>
      </c>
      <c r="N9" s="16">
        <v>11026</v>
      </c>
      <c r="O9" s="17">
        <v>10</v>
      </c>
      <c r="P9" s="16">
        <v>19</v>
      </c>
      <c r="Q9" s="16">
        <v>15</v>
      </c>
      <c r="R9" s="16">
        <f t="shared" si="4"/>
        <v>34</v>
      </c>
      <c r="S9" s="16">
        <v>164796</v>
      </c>
      <c r="T9" s="16">
        <v>10300</v>
      </c>
      <c r="U9" s="19">
        <f t="shared" si="0"/>
        <v>0.93</v>
      </c>
      <c r="V9" s="16">
        <v>11028</v>
      </c>
      <c r="W9" s="18">
        <v>17</v>
      </c>
      <c r="X9" s="18">
        <v>17</v>
      </c>
      <c r="Y9" s="18">
        <v>33</v>
      </c>
      <c r="Z9" s="18">
        <v>33</v>
      </c>
      <c r="AA9" s="16">
        <v>16</v>
      </c>
      <c r="AB9" s="16" t="s">
        <v>286</v>
      </c>
      <c r="AC9" s="16">
        <f t="shared" si="1"/>
        <v>2</v>
      </c>
      <c r="AD9" s="22">
        <v>1</v>
      </c>
    </row>
    <row r="10" spans="1:30" x14ac:dyDescent="0.3">
      <c r="A10" s="16" t="s">
        <v>61</v>
      </c>
      <c r="B10" s="16" t="s">
        <v>206</v>
      </c>
      <c r="C10" s="16" t="s">
        <v>182</v>
      </c>
      <c r="D10" s="16" t="str">
        <f t="shared" si="2"/>
        <v>minnesota</v>
      </c>
      <c r="E10" s="16" t="s">
        <v>183</v>
      </c>
      <c r="F10" s="16" t="str">
        <f>VLOOKUP(A10,SpringTraining!A:G,7,FALSE)</f>
        <v>American</v>
      </c>
      <c r="G10" s="16" t="s">
        <v>164</v>
      </c>
      <c r="H10" s="16">
        <v>33912</v>
      </c>
      <c r="I10" s="16" t="s">
        <v>76</v>
      </c>
      <c r="J10" s="16">
        <v>26.5383</v>
      </c>
      <c r="K10" s="16">
        <v>-81.841899999999995</v>
      </c>
      <c r="L10" s="16" t="s">
        <v>269</v>
      </c>
      <c r="M10" s="16" t="str">
        <f t="shared" si="3"/>
        <v>florida,lee</v>
      </c>
      <c r="N10" s="16">
        <v>9300</v>
      </c>
      <c r="O10" s="17">
        <v>10</v>
      </c>
      <c r="P10" s="16">
        <v>16</v>
      </c>
      <c r="Q10" s="16">
        <v>15</v>
      </c>
      <c r="R10" s="16">
        <f t="shared" si="4"/>
        <v>31</v>
      </c>
      <c r="S10" s="16">
        <v>113845</v>
      </c>
      <c r="T10" s="16">
        <v>6697</v>
      </c>
      <c r="U10" s="19">
        <f t="shared" si="0"/>
        <v>0.72</v>
      </c>
      <c r="V10" s="16">
        <v>8366</v>
      </c>
      <c r="W10" s="18">
        <v>12</v>
      </c>
      <c r="X10" s="18">
        <v>15</v>
      </c>
      <c r="Y10" s="18">
        <v>40</v>
      </c>
      <c r="Z10" s="18">
        <v>43</v>
      </c>
      <c r="AA10" s="16">
        <v>17</v>
      </c>
      <c r="AB10" s="16" t="s">
        <v>286</v>
      </c>
      <c r="AC10" s="16">
        <f t="shared" si="1"/>
        <v>7</v>
      </c>
      <c r="AD10" s="22">
        <v>1</v>
      </c>
    </row>
    <row r="11" spans="1:30" x14ac:dyDescent="0.3">
      <c r="A11" s="16" t="s">
        <v>53</v>
      </c>
      <c r="B11" s="16" t="s">
        <v>174</v>
      </c>
      <c r="C11" s="16" t="s">
        <v>189</v>
      </c>
      <c r="D11" s="16" t="str">
        <f t="shared" si="2"/>
        <v>pennsylvania</v>
      </c>
      <c r="E11" s="16" t="s">
        <v>190</v>
      </c>
      <c r="F11" s="16" t="str">
        <f>VLOOKUP(A11,SpringTraining!A:G,7,FALSE)</f>
        <v>National</v>
      </c>
      <c r="G11" s="16" t="s">
        <v>187</v>
      </c>
      <c r="H11" s="16">
        <v>33765</v>
      </c>
      <c r="I11" s="16" t="s">
        <v>43</v>
      </c>
      <c r="J11" s="16">
        <v>27.971699999999998</v>
      </c>
      <c r="K11" s="16">
        <v>-82.731700000000004</v>
      </c>
      <c r="L11" s="16" t="s">
        <v>274</v>
      </c>
      <c r="M11" s="16" t="str">
        <f t="shared" si="3"/>
        <v>florida,pinellas</v>
      </c>
      <c r="N11" s="16">
        <f>7300+1500</f>
        <v>8800</v>
      </c>
      <c r="O11" s="17">
        <v>10</v>
      </c>
      <c r="P11" s="16">
        <v>18</v>
      </c>
      <c r="Q11" s="16">
        <v>15</v>
      </c>
      <c r="R11" s="16">
        <f t="shared" si="4"/>
        <v>33</v>
      </c>
      <c r="S11" s="16">
        <v>138313</v>
      </c>
      <c r="T11" s="16">
        <v>8645</v>
      </c>
      <c r="U11" s="19">
        <f t="shared" si="0"/>
        <v>0.98</v>
      </c>
      <c r="V11" s="16">
        <v>11100</v>
      </c>
      <c r="W11" s="18">
        <v>14</v>
      </c>
      <c r="X11" s="18">
        <v>17</v>
      </c>
      <c r="Y11" s="18">
        <v>34</v>
      </c>
      <c r="Z11" s="18">
        <v>39</v>
      </c>
      <c r="AA11" s="16">
        <v>16</v>
      </c>
      <c r="AB11" s="16" t="s">
        <v>286</v>
      </c>
      <c r="AC11" s="16">
        <f t="shared" si="1"/>
        <v>3</v>
      </c>
      <c r="AD11" s="22">
        <v>1</v>
      </c>
    </row>
    <row r="12" spans="1:30" x14ac:dyDescent="0.3">
      <c r="A12" s="16" t="s">
        <v>56</v>
      </c>
      <c r="B12" s="16" t="s">
        <v>175</v>
      </c>
      <c r="C12" s="16" t="s">
        <v>189</v>
      </c>
      <c r="D12" s="16" t="str">
        <f t="shared" si="2"/>
        <v>pennsylvania</v>
      </c>
      <c r="E12" s="16" t="s">
        <v>190</v>
      </c>
      <c r="F12" s="16" t="str">
        <f>VLOOKUP(A12,SpringTraining!A:G,7,FALSE)</f>
        <v>National</v>
      </c>
      <c r="G12" s="16" t="s">
        <v>188</v>
      </c>
      <c r="H12" s="16">
        <v>34205</v>
      </c>
      <c r="I12" s="16" t="s">
        <v>46</v>
      </c>
      <c r="J12" s="16">
        <v>27.485800000000001</v>
      </c>
      <c r="K12" s="16">
        <v>-82.570300000000003</v>
      </c>
      <c r="L12" s="16" t="s">
        <v>275</v>
      </c>
      <c r="M12" s="16" t="str">
        <f t="shared" si="3"/>
        <v>florida,manatee</v>
      </c>
      <c r="N12" s="16">
        <v>8500</v>
      </c>
      <c r="O12" s="17" t="s">
        <v>201</v>
      </c>
      <c r="P12" s="16">
        <v>15</v>
      </c>
      <c r="Q12" s="16">
        <v>16</v>
      </c>
      <c r="R12" s="16">
        <f t="shared" si="4"/>
        <v>31</v>
      </c>
      <c r="S12" s="16">
        <v>93433</v>
      </c>
      <c r="T12" s="16">
        <v>6229</v>
      </c>
      <c r="U12" s="19">
        <f t="shared" si="0"/>
        <v>0.73</v>
      </c>
      <c r="V12" s="16">
        <v>8541</v>
      </c>
      <c r="W12" s="18">
        <v>14</v>
      </c>
      <c r="X12" s="18">
        <v>16</v>
      </c>
      <c r="Y12" s="18">
        <v>25</v>
      </c>
      <c r="Z12" s="18">
        <v>27</v>
      </c>
      <c r="AA12" s="16">
        <v>15</v>
      </c>
      <c r="AB12" s="16" t="s">
        <v>286</v>
      </c>
      <c r="AC12" s="16">
        <f t="shared" si="1"/>
        <v>10</v>
      </c>
      <c r="AD12" s="22">
        <v>6</v>
      </c>
    </row>
    <row r="13" spans="1:30" x14ac:dyDescent="0.3">
      <c r="A13" s="16" t="s">
        <v>74</v>
      </c>
      <c r="B13" s="16" t="s">
        <v>176</v>
      </c>
      <c r="C13" s="16" t="s">
        <v>202</v>
      </c>
      <c r="D13" s="16" t="str">
        <f t="shared" si="2"/>
        <v>missouri</v>
      </c>
      <c r="E13" s="16" t="s">
        <v>203</v>
      </c>
      <c r="F13" s="16" t="str">
        <f>VLOOKUP(A13,SpringTraining!A:G,7,FALSE)</f>
        <v>National</v>
      </c>
      <c r="G13" s="16" t="s">
        <v>179</v>
      </c>
      <c r="H13" s="16">
        <v>33458</v>
      </c>
      <c r="I13" s="16" t="s">
        <v>40</v>
      </c>
      <c r="J13" s="16">
        <v>26.891100000000002</v>
      </c>
      <c r="K13" s="16">
        <v>-80.116399999999999</v>
      </c>
      <c r="L13" s="16" t="s">
        <v>271</v>
      </c>
      <c r="M13" s="16" t="str">
        <f t="shared" si="3"/>
        <v>florida,palm beach</v>
      </c>
      <c r="N13" s="16">
        <v>7000</v>
      </c>
      <c r="O13" s="17">
        <v>10</v>
      </c>
      <c r="P13" s="16">
        <v>14</v>
      </c>
      <c r="Q13" s="16">
        <v>14</v>
      </c>
      <c r="R13" s="16">
        <f t="shared" si="4"/>
        <v>28</v>
      </c>
      <c r="S13" s="16">
        <v>98715</v>
      </c>
      <c r="T13" s="16">
        <v>6170</v>
      </c>
      <c r="U13" s="19">
        <f t="shared" si="0"/>
        <v>0.88</v>
      </c>
      <c r="V13" s="16">
        <v>7629</v>
      </c>
      <c r="W13" s="18">
        <v>20</v>
      </c>
      <c r="X13" s="18">
        <v>25</v>
      </c>
      <c r="Y13" s="18">
        <v>28</v>
      </c>
      <c r="Z13" s="18">
        <v>40</v>
      </c>
      <c r="AA13" s="16">
        <v>16</v>
      </c>
      <c r="AB13" s="16" t="s">
        <v>286</v>
      </c>
      <c r="AC13" s="16">
        <f t="shared" si="1"/>
        <v>9</v>
      </c>
      <c r="AD13" s="22">
        <v>1</v>
      </c>
    </row>
    <row r="14" spans="1:30" x14ac:dyDescent="0.3">
      <c r="A14" s="16" t="s">
        <v>71</v>
      </c>
      <c r="B14" s="16" t="s">
        <v>177</v>
      </c>
      <c r="C14" s="16" t="s">
        <v>180</v>
      </c>
      <c r="D14" s="16" t="str">
        <f t="shared" si="2"/>
        <v>florida</v>
      </c>
      <c r="E14" s="16" t="s">
        <v>181</v>
      </c>
      <c r="F14" s="16" t="str">
        <f>VLOOKUP(A14,SpringTraining!A:G,7,FALSE)</f>
        <v>American</v>
      </c>
      <c r="G14" s="16" t="s">
        <v>191</v>
      </c>
      <c r="H14" s="16">
        <v>33948</v>
      </c>
      <c r="I14" s="16" t="s">
        <v>63</v>
      </c>
      <c r="J14" s="16">
        <v>26.999199999999998</v>
      </c>
      <c r="K14" s="16">
        <v>-82.181700000000006</v>
      </c>
      <c r="L14" s="16" t="s">
        <v>276</v>
      </c>
      <c r="M14" s="16" t="str">
        <f t="shared" si="3"/>
        <v>florida,charlotte</v>
      </c>
      <c r="N14" s="16">
        <v>6823</v>
      </c>
      <c r="O14" s="17">
        <v>10</v>
      </c>
      <c r="P14" s="16">
        <v>14</v>
      </c>
      <c r="Q14" s="16">
        <v>16</v>
      </c>
      <c r="R14" s="16">
        <f t="shared" si="4"/>
        <v>30</v>
      </c>
      <c r="S14" s="16">
        <v>106102</v>
      </c>
      <c r="T14" s="16">
        <v>4895</v>
      </c>
      <c r="U14" s="19">
        <f t="shared" si="0"/>
        <v>0.72</v>
      </c>
      <c r="V14" s="16">
        <v>15167</v>
      </c>
      <c r="W14" s="18">
        <v>10</v>
      </c>
      <c r="X14" s="18">
        <v>10</v>
      </c>
      <c r="Y14" s="18">
        <v>27</v>
      </c>
      <c r="Z14" s="18">
        <v>27</v>
      </c>
      <c r="AA14" s="16">
        <v>18</v>
      </c>
      <c r="AB14" s="16" t="s">
        <v>286</v>
      </c>
      <c r="AC14" s="16">
        <f t="shared" si="1"/>
        <v>8</v>
      </c>
      <c r="AD14" s="22">
        <v>1</v>
      </c>
    </row>
    <row r="15" spans="1:30" x14ac:dyDescent="0.3">
      <c r="A15" s="16" t="s">
        <v>41</v>
      </c>
      <c r="B15" s="16" t="s">
        <v>193</v>
      </c>
      <c r="C15" s="16" t="s">
        <v>204</v>
      </c>
      <c r="D15" s="16" t="str">
        <f t="shared" si="2"/>
        <v>ontario</v>
      </c>
      <c r="E15" s="16" t="s">
        <v>205</v>
      </c>
      <c r="F15" s="16" t="str">
        <f>VLOOKUP(A15,SpringTraining!A:G,7,FALSE)</f>
        <v>American</v>
      </c>
      <c r="G15" s="16" t="s">
        <v>192</v>
      </c>
      <c r="H15" s="16">
        <v>34698</v>
      </c>
      <c r="I15" s="16" t="s">
        <v>55</v>
      </c>
      <c r="J15" s="16">
        <v>28.003599999999999</v>
      </c>
      <c r="K15" s="16">
        <v>-82.7864</v>
      </c>
      <c r="L15" s="16" t="s">
        <v>274</v>
      </c>
      <c r="M15" s="16" t="str">
        <f t="shared" si="3"/>
        <v>florida,pinellas</v>
      </c>
      <c r="N15" s="16">
        <v>5510</v>
      </c>
      <c r="O15" s="17" t="s">
        <v>201</v>
      </c>
      <c r="P15" s="16">
        <v>17</v>
      </c>
      <c r="Q15" s="16">
        <v>14</v>
      </c>
      <c r="R15" s="16">
        <f t="shared" si="4"/>
        <v>31</v>
      </c>
      <c r="S15" s="16">
        <v>78509</v>
      </c>
      <c r="T15" s="16">
        <v>4907</v>
      </c>
      <c r="U15" s="19">
        <f t="shared" si="0"/>
        <v>0.89</v>
      </c>
      <c r="V15" s="16">
        <v>5561</v>
      </c>
      <c r="W15" s="18">
        <v>16</v>
      </c>
      <c r="X15" s="18">
        <v>23</v>
      </c>
      <c r="Y15" s="18">
        <v>24</v>
      </c>
      <c r="Z15" s="18">
        <v>31</v>
      </c>
      <c r="AA15" s="16">
        <v>16</v>
      </c>
      <c r="AB15" s="16" t="s">
        <v>286</v>
      </c>
      <c r="AC15" s="16">
        <f t="shared" si="1"/>
        <v>13</v>
      </c>
      <c r="AD15" s="22">
        <v>6</v>
      </c>
    </row>
    <row r="16" spans="1:30" x14ac:dyDescent="0.3">
      <c r="A16" s="16" t="s">
        <v>65</v>
      </c>
      <c r="B16" s="16" t="s">
        <v>178</v>
      </c>
      <c r="C16" s="16" t="s">
        <v>194</v>
      </c>
      <c r="D16" s="16" t="str">
        <f t="shared" si="2"/>
        <v>district of columbia</v>
      </c>
      <c r="E16" s="16" t="s">
        <v>195</v>
      </c>
      <c r="F16" s="16" t="str">
        <f>VLOOKUP(A16,SpringTraining!A:G,7,FALSE)</f>
        <v>National</v>
      </c>
      <c r="G16" s="16" t="s">
        <v>196</v>
      </c>
      <c r="H16" s="16">
        <v>32940</v>
      </c>
      <c r="I16" s="16" t="s">
        <v>73</v>
      </c>
      <c r="J16" s="16">
        <v>28.256900000000002</v>
      </c>
      <c r="K16" s="16">
        <v>-80.706100000000006</v>
      </c>
      <c r="L16" s="16" t="s">
        <v>277</v>
      </c>
      <c r="M16" s="16" t="str">
        <f t="shared" si="3"/>
        <v>florida,brevard</v>
      </c>
      <c r="N16" s="16">
        <v>8100</v>
      </c>
      <c r="O16" s="17">
        <v>7</v>
      </c>
      <c r="P16" s="16">
        <v>15</v>
      </c>
      <c r="Q16" s="16">
        <v>16</v>
      </c>
      <c r="R16" s="16">
        <f t="shared" si="4"/>
        <v>31</v>
      </c>
      <c r="S16" s="16">
        <v>85270</v>
      </c>
      <c r="T16" s="16">
        <v>5329</v>
      </c>
      <c r="U16" s="19">
        <f t="shared" si="0"/>
        <v>0.66</v>
      </c>
      <c r="V16" s="16">
        <v>7415</v>
      </c>
      <c r="W16" s="18">
        <v>12</v>
      </c>
      <c r="X16" s="18">
        <v>12</v>
      </c>
      <c r="Y16" s="18">
        <v>26</v>
      </c>
      <c r="Z16" s="18">
        <v>26</v>
      </c>
      <c r="AA16" s="16">
        <v>16</v>
      </c>
      <c r="AB16" s="16" t="s">
        <v>286</v>
      </c>
      <c r="AC16" s="16">
        <f t="shared" si="1"/>
        <v>11</v>
      </c>
      <c r="AD16" s="22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9"/>
  <sheetViews>
    <sheetView showGridLines="0" workbookViewId="0">
      <pane ySplit="1" topLeftCell="A239" activePane="bottomLeft" state="frozen"/>
      <selection pane="bottomLeft"/>
    </sheetView>
  </sheetViews>
  <sheetFormatPr defaultRowHeight="14.4" x14ac:dyDescent="0.3"/>
  <cols>
    <col min="1" max="2" width="8.44140625" bestFit="1" customWidth="1"/>
    <col min="3" max="3" width="8.6640625" bestFit="1" customWidth="1"/>
    <col min="4" max="5" width="9" bestFit="1" customWidth="1"/>
    <col min="6" max="6" width="8.33203125" bestFit="1" customWidth="1"/>
  </cols>
  <sheetData>
    <row r="1" spans="1:7" ht="24" x14ac:dyDescent="0.3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/>
      <c r="G1" s="1"/>
    </row>
    <row r="2" spans="1:7" ht="34.799999999999997" thickBot="1" x14ac:dyDescent="0.35">
      <c r="A2" s="2" t="s">
        <v>28</v>
      </c>
      <c r="B2" s="2" t="s">
        <v>29</v>
      </c>
      <c r="C2" s="2" t="s">
        <v>30</v>
      </c>
      <c r="D2" s="2" t="s">
        <v>31</v>
      </c>
      <c r="E2" s="2" t="s">
        <v>32</v>
      </c>
      <c r="F2" s="3" t="s">
        <v>33</v>
      </c>
      <c r="G2" s="2"/>
    </row>
    <row r="3" spans="1:7" ht="34.799999999999997" thickBot="1" x14ac:dyDescent="0.35">
      <c r="A3" s="4" t="s">
        <v>28</v>
      </c>
      <c r="B3" s="4" t="s">
        <v>29</v>
      </c>
      <c r="C3" s="4" t="s">
        <v>34</v>
      </c>
      <c r="D3" s="4" t="s">
        <v>35</v>
      </c>
      <c r="E3" s="4" t="s">
        <v>36</v>
      </c>
      <c r="F3" s="5" t="s">
        <v>33</v>
      </c>
      <c r="G3" s="4"/>
    </row>
    <row r="4" spans="1:7" ht="34.799999999999997" thickBot="1" x14ac:dyDescent="0.35">
      <c r="A4" s="2" t="s">
        <v>37</v>
      </c>
      <c r="B4" s="2" t="s">
        <v>29</v>
      </c>
      <c r="C4" s="2" t="s">
        <v>38</v>
      </c>
      <c r="D4" s="2" t="s">
        <v>39</v>
      </c>
      <c r="E4" s="2" t="s">
        <v>40</v>
      </c>
      <c r="F4" s="3" t="s">
        <v>33</v>
      </c>
      <c r="G4" s="2"/>
    </row>
    <row r="5" spans="1:7" ht="34.799999999999997" thickBot="1" x14ac:dyDescent="0.35">
      <c r="A5" s="4" t="s">
        <v>37</v>
      </c>
      <c r="B5" s="4" t="s">
        <v>29</v>
      </c>
      <c r="C5" s="4" t="s">
        <v>41</v>
      </c>
      <c r="D5" s="4" t="s">
        <v>42</v>
      </c>
      <c r="E5" s="4" t="s">
        <v>43</v>
      </c>
      <c r="F5" s="5" t="s">
        <v>33</v>
      </c>
      <c r="G5" s="4"/>
    </row>
    <row r="6" spans="1:7" ht="29.4" thickBot="1" x14ac:dyDescent="0.35">
      <c r="A6" s="2" t="s">
        <v>37</v>
      </c>
      <c r="B6" s="2" t="s">
        <v>29</v>
      </c>
      <c r="C6" s="2" t="s">
        <v>44</v>
      </c>
      <c r="D6" s="2" t="s">
        <v>45</v>
      </c>
      <c r="E6" s="2" t="s">
        <v>46</v>
      </c>
      <c r="F6" s="3" t="s">
        <v>33</v>
      </c>
      <c r="G6" s="2"/>
    </row>
    <row r="7" spans="1:7" ht="29.4" thickBot="1" x14ac:dyDescent="0.35">
      <c r="A7" s="4" t="s">
        <v>37</v>
      </c>
      <c r="B7" s="4" t="s">
        <v>29</v>
      </c>
      <c r="C7" s="4" t="s">
        <v>10</v>
      </c>
      <c r="D7" s="4" t="s">
        <v>47</v>
      </c>
      <c r="E7" s="4" t="s">
        <v>15</v>
      </c>
      <c r="F7" s="5" t="s">
        <v>33</v>
      </c>
      <c r="G7" s="4"/>
    </row>
    <row r="8" spans="1:7" ht="23.4" thickBot="1" x14ac:dyDescent="0.35">
      <c r="A8" s="2" t="s">
        <v>48</v>
      </c>
      <c r="B8" s="2" t="s">
        <v>49</v>
      </c>
      <c r="C8" s="2" t="s">
        <v>50</v>
      </c>
      <c r="D8" s="2" t="s">
        <v>51</v>
      </c>
      <c r="E8" s="2" t="s">
        <v>52</v>
      </c>
      <c r="F8" s="6"/>
      <c r="G8" s="2"/>
    </row>
    <row r="9" spans="1:7" ht="46.2" thickBot="1" x14ac:dyDescent="0.35">
      <c r="A9" s="4" t="s">
        <v>48</v>
      </c>
      <c r="B9" s="4" t="s">
        <v>29</v>
      </c>
      <c r="C9" s="4" t="s">
        <v>53</v>
      </c>
      <c r="D9" s="4" t="s">
        <v>54</v>
      </c>
      <c r="E9" s="4" t="s">
        <v>55</v>
      </c>
      <c r="F9" s="5" t="s">
        <v>33</v>
      </c>
      <c r="G9" s="4"/>
    </row>
    <row r="10" spans="1:7" ht="34.799999999999997" thickBot="1" x14ac:dyDescent="0.35">
      <c r="A10" s="2" t="s">
        <v>48</v>
      </c>
      <c r="B10" s="2" t="s">
        <v>29</v>
      </c>
      <c r="C10" s="2" t="s">
        <v>56</v>
      </c>
      <c r="D10" s="2" t="s">
        <v>31</v>
      </c>
      <c r="E10" s="2" t="s">
        <v>32</v>
      </c>
      <c r="F10" s="3" t="s">
        <v>33</v>
      </c>
      <c r="G10" s="2"/>
    </row>
    <row r="11" spans="1:7" ht="34.799999999999997" thickBot="1" x14ac:dyDescent="0.35">
      <c r="A11" s="4" t="s">
        <v>48</v>
      </c>
      <c r="B11" s="4" t="s">
        <v>29</v>
      </c>
      <c r="C11" s="4" t="s">
        <v>4</v>
      </c>
      <c r="D11" s="4" t="s">
        <v>35</v>
      </c>
      <c r="E11" s="4" t="s">
        <v>36</v>
      </c>
      <c r="F11" s="5" t="s">
        <v>33</v>
      </c>
      <c r="G11" s="4"/>
    </row>
    <row r="12" spans="1:7" ht="29.4" thickBot="1" x14ac:dyDescent="0.35">
      <c r="A12" s="2" t="s">
        <v>48</v>
      </c>
      <c r="B12" s="2" t="s">
        <v>29</v>
      </c>
      <c r="C12" s="2" t="s">
        <v>57</v>
      </c>
      <c r="D12" s="2" t="s">
        <v>51</v>
      </c>
      <c r="E12" s="2" t="s">
        <v>52</v>
      </c>
      <c r="F12" s="3" t="s">
        <v>33</v>
      </c>
      <c r="G12" s="2"/>
    </row>
    <row r="13" spans="1:7" ht="34.799999999999997" thickBot="1" x14ac:dyDescent="0.35">
      <c r="A13" s="4" t="s">
        <v>48</v>
      </c>
      <c r="B13" s="4" t="s">
        <v>29</v>
      </c>
      <c r="C13" s="4" t="s">
        <v>58</v>
      </c>
      <c r="D13" s="4" t="s">
        <v>39</v>
      </c>
      <c r="E13" s="4" t="s">
        <v>40</v>
      </c>
      <c r="F13" s="5" t="s">
        <v>33</v>
      </c>
      <c r="G13" s="4"/>
    </row>
    <row r="14" spans="1:7" ht="34.799999999999997" thickBot="1" x14ac:dyDescent="0.35">
      <c r="A14" s="2" t="s">
        <v>59</v>
      </c>
      <c r="B14" s="2" t="s">
        <v>29</v>
      </c>
      <c r="C14" s="2" t="s">
        <v>12</v>
      </c>
      <c r="D14" s="2" t="s">
        <v>60</v>
      </c>
      <c r="E14" s="2" t="s">
        <v>40</v>
      </c>
      <c r="F14" s="3" t="s">
        <v>33</v>
      </c>
      <c r="G14" s="2"/>
    </row>
    <row r="15" spans="1:7" ht="34.799999999999997" thickBot="1" x14ac:dyDescent="0.35">
      <c r="A15" s="4" t="s">
        <v>59</v>
      </c>
      <c r="B15" s="4" t="s">
        <v>29</v>
      </c>
      <c r="C15" s="4" t="s">
        <v>10</v>
      </c>
      <c r="D15" s="4" t="s">
        <v>42</v>
      </c>
      <c r="E15" s="4" t="s">
        <v>43</v>
      </c>
      <c r="F15" s="5" t="s">
        <v>33</v>
      </c>
      <c r="G15" s="4"/>
    </row>
    <row r="16" spans="1:7" ht="34.799999999999997" thickBot="1" x14ac:dyDescent="0.35">
      <c r="A16" s="2" t="s">
        <v>59</v>
      </c>
      <c r="B16" s="2" t="s">
        <v>29</v>
      </c>
      <c r="C16" s="2" t="s">
        <v>44</v>
      </c>
      <c r="D16" s="2" t="s">
        <v>35</v>
      </c>
      <c r="E16" s="2" t="s">
        <v>36</v>
      </c>
      <c r="F16" s="3" t="s">
        <v>33</v>
      </c>
      <c r="G16" s="2"/>
    </row>
    <row r="17" spans="1:7" ht="29.4" thickBot="1" x14ac:dyDescent="0.35">
      <c r="A17" s="4" t="s">
        <v>59</v>
      </c>
      <c r="B17" s="4" t="s">
        <v>29</v>
      </c>
      <c r="C17" s="4" t="s">
        <v>61</v>
      </c>
      <c r="D17" s="4" t="s">
        <v>51</v>
      </c>
      <c r="E17" s="4" t="s">
        <v>52</v>
      </c>
      <c r="F17" s="5" t="s">
        <v>33</v>
      </c>
      <c r="G17" s="4"/>
    </row>
    <row r="18" spans="1:7" ht="34.799999999999997" thickBot="1" x14ac:dyDescent="0.35">
      <c r="A18" s="2" t="s">
        <v>59</v>
      </c>
      <c r="B18" s="2" t="s">
        <v>29</v>
      </c>
      <c r="C18" s="2" t="s">
        <v>6</v>
      </c>
      <c r="D18" s="2" t="s">
        <v>62</v>
      </c>
      <c r="E18" s="2" t="s">
        <v>63</v>
      </c>
      <c r="F18" s="3" t="s">
        <v>33</v>
      </c>
      <c r="G18" s="2"/>
    </row>
    <row r="19" spans="1:7" ht="46.2" thickBot="1" x14ac:dyDescent="0.35">
      <c r="A19" s="4" t="s">
        <v>59</v>
      </c>
      <c r="B19" s="4" t="s">
        <v>29</v>
      </c>
      <c r="C19" s="4" t="s">
        <v>56</v>
      </c>
      <c r="D19" s="4" t="s">
        <v>54</v>
      </c>
      <c r="E19" s="4" t="s">
        <v>55</v>
      </c>
      <c r="F19" s="5" t="s">
        <v>33</v>
      </c>
      <c r="G19" s="4"/>
    </row>
    <row r="20" spans="1:7" ht="29.4" thickBot="1" x14ac:dyDescent="0.35">
      <c r="A20" s="2" t="s">
        <v>59</v>
      </c>
      <c r="B20" s="2" t="s">
        <v>64</v>
      </c>
      <c r="C20" s="2" t="s">
        <v>65</v>
      </c>
      <c r="D20" s="2" t="s">
        <v>66</v>
      </c>
      <c r="E20" s="2" t="s">
        <v>67</v>
      </c>
      <c r="F20" s="3" t="s">
        <v>33</v>
      </c>
      <c r="G20" s="2"/>
    </row>
    <row r="21" spans="1:7" ht="29.4" thickBot="1" x14ac:dyDescent="0.35">
      <c r="A21" s="4" t="s">
        <v>59</v>
      </c>
      <c r="B21" s="4" t="s">
        <v>68</v>
      </c>
      <c r="C21" s="4" t="s">
        <v>69</v>
      </c>
      <c r="D21" s="4" t="s">
        <v>47</v>
      </c>
      <c r="E21" s="4" t="s">
        <v>15</v>
      </c>
      <c r="F21" s="5" t="s">
        <v>33</v>
      </c>
      <c r="G21" s="4"/>
    </row>
    <row r="22" spans="1:7" ht="34.799999999999997" thickBot="1" x14ac:dyDescent="0.35">
      <c r="A22" s="2" t="s">
        <v>70</v>
      </c>
      <c r="B22" s="2" t="s">
        <v>29</v>
      </c>
      <c r="C22" s="2" t="s">
        <v>53</v>
      </c>
      <c r="D22" s="2" t="s">
        <v>31</v>
      </c>
      <c r="E22" s="2" t="s">
        <v>32</v>
      </c>
      <c r="F22" s="3" t="s">
        <v>33</v>
      </c>
      <c r="G22" s="2"/>
    </row>
    <row r="23" spans="1:7" ht="34.799999999999997" thickBot="1" x14ac:dyDescent="0.35">
      <c r="A23" s="4" t="s">
        <v>70</v>
      </c>
      <c r="B23" s="4" t="s">
        <v>29</v>
      </c>
      <c r="C23" s="4" t="s">
        <v>69</v>
      </c>
      <c r="D23" s="4" t="s">
        <v>35</v>
      </c>
      <c r="E23" s="4" t="s">
        <v>36</v>
      </c>
      <c r="F23" s="5" t="s">
        <v>33</v>
      </c>
      <c r="G23" s="4"/>
    </row>
    <row r="24" spans="1:7" ht="29.4" thickBot="1" x14ac:dyDescent="0.35">
      <c r="A24" s="2" t="s">
        <v>70</v>
      </c>
      <c r="B24" s="2" t="s">
        <v>29</v>
      </c>
      <c r="C24" s="2" t="s">
        <v>71</v>
      </c>
      <c r="D24" s="2" t="s">
        <v>45</v>
      </c>
      <c r="E24" s="2" t="s">
        <v>46</v>
      </c>
      <c r="F24" s="3" t="s">
        <v>33</v>
      </c>
      <c r="G24" s="2"/>
    </row>
    <row r="25" spans="1:7" ht="34.799999999999997" thickBot="1" x14ac:dyDescent="0.35">
      <c r="A25" s="4" t="s">
        <v>70</v>
      </c>
      <c r="B25" s="4" t="s">
        <v>29</v>
      </c>
      <c r="C25" s="4" t="s">
        <v>4</v>
      </c>
      <c r="D25" s="4" t="s">
        <v>72</v>
      </c>
      <c r="E25" s="4" t="s">
        <v>73</v>
      </c>
      <c r="F25" s="5" t="s">
        <v>33</v>
      </c>
      <c r="G25" s="4"/>
    </row>
    <row r="26" spans="1:7" ht="34.799999999999997" thickBot="1" x14ac:dyDescent="0.35">
      <c r="A26" s="2" t="s">
        <v>70</v>
      </c>
      <c r="B26" s="2" t="s">
        <v>29</v>
      </c>
      <c r="C26" s="2" t="s">
        <v>74</v>
      </c>
      <c r="D26" s="2" t="s">
        <v>39</v>
      </c>
      <c r="E26" s="2" t="s">
        <v>40</v>
      </c>
      <c r="F26" s="3" t="s">
        <v>33</v>
      </c>
      <c r="G26" s="2"/>
    </row>
    <row r="27" spans="1:7" ht="29.4" thickBot="1" x14ac:dyDescent="0.35">
      <c r="A27" s="4" t="s">
        <v>70</v>
      </c>
      <c r="B27" s="4" t="s">
        <v>29</v>
      </c>
      <c r="C27" s="4" t="s">
        <v>8</v>
      </c>
      <c r="D27" s="4" t="s">
        <v>75</v>
      </c>
      <c r="E27" s="4" t="s">
        <v>76</v>
      </c>
      <c r="F27" s="5" t="s">
        <v>33</v>
      </c>
      <c r="G27" s="7"/>
    </row>
    <row r="28" spans="1:7" ht="29.4" thickBot="1" x14ac:dyDescent="0.35">
      <c r="A28" s="2" t="s">
        <v>70</v>
      </c>
      <c r="B28" s="2" t="s">
        <v>29</v>
      </c>
      <c r="C28" s="2" t="s">
        <v>41</v>
      </c>
      <c r="D28" s="2" t="s">
        <v>77</v>
      </c>
      <c r="E28" s="2" t="s">
        <v>78</v>
      </c>
      <c r="F28" s="3" t="s">
        <v>33</v>
      </c>
      <c r="G28" s="2"/>
    </row>
    <row r="29" spans="1:7" ht="29.4" thickBot="1" x14ac:dyDescent="0.35">
      <c r="A29" s="4" t="s">
        <v>70</v>
      </c>
      <c r="B29" s="4" t="s">
        <v>64</v>
      </c>
      <c r="C29" s="4" t="s">
        <v>12</v>
      </c>
      <c r="D29" s="4" t="s">
        <v>66</v>
      </c>
      <c r="E29" s="4" t="s">
        <v>67</v>
      </c>
      <c r="F29" s="5" t="s">
        <v>33</v>
      </c>
      <c r="G29" s="4"/>
    </row>
    <row r="30" spans="1:7" ht="34.799999999999997" thickBot="1" x14ac:dyDescent="0.35">
      <c r="A30" s="2" t="s">
        <v>79</v>
      </c>
      <c r="B30" s="2" t="s">
        <v>29</v>
      </c>
      <c r="C30" s="2" t="s">
        <v>12</v>
      </c>
      <c r="D30" s="2" t="s">
        <v>72</v>
      </c>
      <c r="E30" s="2" t="s">
        <v>73</v>
      </c>
      <c r="F30" s="3" t="s">
        <v>33</v>
      </c>
      <c r="G30" s="2"/>
    </row>
    <row r="31" spans="1:7" ht="34.799999999999997" thickBot="1" x14ac:dyDescent="0.35">
      <c r="A31" s="4" t="s">
        <v>79</v>
      </c>
      <c r="B31" s="4" t="s">
        <v>29</v>
      </c>
      <c r="C31" s="4" t="s">
        <v>61</v>
      </c>
      <c r="D31" s="4" t="s">
        <v>62</v>
      </c>
      <c r="E31" s="4" t="s">
        <v>63</v>
      </c>
      <c r="F31" s="5" t="s">
        <v>33</v>
      </c>
      <c r="G31" s="4"/>
    </row>
    <row r="32" spans="1:7" ht="46.2" thickBot="1" x14ac:dyDescent="0.35">
      <c r="A32" s="2" t="s">
        <v>79</v>
      </c>
      <c r="B32" s="2" t="s">
        <v>29</v>
      </c>
      <c r="C32" s="2" t="s">
        <v>44</v>
      </c>
      <c r="D32" s="2" t="s">
        <v>54</v>
      </c>
      <c r="E32" s="2" t="s">
        <v>55</v>
      </c>
      <c r="F32" s="3" t="s">
        <v>33</v>
      </c>
      <c r="G32" s="2"/>
    </row>
    <row r="33" spans="1:7" ht="29.4" thickBot="1" x14ac:dyDescent="0.35">
      <c r="A33" s="4" t="s">
        <v>79</v>
      </c>
      <c r="B33" s="4" t="s">
        <v>29</v>
      </c>
      <c r="C33" s="4" t="s">
        <v>10</v>
      </c>
      <c r="D33" s="4" t="s">
        <v>47</v>
      </c>
      <c r="E33" s="4" t="s">
        <v>15</v>
      </c>
      <c r="F33" s="5" t="s">
        <v>33</v>
      </c>
      <c r="G33" s="4"/>
    </row>
    <row r="34" spans="1:7" ht="34.799999999999997" thickBot="1" x14ac:dyDescent="0.35">
      <c r="A34" s="2" t="s">
        <v>79</v>
      </c>
      <c r="B34" s="2" t="s">
        <v>29</v>
      </c>
      <c r="C34" s="2" t="s">
        <v>4</v>
      </c>
      <c r="D34" s="2" t="s">
        <v>80</v>
      </c>
      <c r="E34" s="2" t="s">
        <v>81</v>
      </c>
      <c r="F34" s="3" t="s">
        <v>33</v>
      </c>
      <c r="G34" s="2"/>
    </row>
    <row r="35" spans="1:7" ht="34.799999999999997" thickBot="1" x14ac:dyDescent="0.35">
      <c r="A35" s="4" t="s">
        <v>79</v>
      </c>
      <c r="B35" s="4" t="s">
        <v>29</v>
      </c>
      <c r="C35" s="4" t="s">
        <v>56</v>
      </c>
      <c r="D35" s="4" t="s">
        <v>42</v>
      </c>
      <c r="E35" s="4" t="s">
        <v>43</v>
      </c>
      <c r="F35" s="5" t="s">
        <v>33</v>
      </c>
      <c r="G35" s="4"/>
    </row>
    <row r="36" spans="1:7" ht="34.799999999999997" thickBot="1" x14ac:dyDescent="0.35">
      <c r="A36" s="2" t="s">
        <v>79</v>
      </c>
      <c r="B36" s="2" t="s">
        <v>29</v>
      </c>
      <c r="C36" s="2" t="s">
        <v>82</v>
      </c>
      <c r="D36" s="2" t="s">
        <v>60</v>
      </c>
      <c r="E36" s="2" t="s">
        <v>40</v>
      </c>
      <c r="F36" s="3" t="s">
        <v>33</v>
      </c>
      <c r="G36" s="2"/>
    </row>
    <row r="37" spans="1:7" ht="29.4" thickBot="1" x14ac:dyDescent="0.35">
      <c r="A37" s="4" t="s">
        <v>79</v>
      </c>
      <c r="B37" s="4" t="s">
        <v>29</v>
      </c>
      <c r="C37" s="4" t="s">
        <v>6</v>
      </c>
      <c r="D37" s="4" t="s">
        <v>51</v>
      </c>
      <c r="E37" s="4" t="s">
        <v>52</v>
      </c>
      <c r="F37" s="5" t="s">
        <v>33</v>
      </c>
      <c r="G37" s="4"/>
    </row>
    <row r="38" spans="1:7" ht="29.4" thickBot="1" x14ac:dyDescent="0.35">
      <c r="A38" s="2" t="s">
        <v>83</v>
      </c>
      <c r="B38" s="2" t="s">
        <v>29</v>
      </c>
      <c r="C38" s="2" t="s">
        <v>41</v>
      </c>
      <c r="D38" s="2" t="s">
        <v>75</v>
      </c>
      <c r="E38" s="2" t="s">
        <v>76</v>
      </c>
      <c r="F38" s="3" t="s">
        <v>33</v>
      </c>
      <c r="G38" s="8"/>
    </row>
    <row r="39" spans="1:7" ht="34.799999999999997" thickBot="1" x14ac:dyDescent="0.35">
      <c r="A39" s="4" t="s">
        <v>83</v>
      </c>
      <c r="B39" s="4" t="s">
        <v>29</v>
      </c>
      <c r="C39" s="4" t="s">
        <v>69</v>
      </c>
      <c r="D39" s="4" t="s">
        <v>39</v>
      </c>
      <c r="E39" s="4" t="s">
        <v>40</v>
      </c>
      <c r="F39" s="5" t="s">
        <v>33</v>
      </c>
      <c r="G39" s="4"/>
    </row>
    <row r="40" spans="1:7" ht="34.799999999999997" thickBot="1" x14ac:dyDescent="0.35">
      <c r="A40" s="2" t="s">
        <v>83</v>
      </c>
      <c r="B40" s="2" t="s">
        <v>29</v>
      </c>
      <c r="C40" s="2" t="s">
        <v>74</v>
      </c>
      <c r="D40" s="2" t="s">
        <v>35</v>
      </c>
      <c r="E40" s="2" t="s">
        <v>36</v>
      </c>
      <c r="F40" s="3" t="s">
        <v>33</v>
      </c>
      <c r="G40" s="2"/>
    </row>
    <row r="41" spans="1:7" ht="29.4" thickBot="1" x14ac:dyDescent="0.35">
      <c r="A41" s="4" t="s">
        <v>83</v>
      </c>
      <c r="B41" s="4" t="s">
        <v>29</v>
      </c>
      <c r="C41" s="4" t="s">
        <v>61</v>
      </c>
      <c r="D41" s="4" t="s">
        <v>77</v>
      </c>
      <c r="E41" s="4" t="s">
        <v>78</v>
      </c>
      <c r="F41" s="5" t="s">
        <v>33</v>
      </c>
      <c r="G41" s="4"/>
    </row>
    <row r="42" spans="1:7" ht="29.4" thickBot="1" x14ac:dyDescent="0.35">
      <c r="A42" s="2" t="s">
        <v>83</v>
      </c>
      <c r="B42" s="2" t="s">
        <v>29</v>
      </c>
      <c r="C42" s="2" t="s">
        <v>82</v>
      </c>
      <c r="D42" s="2" t="s">
        <v>47</v>
      </c>
      <c r="E42" s="2" t="s">
        <v>15</v>
      </c>
      <c r="F42" s="3" t="s">
        <v>33</v>
      </c>
      <c r="G42" s="2"/>
    </row>
    <row r="43" spans="1:7" ht="34.799999999999997" thickBot="1" x14ac:dyDescent="0.35">
      <c r="A43" s="4" t="s">
        <v>83</v>
      </c>
      <c r="B43" s="4" t="s">
        <v>29</v>
      </c>
      <c r="C43" s="4" t="s">
        <v>53</v>
      </c>
      <c r="D43" s="4" t="s">
        <v>62</v>
      </c>
      <c r="E43" s="4" t="s">
        <v>63</v>
      </c>
      <c r="F43" s="5" t="s">
        <v>33</v>
      </c>
      <c r="G43" s="4"/>
    </row>
    <row r="44" spans="1:7" ht="29.4" thickBot="1" x14ac:dyDescent="0.35">
      <c r="A44" s="2" t="s">
        <v>83</v>
      </c>
      <c r="B44" s="2" t="s">
        <v>29</v>
      </c>
      <c r="C44" s="2" t="s">
        <v>8</v>
      </c>
      <c r="D44" s="2" t="s">
        <v>45</v>
      </c>
      <c r="E44" s="2" t="s">
        <v>46</v>
      </c>
      <c r="F44" s="3" t="s">
        <v>33</v>
      </c>
      <c r="G44" s="2"/>
    </row>
    <row r="45" spans="1:7" ht="34.799999999999997" thickBot="1" x14ac:dyDescent="0.35">
      <c r="A45" s="4" t="s">
        <v>83</v>
      </c>
      <c r="B45" s="4" t="s">
        <v>29</v>
      </c>
      <c r="C45" s="4" t="s">
        <v>65</v>
      </c>
      <c r="D45" s="4" t="s">
        <v>31</v>
      </c>
      <c r="E45" s="4" t="s">
        <v>32</v>
      </c>
      <c r="F45" s="5" t="s">
        <v>33</v>
      </c>
      <c r="G45" s="4"/>
    </row>
    <row r="46" spans="1:7" ht="29.4" thickBot="1" x14ac:dyDescent="0.35">
      <c r="A46" s="2" t="s">
        <v>84</v>
      </c>
      <c r="B46" s="2" t="s">
        <v>29</v>
      </c>
      <c r="C46" s="2" t="s">
        <v>71</v>
      </c>
      <c r="D46" s="2" t="s">
        <v>51</v>
      </c>
      <c r="E46" s="2" t="s">
        <v>52</v>
      </c>
      <c r="F46" s="3" t="s">
        <v>33</v>
      </c>
      <c r="G46" s="2"/>
    </row>
    <row r="47" spans="1:7" ht="34.799999999999997" thickBot="1" x14ac:dyDescent="0.35">
      <c r="A47" s="4" t="s">
        <v>84</v>
      </c>
      <c r="B47" s="4" t="s">
        <v>29</v>
      </c>
      <c r="C47" s="4" t="s">
        <v>56</v>
      </c>
      <c r="D47" s="4" t="s">
        <v>35</v>
      </c>
      <c r="E47" s="4" t="s">
        <v>36</v>
      </c>
      <c r="F47" s="5" t="s">
        <v>33</v>
      </c>
      <c r="G47" s="4"/>
    </row>
    <row r="48" spans="1:7" ht="29.4" thickBot="1" x14ac:dyDescent="0.35">
      <c r="A48" s="2" t="s">
        <v>84</v>
      </c>
      <c r="B48" s="2" t="s">
        <v>29</v>
      </c>
      <c r="C48" s="2" t="s">
        <v>65</v>
      </c>
      <c r="D48" s="2" t="s">
        <v>47</v>
      </c>
      <c r="E48" s="2" t="s">
        <v>15</v>
      </c>
      <c r="F48" s="3" t="s">
        <v>33</v>
      </c>
      <c r="G48" s="2"/>
    </row>
    <row r="49" spans="1:7" ht="34.799999999999997" thickBot="1" x14ac:dyDescent="0.35">
      <c r="A49" s="4" t="s">
        <v>84</v>
      </c>
      <c r="B49" s="4" t="s">
        <v>29</v>
      </c>
      <c r="C49" s="4" t="s">
        <v>61</v>
      </c>
      <c r="D49" s="4" t="s">
        <v>39</v>
      </c>
      <c r="E49" s="4" t="s">
        <v>40</v>
      </c>
      <c r="F49" s="5" t="s">
        <v>33</v>
      </c>
      <c r="G49" s="4"/>
    </row>
    <row r="50" spans="1:7" ht="29.4" thickBot="1" x14ac:dyDescent="0.35">
      <c r="A50" s="2" t="s">
        <v>84</v>
      </c>
      <c r="B50" s="2" t="s">
        <v>64</v>
      </c>
      <c r="C50" s="2" t="s">
        <v>69</v>
      </c>
      <c r="D50" s="2" t="s">
        <v>66</v>
      </c>
      <c r="E50" s="2" t="s">
        <v>67</v>
      </c>
      <c r="F50" s="3" t="s">
        <v>33</v>
      </c>
      <c r="G50" s="2"/>
    </row>
    <row r="51" spans="1:7" ht="34.799999999999997" thickBot="1" x14ac:dyDescent="0.35">
      <c r="A51" s="4" t="s">
        <v>84</v>
      </c>
      <c r="B51" s="4" t="s">
        <v>85</v>
      </c>
      <c r="C51" s="4" t="s">
        <v>41</v>
      </c>
      <c r="D51" s="4" t="s">
        <v>42</v>
      </c>
      <c r="E51" s="4" t="s">
        <v>43</v>
      </c>
      <c r="F51" s="5" t="s">
        <v>33</v>
      </c>
      <c r="G51" s="4"/>
    </row>
    <row r="52" spans="1:7" ht="34.799999999999997" thickBot="1" x14ac:dyDescent="0.35">
      <c r="A52" s="2" t="s">
        <v>84</v>
      </c>
      <c r="B52" s="2" t="s">
        <v>86</v>
      </c>
      <c r="C52" s="2" t="s">
        <v>6</v>
      </c>
      <c r="D52" s="2" t="s">
        <v>31</v>
      </c>
      <c r="E52" s="2" t="s">
        <v>32</v>
      </c>
      <c r="F52" s="3" t="s">
        <v>33</v>
      </c>
      <c r="G52" s="2"/>
    </row>
    <row r="53" spans="1:7" ht="34.799999999999997" thickBot="1" x14ac:dyDescent="0.35">
      <c r="A53" s="4" t="s">
        <v>87</v>
      </c>
      <c r="B53" s="4" t="s">
        <v>29</v>
      </c>
      <c r="C53" s="4" t="s">
        <v>82</v>
      </c>
      <c r="D53" s="4" t="s">
        <v>72</v>
      </c>
      <c r="E53" s="4" t="s">
        <v>73</v>
      </c>
      <c r="F53" s="5" t="s">
        <v>33</v>
      </c>
      <c r="G53" s="4"/>
    </row>
    <row r="54" spans="1:7" ht="34.799999999999997" thickBot="1" x14ac:dyDescent="0.35">
      <c r="A54" s="2" t="s">
        <v>87</v>
      </c>
      <c r="B54" s="2" t="s">
        <v>29</v>
      </c>
      <c r="C54" s="2" t="s">
        <v>4</v>
      </c>
      <c r="D54" s="2" t="s">
        <v>42</v>
      </c>
      <c r="E54" s="2" t="s">
        <v>43</v>
      </c>
      <c r="F54" s="3" t="s">
        <v>33</v>
      </c>
      <c r="G54" s="8"/>
    </row>
    <row r="55" spans="1:7" ht="34.799999999999997" thickBot="1" x14ac:dyDescent="0.35">
      <c r="A55" s="4" t="s">
        <v>87</v>
      </c>
      <c r="B55" s="4" t="s">
        <v>29</v>
      </c>
      <c r="C55" s="4" t="s">
        <v>8</v>
      </c>
      <c r="D55" s="4" t="s">
        <v>60</v>
      </c>
      <c r="E55" s="4" t="s">
        <v>40</v>
      </c>
      <c r="F55" s="5" t="s">
        <v>33</v>
      </c>
      <c r="G55" s="4"/>
    </row>
    <row r="56" spans="1:7" ht="34.799999999999997" thickBot="1" x14ac:dyDescent="0.35">
      <c r="A56" s="2" t="s">
        <v>87</v>
      </c>
      <c r="B56" s="2" t="s">
        <v>29</v>
      </c>
      <c r="C56" s="2" t="s">
        <v>10</v>
      </c>
      <c r="D56" s="2" t="s">
        <v>80</v>
      </c>
      <c r="E56" s="2" t="s">
        <v>81</v>
      </c>
      <c r="F56" s="3" t="s">
        <v>33</v>
      </c>
      <c r="G56" s="2"/>
    </row>
    <row r="57" spans="1:7" ht="34.799999999999997" thickBot="1" x14ac:dyDescent="0.35">
      <c r="A57" s="4" t="s">
        <v>87</v>
      </c>
      <c r="B57" s="4" t="s">
        <v>29</v>
      </c>
      <c r="C57" s="4" t="s">
        <v>44</v>
      </c>
      <c r="D57" s="4" t="s">
        <v>62</v>
      </c>
      <c r="E57" s="4" t="s">
        <v>63</v>
      </c>
      <c r="F57" s="5" t="s">
        <v>33</v>
      </c>
      <c r="G57" s="4"/>
    </row>
    <row r="58" spans="1:7" ht="46.2" thickBot="1" x14ac:dyDescent="0.35">
      <c r="A58" s="2" t="s">
        <v>87</v>
      </c>
      <c r="B58" s="2" t="s">
        <v>29</v>
      </c>
      <c r="C58" s="2" t="s">
        <v>56</v>
      </c>
      <c r="D58" s="2" t="s">
        <v>54</v>
      </c>
      <c r="E58" s="2" t="s">
        <v>55</v>
      </c>
      <c r="F58" s="3" t="s">
        <v>33</v>
      </c>
      <c r="G58" s="2"/>
    </row>
    <row r="59" spans="1:7" ht="29.4" thickBot="1" x14ac:dyDescent="0.35">
      <c r="A59" s="4" t="s">
        <v>87</v>
      </c>
      <c r="B59" s="4" t="s">
        <v>64</v>
      </c>
      <c r="C59" s="4" t="s">
        <v>12</v>
      </c>
      <c r="D59" s="4" t="s">
        <v>66</v>
      </c>
      <c r="E59" s="4" t="s">
        <v>67</v>
      </c>
      <c r="F59" s="5" t="s">
        <v>33</v>
      </c>
      <c r="G59" s="4"/>
    </row>
    <row r="60" spans="1:7" ht="29.4" thickBot="1" x14ac:dyDescent="0.35">
      <c r="A60" s="2" t="s">
        <v>87</v>
      </c>
      <c r="B60" s="2" t="s">
        <v>86</v>
      </c>
      <c r="C60" s="2" t="s">
        <v>6</v>
      </c>
      <c r="D60" s="2" t="s">
        <v>75</v>
      </c>
      <c r="E60" s="2" t="s">
        <v>76</v>
      </c>
      <c r="F60" s="3" t="s">
        <v>33</v>
      </c>
      <c r="G60" s="8"/>
    </row>
    <row r="61" spans="1:7" ht="29.4" thickBot="1" x14ac:dyDescent="0.35">
      <c r="A61" s="4" t="s">
        <v>88</v>
      </c>
      <c r="B61" s="4" t="s">
        <v>29</v>
      </c>
      <c r="C61" s="4" t="s">
        <v>71</v>
      </c>
      <c r="D61" s="4" t="s">
        <v>77</v>
      </c>
      <c r="E61" s="4" t="s">
        <v>78</v>
      </c>
      <c r="F61" s="5" t="s">
        <v>33</v>
      </c>
      <c r="G61" s="4"/>
    </row>
    <row r="62" spans="1:7" ht="34.799999999999997" thickBot="1" x14ac:dyDescent="0.35">
      <c r="A62" s="2" t="s">
        <v>88</v>
      </c>
      <c r="B62" s="2" t="s">
        <v>29</v>
      </c>
      <c r="C62" s="2" t="s">
        <v>53</v>
      </c>
      <c r="D62" s="2" t="s">
        <v>35</v>
      </c>
      <c r="E62" s="2" t="s">
        <v>36</v>
      </c>
      <c r="F62" s="3" t="s">
        <v>33</v>
      </c>
      <c r="G62" s="2"/>
    </row>
    <row r="63" spans="1:7" ht="34.799999999999997" thickBot="1" x14ac:dyDescent="0.35">
      <c r="A63" s="4" t="s">
        <v>88</v>
      </c>
      <c r="B63" s="4" t="s">
        <v>29</v>
      </c>
      <c r="C63" s="4" t="s">
        <v>82</v>
      </c>
      <c r="D63" s="4" t="s">
        <v>80</v>
      </c>
      <c r="E63" s="4" t="s">
        <v>81</v>
      </c>
      <c r="F63" s="5" t="s">
        <v>33</v>
      </c>
      <c r="G63" s="4"/>
    </row>
    <row r="64" spans="1:7" ht="34.799999999999997" thickBot="1" x14ac:dyDescent="0.35">
      <c r="A64" s="2" t="s">
        <v>88</v>
      </c>
      <c r="B64" s="2" t="s">
        <v>29</v>
      </c>
      <c r="C64" s="2" t="s">
        <v>8</v>
      </c>
      <c r="D64" s="2" t="s">
        <v>39</v>
      </c>
      <c r="E64" s="2" t="s">
        <v>40</v>
      </c>
      <c r="F64" s="3" t="s">
        <v>33</v>
      </c>
      <c r="G64" s="2"/>
    </row>
    <row r="65" spans="1:7" ht="29.4" thickBot="1" x14ac:dyDescent="0.35">
      <c r="A65" s="4" t="s">
        <v>88</v>
      </c>
      <c r="B65" s="4" t="s">
        <v>29</v>
      </c>
      <c r="C65" s="4" t="s">
        <v>74</v>
      </c>
      <c r="D65" s="4" t="s">
        <v>75</v>
      </c>
      <c r="E65" s="4" t="s">
        <v>76</v>
      </c>
      <c r="F65" s="5" t="s">
        <v>33</v>
      </c>
      <c r="G65" s="4"/>
    </row>
    <row r="66" spans="1:7" ht="34.799999999999997" thickBot="1" x14ac:dyDescent="0.35">
      <c r="A66" s="2" t="s">
        <v>88</v>
      </c>
      <c r="B66" s="2" t="s">
        <v>29</v>
      </c>
      <c r="C66" s="2" t="s">
        <v>44</v>
      </c>
      <c r="D66" s="2" t="s">
        <v>42</v>
      </c>
      <c r="E66" s="2" t="s">
        <v>43</v>
      </c>
      <c r="F66" s="3" t="s">
        <v>33</v>
      </c>
      <c r="G66" s="2"/>
    </row>
    <row r="67" spans="1:7" ht="29.4" thickBot="1" x14ac:dyDescent="0.35">
      <c r="A67" s="4" t="s">
        <v>88</v>
      </c>
      <c r="B67" s="4" t="s">
        <v>29</v>
      </c>
      <c r="C67" s="4" t="s">
        <v>41</v>
      </c>
      <c r="D67" s="4" t="s">
        <v>45</v>
      </c>
      <c r="E67" s="4" t="s">
        <v>46</v>
      </c>
      <c r="F67" s="5" t="s">
        <v>33</v>
      </c>
      <c r="G67" s="4"/>
    </row>
    <row r="68" spans="1:7" ht="29.4" thickBot="1" x14ac:dyDescent="0.35">
      <c r="A68" s="2" t="s">
        <v>88</v>
      </c>
      <c r="B68" s="2" t="s">
        <v>68</v>
      </c>
      <c r="C68" s="2" t="s">
        <v>65</v>
      </c>
      <c r="D68" s="2" t="s">
        <v>47</v>
      </c>
      <c r="E68" s="2" t="s">
        <v>15</v>
      </c>
      <c r="F68" s="3" t="s">
        <v>33</v>
      </c>
      <c r="G68" s="2"/>
    </row>
    <row r="69" spans="1:7" ht="34.799999999999997" thickBot="1" x14ac:dyDescent="0.35">
      <c r="A69" s="4" t="s">
        <v>89</v>
      </c>
      <c r="B69" s="4" t="s">
        <v>29</v>
      </c>
      <c r="C69" s="4" t="s">
        <v>69</v>
      </c>
      <c r="D69" s="4" t="s">
        <v>72</v>
      </c>
      <c r="E69" s="4" t="s">
        <v>73</v>
      </c>
      <c r="F69" s="5" t="s">
        <v>33</v>
      </c>
      <c r="G69" s="4"/>
    </row>
    <row r="70" spans="1:7" ht="29.4" thickBot="1" x14ac:dyDescent="0.35">
      <c r="A70" s="2" t="s">
        <v>89</v>
      </c>
      <c r="B70" s="2" t="s">
        <v>29</v>
      </c>
      <c r="C70" s="2" t="s">
        <v>53</v>
      </c>
      <c r="D70" s="2" t="s">
        <v>77</v>
      </c>
      <c r="E70" s="2" t="s">
        <v>78</v>
      </c>
      <c r="F70" s="3" t="s">
        <v>33</v>
      </c>
      <c r="G70" s="2"/>
    </row>
    <row r="71" spans="1:7" ht="29.4" thickBot="1" x14ac:dyDescent="0.35">
      <c r="A71" s="4" t="s">
        <v>89</v>
      </c>
      <c r="B71" s="4" t="s">
        <v>29</v>
      </c>
      <c r="C71" s="4" t="s">
        <v>4</v>
      </c>
      <c r="D71" s="4" t="s">
        <v>51</v>
      </c>
      <c r="E71" s="4" t="s">
        <v>52</v>
      </c>
      <c r="F71" s="5" t="s">
        <v>33</v>
      </c>
      <c r="G71" s="4"/>
    </row>
    <row r="72" spans="1:7" ht="46.2" thickBot="1" x14ac:dyDescent="0.35">
      <c r="A72" s="2" t="s">
        <v>89</v>
      </c>
      <c r="B72" s="2" t="s">
        <v>29</v>
      </c>
      <c r="C72" s="2" t="s">
        <v>71</v>
      </c>
      <c r="D72" s="2" t="s">
        <v>54</v>
      </c>
      <c r="E72" s="2" t="s">
        <v>55</v>
      </c>
      <c r="F72" s="3" t="s">
        <v>33</v>
      </c>
      <c r="G72" s="2"/>
    </row>
    <row r="73" spans="1:7" ht="34.799999999999997" thickBot="1" x14ac:dyDescent="0.35">
      <c r="A73" s="4" t="s">
        <v>89</v>
      </c>
      <c r="B73" s="4" t="s">
        <v>29</v>
      </c>
      <c r="C73" s="4" t="s">
        <v>12</v>
      </c>
      <c r="D73" s="4" t="s">
        <v>60</v>
      </c>
      <c r="E73" s="4" t="s">
        <v>40</v>
      </c>
      <c r="F73" s="5" t="s">
        <v>33</v>
      </c>
      <c r="G73" s="4"/>
    </row>
    <row r="74" spans="1:7" ht="29.4" thickBot="1" x14ac:dyDescent="0.35">
      <c r="A74" s="2" t="s">
        <v>89</v>
      </c>
      <c r="B74" s="2" t="s">
        <v>29</v>
      </c>
      <c r="C74" s="2" t="s">
        <v>61</v>
      </c>
      <c r="D74" s="2" t="s">
        <v>45</v>
      </c>
      <c r="E74" s="2" t="s">
        <v>46</v>
      </c>
      <c r="F74" s="3" t="s">
        <v>33</v>
      </c>
      <c r="G74" s="2"/>
    </row>
    <row r="75" spans="1:7" ht="29.4" thickBot="1" x14ac:dyDescent="0.35">
      <c r="A75" s="4" t="s">
        <v>89</v>
      </c>
      <c r="B75" s="4" t="s">
        <v>64</v>
      </c>
      <c r="C75" s="4" t="s">
        <v>74</v>
      </c>
      <c r="D75" s="4" t="s">
        <v>66</v>
      </c>
      <c r="E75" s="4" t="s">
        <v>67</v>
      </c>
      <c r="F75" s="5" t="s">
        <v>33</v>
      </c>
      <c r="G75" s="4"/>
    </row>
    <row r="76" spans="1:7" ht="34.799999999999997" thickBot="1" x14ac:dyDescent="0.35">
      <c r="A76" s="2" t="s">
        <v>89</v>
      </c>
      <c r="B76" s="2" t="s">
        <v>86</v>
      </c>
      <c r="C76" s="2" t="s">
        <v>10</v>
      </c>
      <c r="D76" s="2" t="s">
        <v>31</v>
      </c>
      <c r="E76" s="2" t="s">
        <v>32</v>
      </c>
      <c r="F76" s="3" t="s">
        <v>33</v>
      </c>
      <c r="G76" s="2"/>
    </row>
    <row r="77" spans="1:7" ht="34.799999999999997" thickBot="1" x14ac:dyDescent="0.35">
      <c r="A77" s="4" t="s">
        <v>90</v>
      </c>
      <c r="B77" s="4" t="s">
        <v>29</v>
      </c>
      <c r="C77" s="4" t="s">
        <v>4</v>
      </c>
      <c r="D77" s="4" t="s">
        <v>72</v>
      </c>
      <c r="E77" s="4" t="s">
        <v>73</v>
      </c>
      <c r="F77" s="5" t="s">
        <v>33</v>
      </c>
      <c r="G77" s="4"/>
    </row>
    <row r="78" spans="1:7" ht="29.4" thickBot="1" x14ac:dyDescent="0.35">
      <c r="A78" s="2" t="s">
        <v>90</v>
      </c>
      <c r="B78" s="2" t="s">
        <v>29</v>
      </c>
      <c r="C78" s="2" t="s">
        <v>12</v>
      </c>
      <c r="D78" s="2" t="s">
        <v>47</v>
      </c>
      <c r="E78" s="2" t="s">
        <v>15</v>
      </c>
      <c r="F78" s="3" t="s">
        <v>33</v>
      </c>
      <c r="G78" s="2"/>
    </row>
    <row r="79" spans="1:7" ht="29.4" thickBot="1" x14ac:dyDescent="0.35">
      <c r="A79" s="4" t="s">
        <v>90</v>
      </c>
      <c r="B79" s="4" t="s">
        <v>29</v>
      </c>
      <c r="C79" s="4" t="s">
        <v>8</v>
      </c>
      <c r="D79" s="4" t="s">
        <v>77</v>
      </c>
      <c r="E79" s="4" t="s">
        <v>78</v>
      </c>
      <c r="F79" s="5" t="s">
        <v>33</v>
      </c>
      <c r="G79" s="4"/>
    </row>
    <row r="80" spans="1:7" ht="34.799999999999997" thickBot="1" x14ac:dyDescent="0.35">
      <c r="A80" s="2" t="s">
        <v>90</v>
      </c>
      <c r="B80" s="2" t="s">
        <v>29</v>
      </c>
      <c r="C80" s="2" t="s">
        <v>82</v>
      </c>
      <c r="D80" s="2" t="s">
        <v>35</v>
      </c>
      <c r="E80" s="2" t="s">
        <v>36</v>
      </c>
      <c r="F80" s="3" t="s">
        <v>33</v>
      </c>
      <c r="G80" s="2"/>
    </row>
    <row r="81" spans="1:7" ht="46.2" thickBot="1" x14ac:dyDescent="0.35">
      <c r="A81" s="4" t="s">
        <v>90</v>
      </c>
      <c r="B81" s="4" t="s">
        <v>29</v>
      </c>
      <c r="C81" s="4" t="s">
        <v>61</v>
      </c>
      <c r="D81" s="4" t="s">
        <v>54</v>
      </c>
      <c r="E81" s="4" t="s">
        <v>55</v>
      </c>
      <c r="F81" s="5" t="s">
        <v>33</v>
      </c>
      <c r="G81" s="4"/>
    </row>
    <row r="82" spans="1:7" ht="34.799999999999997" thickBot="1" x14ac:dyDescent="0.35">
      <c r="A82" s="2" t="s">
        <v>90</v>
      </c>
      <c r="B82" s="2" t="s">
        <v>29</v>
      </c>
      <c r="C82" s="2" t="s">
        <v>44</v>
      </c>
      <c r="D82" s="2" t="s">
        <v>80</v>
      </c>
      <c r="E82" s="2" t="s">
        <v>81</v>
      </c>
      <c r="F82" s="3" t="s">
        <v>33</v>
      </c>
      <c r="G82" s="2"/>
    </row>
    <row r="83" spans="1:7" ht="34.799999999999997" thickBot="1" x14ac:dyDescent="0.35">
      <c r="A83" s="4" t="s">
        <v>90</v>
      </c>
      <c r="B83" s="4" t="s">
        <v>29</v>
      </c>
      <c r="C83" s="4" t="s">
        <v>69</v>
      </c>
      <c r="D83" s="4" t="s">
        <v>42</v>
      </c>
      <c r="E83" s="4" t="s">
        <v>43</v>
      </c>
      <c r="F83" s="5" t="s">
        <v>33</v>
      </c>
      <c r="G83" s="7"/>
    </row>
    <row r="84" spans="1:7" ht="34.799999999999997" thickBot="1" x14ac:dyDescent="0.35">
      <c r="A84" s="2" t="s">
        <v>90</v>
      </c>
      <c r="B84" s="2" t="s">
        <v>29</v>
      </c>
      <c r="C84" s="2" t="s">
        <v>65</v>
      </c>
      <c r="D84" s="2" t="s">
        <v>60</v>
      </c>
      <c r="E84" s="2" t="s">
        <v>40</v>
      </c>
      <c r="F84" s="3" t="s">
        <v>33</v>
      </c>
      <c r="G84" s="2"/>
    </row>
    <row r="85" spans="1:7" ht="34.799999999999997" thickBot="1" x14ac:dyDescent="0.35">
      <c r="A85" s="4" t="s">
        <v>90</v>
      </c>
      <c r="B85" s="4" t="s">
        <v>29</v>
      </c>
      <c r="C85" s="4" t="s">
        <v>56</v>
      </c>
      <c r="D85" s="4" t="s">
        <v>62</v>
      </c>
      <c r="E85" s="4" t="s">
        <v>63</v>
      </c>
      <c r="F85" s="5" t="s">
        <v>33</v>
      </c>
      <c r="G85" s="4"/>
    </row>
    <row r="86" spans="1:7" ht="29.4" thickBot="1" x14ac:dyDescent="0.35">
      <c r="A86" s="2" t="s">
        <v>90</v>
      </c>
      <c r="B86" s="2" t="s">
        <v>86</v>
      </c>
      <c r="C86" s="2" t="s">
        <v>6</v>
      </c>
      <c r="D86" s="2" t="s">
        <v>51</v>
      </c>
      <c r="E86" s="2" t="s">
        <v>52</v>
      </c>
      <c r="F86" s="3" t="s">
        <v>33</v>
      </c>
      <c r="G86" s="2"/>
    </row>
    <row r="87" spans="1:7" ht="34.799999999999997" thickBot="1" x14ac:dyDescent="0.35">
      <c r="A87" s="4" t="s">
        <v>91</v>
      </c>
      <c r="B87" s="4" t="s">
        <v>92</v>
      </c>
      <c r="C87" s="4" t="s">
        <v>74</v>
      </c>
      <c r="D87" s="4" t="s">
        <v>72</v>
      </c>
      <c r="E87" s="4" t="s">
        <v>73</v>
      </c>
      <c r="F87" s="5" t="s">
        <v>33</v>
      </c>
      <c r="G87" s="4"/>
    </row>
    <row r="88" spans="1:7" ht="29.4" thickBot="1" x14ac:dyDescent="0.35">
      <c r="A88" s="2" t="s">
        <v>91</v>
      </c>
      <c r="B88" s="2" t="s">
        <v>92</v>
      </c>
      <c r="C88" s="2" t="s">
        <v>56</v>
      </c>
      <c r="D88" s="2" t="s">
        <v>77</v>
      </c>
      <c r="E88" s="2" t="s">
        <v>78</v>
      </c>
      <c r="F88" s="3" t="s">
        <v>33</v>
      </c>
      <c r="G88" s="2"/>
    </row>
    <row r="89" spans="1:7" ht="34.799999999999997" thickBot="1" x14ac:dyDescent="0.35">
      <c r="A89" s="4" t="s">
        <v>91</v>
      </c>
      <c r="B89" s="4" t="s">
        <v>92</v>
      </c>
      <c r="C89" s="4" t="s">
        <v>41</v>
      </c>
      <c r="D89" s="4" t="s">
        <v>80</v>
      </c>
      <c r="E89" s="4" t="s">
        <v>81</v>
      </c>
      <c r="F89" s="5" t="s">
        <v>33</v>
      </c>
      <c r="G89" s="4"/>
    </row>
    <row r="90" spans="1:7" ht="29.4" thickBot="1" x14ac:dyDescent="0.35">
      <c r="A90" s="2" t="s">
        <v>91</v>
      </c>
      <c r="B90" s="2" t="s">
        <v>92</v>
      </c>
      <c r="C90" s="2" t="s">
        <v>8</v>
      </c>
      <c r="D90" s="2" t="s">
        <v>45</v>
      </c>
      <c r="E90" s="2" t="s">
        <v>46</v>
      </c>
      <c r="F90" s="3" t="s">
        <v>33</v>
      </c>
      <c r="G90" s="2"/>
    </row>
    <row r="91" spans="1:7" ht="29.4" thickBot="1" x14ac:dyDescent="0.35">
      <c r="A91" s="4" t="s">
        <v>91</v>
      </c>
      <c r="B91" s="4" t="s">
        <v>92</v>
      </c>
      <c r="C91" s="4" t="s">
        <v>53</v>
      </c>
      <c r="D91" s="4" t="s">
        <v>75</v>
      </c>
      <c r="E91" s="4" t="s">
        <v>76</v>
      </c>
      <c r="F91" s="5" t="s">
        <v>33</v>
      </c>
      <c r="G91" s="4"/>
    </row>
    <row r="92" spans="1:7" ht="34.799999999999997" thickBot="1" x14ac:dyDescent="0.35">
      <c r="A92" s="2" t="s">
        <v>91</v>
      </c>
      <c r="B92" s="2" t="s">
        <v>92</v>
      </c>
      <c r="C92" s="2" t="s">
        <v>10</v>
      </c>
      <c r="D92" s="2" t="s">
        <v>39</v>
      </c>
      <c r="E92" s="2" t="s">
        <v>40</v>
      </c>
      <c r="F92" s="3" t="s">
        <v>33</v>
      </c>
      <c r="G92" s="2"/>
    </row>
    <row r="93" spans="1:7" ht="34.799999999999997" thickBot="1" x14ac:dyDescent="0.35">
      <c r="A93" s="4" t="s">
        <v>91</v>
      </c>
      <c r="B93" s="4" t="s">
        <v>92</v>
      </c>
      <c r="C93" s="4" t="s">
        <v>71</v>
      </c>
      <c r="D93" s="4" t="s">
        <v>31</v>
      </c>
      <c r="E93" s="4" t="s">
        <v>32</v>
      </c>
      <c r="F93" s="5" t="s">
        <v>33</v>
      </c>
      <c r="G93" s="4"/>
    </row>
    <row r="94" spans="1:7" ht="29.4" thickBot="1" x14ac:dyDescent="0.35">
      <c r="A94" s="2" t="s">
        <v>91</v>
      </c>
      <c r="B94" s="2" t="s">
        <v>93</v>
      </c>
      <c r="C94" s="2" t="s">
        <v>4</v>
      </c>
      <c r="D94" s="2" t="s">
        <v>66</v>
      </c>
      <c r="E94" s="2" t="s">
        <v>67</v>
      </c>
      <c r="F94" s="3" t="s">
        <v>33</v>
      </c>
      <c r="G94" s="2"/>
    </row>
    <row r="95" spans="1:7" ht="29.4" thickBot="1" x14ac:dyDescent="0.35">
      <c r="A95" s="4" t="s">
        <v>94</v>
      </c>
      <c r="B95" s="4" t="s">
        <v>92</v>
      </c>
      <c r="C95" s="4" t="s">
        <v>6</v>
      </c>
      <c r="D95" s="4" t="s">
        <v>45</v>
      </c>
      <c r="E95" s="4" t="s">
        <v>46</v>
      </c>
      <c r="F95" s="5" t="s">
        <v>33</v>
      </c>
      <c r="G95" s="4"/>
    </row>
    <row r="96" spans="1:7" ht="29.4" thickBot="1" x14ac:dyDescent="0.35">
      <c r="A96" s="2" t="s">
        <v>94</v>
      </c>
      <c r="B96" s="2" t="s">
        <v>92</v>
      </c>
      <c r="C96" s="2" t="s">
        <v>71</v>
      </c>
      <c r="D96" s="2" t="s">
        <v>51</v>
      </c>
      <c r="E96" s="2" t="s">
        <v>52</v>
      </c>
      <c r="F96" s="3" t="s">
        <v>33</v>
      </c>
      <c r="G96" s="2"/>
    </row>
    <row r="97" spans="1:7" ht="34.799999999999997" thickBot="1" x14ac:dyDescent="0.35">
      <c r="A97" s="4" t="s">
        <v>94</v>
      </c>
      <c r="B97" s="4" t="s">
        <v>92</v>
      </c>
      <c r="C97" s="4" t="s">
        <v>10</v>
      </c>
      <c r="D97" s="4" t="s">
        <v>60</v>
      </c>
      <c r="E97" s="4" t="s">
        <v>40</v>
      </c>
      <c r="F97" s="5" t="s">
        <v>33</v>
      </c>
      <c r="G97" s="4"/>
    </row>
    <row r="98" spans="1:7" ht="34.799999999999997" thickBot="1" x14ac:dyDescent="0.35">
      <c r="A98" s="2" t="s">
        <v>94</v>
      </c>
      <c r="B98" s="2" t="s">
        <v>92</v>
      </c>
      <c r="C98" s="2" t="s">
        <v>4</v>
      </c>
      <c r="D98" s="2" t="s">
        <v>42</v>
      </c>
      <c r="E98" s="2" t="s">
        <v>43</v>
      </c>
      <c r="F98" s="3" t="s">
        <v>33</v>
      </c>
      <c r="G98" s="2"/>
    </row>
    <row r="99" spans="1:7" ht="29.4" thickBot="1" x14ac:dyDescent="0.35">
      <c r="A99" s="4" t="s">
        <v>94</v>
      </c>
      <c r="B99" s="4" t="s">
        <v>93</v>
      </c>
      <c r="C99" s="4" t="s">
        <v>12</v>
      </c>
      <c r="D99" s="4" t="s">
        <v>66</v>
      </c>
      <c r="E99" s="4" t="s">
        <v>67</v>
      </c>
      <c r="F99" s="5" t="s">
        <v>33</v>
      </c>
      <c r="G99" s="4"/>
    </row>
    <row r="100" spans="1:7" ht="34.799999999999997" thickBot="1" x14ac:dyDescent="0.35">
      <c r="A100" s="2" t="s">
        <v>94</v>
      </c>
      <c r="B100" s="2" t="s">
        <v>95</v>
      </c>
      <c r="C100" s="2" t="s">
        <v>69</v>
      </c>
      <c r="D100" s="2" t="s">
        <v>72</v>
      </c>
      <c r="E100" s="2" t="s">
        <v>73</v>
      </c>
      <c r="F100" s="3" t="s">
        <v>33</v>
      </c>
      <c r="G100" s="2"/>
    </row>
    <row r="101" spans="1:7" ht="34.799999999999997" thickBot="1" x14ac:dyDescent="0.35">
      <c r="A101" s="4" t="s">
        <v>96</v>
      </c>
      <c r="B101" s="4" t="s">
        <v>92</v>
      </c>
      <c r="C101" s="4" t="s">
        <v>44</v>
      </c>
      <c r="D101" s="4" t="s">
        <v>72</v>
      </c>
      <c r="E101" s="4" t="s">
        <v>73</v>
      </c>
      <c r="F101" s="5" t="s">
        <v>33</v>
      </c>
      <c r="G101" s="4"/>
    </row>
    <row r="102" spans="1:7" ht="29.4" thickBot="1" x14ac:dyDescent="0.35">
      <c r="A102" s="2" t="s">
        <v>96</v>
      </c>
      <c r="B102" s="2" t="s">
        <v>92</v>
      </c>
      <c r="C102" s="2" t="s">
        <v>53</v>
      </c>
      <c r="D102" s="2" t="s">
        <v>47</v>
      </c>
      <c r="E102" s="2" t="s">
        <v>15</v>
      </c>
      <c r="F102" s="3" t="s">
        <v>33</v>
      </c>
      <c r="G102" s="2"/>
    </row>
    <row r="103" spans="1:7" ht="29.4" thickBot="1" x14ac:dyDescent="0.35">
      <c r="A103" s="4" t="s">
        <v>96</v>
      </c>
      <c r="B103" s="4" t="s">
        <v>92</v>
      </c>
      <c r="C103" s="4" t="s">
        <v>8</v>
      </c>
      <c r="D103" s="4" t="s">
        <v>77</v>
      </c>
      <c r="E103" s="4" t="s">
        <v>78</v>
      </c>
      <c r="F103" s="5" t="s">
        <v>33</v>
      </c>
      <c r="G103" s="4"/>
    </row>
    <row r="104" spans="1:7" ht="57.6" thickBot="1" x14ac:dyDescent="0.35">
      <c r="A104" s="2" t="s">
        <v>96</v>
      </c>
      <c r="B104" s="2" t="s">
        <v>92</v>
      </c>
      <c r="C104" s="2" t="s">
        <v>97</v>
      </c>
      <c r="D104" s="2" t="s">
        <v>54</v>
      </c>
      <c r="E104" s="2" t="s">
        <v>98</v>
      </c>
      <c r="F104" s="6"/>
      <c r="G104" s="2"/>
    </row>
    <row r="105" spans="1:7" ht="34.799999999999997" thickBot="1" x14ac:dyDescent="0.35">
      <c r="A105" s="4" t="s">
        <v>96</v>
      </c>
      <c r="B105" s="4" t="s">
        <v>92</v>
      </c>
      <c r="C105" s="4" t="s">
        <v>41</v>
      </c>
      <c r="D105" s="4" t="s">
        <v>35</v>
      </c>
      <c r="E105" s="4" t="s">
        <v>36</v>
      </c>
      <c r="F105" s="5" t="s">
        <v>33</v>
      </c>
      <c r="G105" s="4"/>
    </row>
    <row r="106" spans="1:7" ht="34.799999999999997" thickBot="1" x14ac:dyDescent="0.35">
      <c r="A106" s="2" t="s">
        <v>96</v>
      </c>
      <c r="B106" s="2" t="s">
        <v>92</v>
      </c>
      <c r="C106" s="2" t="s">
        <v>82</v>
      </c>
      <c r="D106" s="2" t="s">
        <v>60</v>
      </c>
      <c r="E106" s="2" t="s">
        <v>40</v>
      </c>
      <c r="F106" s="3" t="s">
        <v>33</v>
      </c>
      <c r="G106" s="2"/>
    </row>
    <row r="107" spans="1:7" ht="34.799999999999997" thickBot="1" x14ac:dyDescent="0.35">
      <c r="A107" s="4" t="s">
        <v>96</v>
      </c>
      <c r="B107" s="4" t="s">
        <v>92</v>
      </c>
      <c r="C107" s="4" t="s">
        <v>61</v>
      </c>
      <c r="D107" s="4" t="s">
        <v>62</v>
      </c>
      <c r="E107" s="4" t="s">
        <v>63</v>
      </c>
      <c r="F107" s="5" t="s">
        <v>33</v>
      </c>
      <c r="G107" s="4"/>
    </row>
    <row r="108" spans="1:7" ht="29.4" thickBot="1" x14ac:dyDescent="0.35">
      <c r="A108" s="2" t="s">
        <v>96</v>
      </c>
      <c r="B108" s="2" t="s">
        <v>92</v>
      </c>
      <c r="C108" s="2" t="s">
        <v>12</v>
      </c>
      <c r="D108" s="2" t="s">
        <v>51</v>
      </c>
      <c r="E108" s="2" t="s">
        <v>52</v>
      </c>
      <c r="F108" s="3" t="s">
        <v>33</v>
      </c>
      <c r="G108" s="2"/>
    </row>
    <row r="109" spans="1:7" ht="29.4" thickBot="1" x14ac:dyDescent="0.35">
      <c r="A109" s="4" t="s">
        <v>99</v>
      </c>
      <c r="B109" s="4" t="s">
        <v>92</v>
      </c>
      <c r="C109" s="4" t="s">
        <v>65</v>
      </c>
      <c r="D109" s="4" t="s">
        <v>47</v>
      </c>
      <c r="E109" s="4" t="s">
        <v>15</v>
      </c>
      <c r="F109" s="5" t="s">
        <v>33</v>
      </c>
      <c r="G109" s="4"/>
    </row>
    <row r="110" spans="1:7" ht="29.4" thickBot="1" x14ac:dyDescent="0.35">
      <c r="A110" s="2" t="s">
        <v>99</v>
      </c>
      <c r="B110" s="2" t="s">
        <v>92</v>
      </c>
      <c r="C110" s="2" t="s">
        <v>53</v>
      </c>
      <c r="D110" s="2" t="s">
        <v>77</v>
      </c>
      <c r="E110" s="2" t="s">
        <v>78</v>
      </c>
      <c r="F110" s="3" t="s">
        <v>33</v>
      </c>
      <c r="G110" s="2"/>
    </row>
    <row r="111" spans="1:7" ht="34.799999999999997" thickBot="1" x14ac:dyDescent="0.35">
      <c r="A111" s="4" t="s">
        <v>99</v>
      </c>
      <c r="B111" s="4" t="s">
        <v>92</v>
      </c>
      <c r="C111" s="4" t="s">
        <v>65</v>
      </c>
      <c r="D111" s="4" t="s">
        <v>80</v>
      </c>
      <c r="E111" s="4" t="s">
        <v>81</v>
      </c>
      <c r="F111" s="5" t="s">
        <v>33</v>
      </c>
      <c r="G111" s="4"/>
    </row>
    <row r="112" spans="1:7" ht="46.2" thickBot="1" x14ac:dyDescent="0.35">
      <c r="A112" s="2" t="s">
        <v>99</v>
      </c>
      <c r="B112" s="2" t="s">
        <v>92</v>
      </c>
      <c r="C112" s="2" t="s">
        <v>71</v>
      </c>
      <c r="D112" s="2" t="s">
        <v>54</v>
      </c>
      <c r="E112" s="2" t="s">
        <v>55</v>
      </c>
      <c r="F112" s="3" t="s">
        <v>33</v>
      </c>
      <c r="G112" s="2"/>
    </row>
    <row r="113" spans="1:7" ht="29.4" thickBot="1" x14ac:dyDescent="0.35">
      <c r="A113" s="4" t="s">
        <v>99</v>
      </c>
      <c r="B113" s="4" t="s">
        <v>92</v>
      </c>
      <c r="C113" s="4" t="s">
        <v>56</v>
      </c>
      <c r="D113" s="4" t="s">
        <v>75</v>
      </c>
      <c r="E113" s="4" t="s">
        <v>76</v>
      </c>
      <c r="F113" s="5" t="s">
        <v>33</v>
      </c>
      <c r="G113" s="4"/>
    </row>
    <row r="114" spans="1:7" ht="34.799999999999997" thickBot="1" x14ac:dyDescent="0.35">
      <c r="A114" s="2" t="s">
        <v>99</v>
      </c>
      <c r="B114" s="2" t="s">
        <v>92</v>
      </c>
      <c r="C114" s="2" t="s">
        <v>4</v>
      </c>
      <c r="D114" s="2" t="s">
        <v>39</v>
      </c>
      <c r="E114" s="2" t="s">
        <v>40</v>
      </c>
      <c r="F114" s="3" t="s">
        <v>33</v>
      </c>
      <c r="G114" s="2"/>
    </row>
    <row r="115" spans="1:7" ht="34.799999999999997" thickBot="1" x14ac:dyDescent="0.35">
      <c r="A115" s="4" t="s">
        <v>99</v>
      </c>
      <c r="B115" s="4" t="s">
        <v>92</v>
      </c>
      <c r="C115" s="4" t="s">
        <v>10</v>
      </c>
      <c r="D115" s="4" t="s">
        <v>31</v>
      </c>
      <c r="E115" s="4" t="s">
        <v>32</v>
      </c>
      <c r="F115" s="5" t="s">
        <v>33</v>
      </c>
      <c r="G115" s="4"/>
    </row>
    <row r="116" spans="1:7" ht="29.4" thickBot="1" x14ac:dyDescent="0.35">
      <c r="A116" s="2" t="s">
        <v>99</v>
      </c>
      <c r="B116" s="2" t="s">
        <v>93</v>
      </c>
      <c r="C116" s="2" t="s">
        <v>74</v>
      </c>
      <c r="D116" s="2" t="s">
        <v>66</v>
      </c>
      <c r="E116" s="2" t="s">
        <v>67</v>
      </c>
      <c r="F116" s="3" t="s">
        <v>33</v>
      </c>
      <c r="G116" s="2"/>
    </row>
    <row r="117" spans="1:7" ht="34.799999999999997" thickBot="1" x14ac:dyDescent="0.35">
      <c r="A117" s="4" t="s">
        <v>100</v>
      </c>
      <c r="B117" s="4" t="s">
        <v>92</v>
      </c>
      <c r="C117" s="4" t="s">
        <v>82</v>
      </c>
      <c r="D117" s="4" t="s">
        <v>72</v>
      </c>
      <c r="E117" s="4" t="s">
        <v>73</v>
      </c>
      <c r="F117" s="5" t="s">
        <v>33</v>
      </c>
      <c r="G117" s="4"/>
    </row>
    <row r="118" spans="1:7" ht="34.799999999999997" thickBot="1" x14ac:dyDescent="0.35">
      <c r="A118" s="2" t="s">
        <v>100</v>
      </c>
      <c r="B118" s="2" t="s">
        <v>92</v>
      </c>
      <c r="C118" s="2" t="s">
        <v>12</v>
      </c>
      <c r="D118" s="2" t="s">
        <v>35</v>
      </c>
      <c r="E118" s="2" t="s">
        <v>36</v>
      </c>
      <c r="F118" s="3" t="s">
        <v>33</v>
      </c>
      <c r="G118" s="2"/>
    </row>
    <row r="119" spans="1:7" ht="29.4" thickBot="1" x14ac:dyDescent="0.35">
      <c r="A119" s="4" t="s">
        <v>100</v>
      </c>
      <c r="B119" s="4" t="s">
        <v>92</v>
      </c>
      <c r="C119" s="4" t="s">
        <v>8</v>
      </c>
      <c r="D119" s="4" t="s">
        <v>75</v>
      </c>
      <c r="E119" s="4" t="s">
        <v>76</v>
      </c>
      <c r="F119" s="5" t="s">
        <v>33</v>
      </c>
      <c r="G119" s="4"/>
    </row>
    <row r="120" spans="1:7" ht="46.2" thickBot="1" x14ac:dyDescent="0.35">
      <c r="A120" s="2" t="s">
        <v>100</v>
      </c>
      <c r="B120" s="2" t="s">
        <v>92</v>
      </c>
      <c r="C120" s="2" t="s">
        <v>69</v>
      </c>
      <c r="D120" s="2" t="s">
        <v>54</v>
      </c>
      <c r="E120" s="2" t="s">
        <v>55</v>
      </c>
      <c r="F120" s="3" t="s">
        <v>33</v>
      </c>
      <c r="G120" s="2"/>
    </row>
    <row r="121" spans="1:7" ht="34.799999999999997" thickBot="1" x14ac:dyDescent="0.35">
      <c r="A121" s="4" t="s">
        <v>100</v>
      </c>
      <c r="B121" s="4" t="s">
        <v>92</v>
      </c>
      <c r="C121" s="4" t="s">
        <v>44</v>
      </c>
      <c r="D121" s="4" t="s">
        <v>42</v>
      </c>
      <c r="E121" s="4" t="s">
        <v>43</v>
      </c>
      <c r="F121" s="5" t="s">
        <v>33</v>
      </c>
      <c r="G121" s="4"/>
    </row>
    <row r="122" spans="1:7" ht="34.799999999999997" thickBot="1" x14ac:dyDescent="0.35">
      <c r="A122" s="2" t="s">
        <v>100</v>
      </c>
      <c r="B122" s="2" t="s">
        <v>92</v>
      </c>
      <c r="C122" s="2" t="s">
        <v>4</v>
      </c>
      <c r="D122" s="2" t="s">
        <v>60</v>
      </c>
      <c r="E122" s="2" t="s">
        <v>40</v>
      </c>
      <c r="F122" s="3" t="s">
        <v>33</v>
      </c>
      <c r="G122" s="2"/>
    </row>
    <row r="123" spans="1:7" ht="34.799999999999997" thickBot="1" x14ac:dyDescent="0.35">
      <c r="A123" s="4" t="s">
        <v>100</v>
      </c>
      <c r="B123" s="4" t="s">
        <v>92</v>
      </c>
      <c r="C123" s="4" t="s">
        <v>56</v>
      </c>
      <c r="D123" s="4" t="s">
        <v>62</v>
      </c>
      <c r="E123" s="4" t="s">
        <v>63</v>
      </c>
      <c r="F123" s="5" t="s">
        <v>33</v>
      </c>
      <c r="G123" s="4"/>
    </row>
    <row r="124" spans="1:7" ht="34.799999999999997" thickBot="1" x14ac:dyDescent="0.35">
      <c r="A124" s="2" t="s">
        <v>100</v>
      </c>
      <c r="B124" s="2" t="s">
        <v>92</v>
      </c>
      <c r="C124" s="2" t="s">
        <v>6</v>
      </c>
      <c r="D124" s="2" t="s">
        <v>31</v>
      </c>
      <c r="E124" s="2" t="s">
        <v>32</v>
      </c>
      <c r="F124" s="3" t="s">
        <v>33</v>
      </c>
      <c r="G124" s="2"/>
    </row>
    <row r="125" spans="1:7" ht="29.4" thickBot="1" x14ac:dyDescent="0.35">
      <c r="A125" s="4" t="s">
        <v>101</v>
      </c>
      <c r="B125" s="4" t="s">
        <v>92</v>
      </c>
      <c r="C125" s="4" t="s">
        <v>71</v>
      </c>
      <c r="D125" s="4" t="s">
        <v>47</v>
      </c>
      <c r="E125" s="4" t="s">
        <v>15</v>
      </c>
      <c r="F125" s="5" t="s">
        <v>33</v>
      </c>
      <c r="G125" s="4"/>
    </row>
    <row r="126" spans="1:7" ht="34.799999999999997" thickBot="1" x14ac:dyDescent="0.35">
      <c r="A126" s="2" t="s">
        <v>101</v>
      </c>
      <c r="B126" s="2" t="s">
        <v>92</v>
      </c>
      <c r="C126" s="2" t="s">
        <v>65</v>
      </c>
      <c r="D126" s="2" t="s">
        <v>35</v>
      </c>
      <c r="E126" s="2" t="s">
        <v>36</v>
      </c>
      <c r="F126" s="3" t="s">
        <v>33</v>
      </c>
      <c r="G126" s="2"/>
    </row>
    <row r="127" spans="1:7" ht="34.799999999999997" thickBot="1" x14ac:dyDescent="0.35">
      <c r="A127" s="4" t="s">
        <v>101</v>
      </c>
      <c r="B127" s="4" t="s">
        <v>92</v>
      </c>
      <c r="C127" s="4" t="s">
        <v>74</v>
      </c>
      <c r="D127" s="4" t="s">
        <v>80</v>
      </c>
      <c r="E127" s="4" t="s">
        <v>81</v>
      </c>
      <c r="F127" s="5" t="s">
        <v>33</v>
      </c>
      <c r="G127" s="4"/>
    </row>
    <row r="128" spans="1:7" ht="46.2" thickBot="1" x14ac:dyDescent="0.35">
      <c r="A128" s="2" t="s">
        <v>101</v>
      </c>
      <c r="B128" s="2" t="s">
        <v>92</v>
      </c>
      <c r="C128" s="2" t="s">
        <v>8</v>
      </c>
      <c r="D128" s="2" t="s">
        <v>54</v>
      </c>
      <c r="E128" s="2" t="s">
        <v>55</v>
      </c>
      <c r="F128" s="3" t="s">
        <v>33</v>
      </c>
      <c r="G128" s="2"/>
    </row>
    <row r="129" spans="1:7" ht="29.4" thickBot="1" x14ac:dyDescent="0.35">
      <c r="A129" s="4" t="s">
        <v>101</v>
      </c>
      <c r="B129" s="4" t="s">
        <v>92</v>
      </c>
      <c r="C129" s="4" t="s">
        <v>6</v>
      </c>
      <c r="D129" s="4" t="s">
        <v>75</v>
      </c>
      <c r="E129" s="4" t="s">
        <v>76</v>
      </c>
      <c r="F129" s="5" t="s">
        <v>33</v>
      </c>
      <c r="G129" s="7"/>
    </row>
    <row r="130" spans="1:7" ht="34.799999999999997" thickBot="1" x14ac:dyDescent="0.35">
      <c r="A130" s="2" t="s">
        <v>101</v>
      </c>
      <c r="B130" s="2" t="s">
        <v>92</v>
      </c>
      <c r="C130" s="2" t="s">
        <v>61</v>
      </c>
      <c r="D130" s="2" t="s">
        <v>31</v>
      </c>
      <c r="E130" s="2" t="s">
        <v>32</v>
      </c>
      <c r="F130" s="3" t="s">
        <v>33</v>
      </c>
      <c r="G130" s="2"/>
    </row>
    <row r="131" spans="1:7" ht="29.4" thickBot="1" x14ac:dyDescent="0.35">
      <c r="A131" s="4" t="s">
        <v>101</v>
      </c>
      <c r="B131" s="4" t="s">
        <v>92</v>
      </c>
      <c r="C131" s="4" t="s">
        <v>53</v>
      </c>
      <c r="D131" s="4" t="s">
        <v>45</v>
      </c>
      <c r="E131" s="4" t="s">
        <v>46</v>
      </c>
      <c r="F131" s="5" t="s">
        <v>33</v>
      </c>
      <c r="G131" s="4"/>
    </row>
    <row r="132" spans="1:7" ht="34.799999999999997" thickBot="1" x14ac:dyDescent="0.35">
      <c r="A132" s="2" t="s">
        <v>101</v>
      </c>
      <c r="B132" s="2" t="s">
        <v>102</v>
      </c>
      <c r="C132" s="2" t="s">
        <v>82</v>
      </c>
      <c r="D132" s="2" t="s">
        <v>39</v>
      </c>
      <c r="E132" s="2" t="s">
        <v>40</v>
      </c>
      <c r="F132" s="3" t="s">
        <v>33</v>
      </c>
      <c r="G132" s="2"/>
    </row>
    <row r="133" spans="1:7" ht="23.4" thickBot="1" x14ac:dyDescent="0.35">
      <c r="A133" s="4" t="s">
        <v>103</v>
      </c>
      <c r="B133" s="4" t="s">
        <v>49</v>
      </c>
      <c r="C133" s="4" t="s">
        <v>12</v>
      </c>
      <c r="D133" s="4" t="s">
        <v>31</v>
      </c>
      <c r="E133" s="4" t="s">
        <v>104</v>
      </c>
      <c r="F133" s="9"/>
      <c r="G133" s="4"/>
    </row>
    <row r="134" spans="1:7" ht="29.4" thickBot="1" x14ac:dyDescent="0.35">
      <c r="A134" s="2" t="s">
        <v>103</v>
      </c>
      <c r="B134" s="2" t="s">
        <v>92</v>
      </c>
      <c r="C134" s="2" t="s">
        <v>74</v>
      </c>
      <c r="D134" s="2" t="s">
        <v>47</v>
      </c>
      <c r="E134" s="2" t="s">
        <v>15</v>
      </c>
      <c r="F134" s="3" t="s">
        <v>33</v>
      </c>
      <c r="G134" s="2"/>
    </row>
    <row r="135" spans="1:7" ht="29.4" thickBot="1" x14ac:dyDescent="0.35">
      <c r="A135" s="4" t="s">
        <v>103</v>
      </c>
      <c r="B135" s="4" t="s">
        <v>92</v>
      </c>
      <c r="C135" s="4" t="s">
        <v>44</v>
      </c>
      <c r="D135" s="4" t="s">
        <v>77</v>
      </c>
      <c r="E135" s="4" t="s">
        <v>78</v>
      </c>
      <c r="F135" s="5" t="s">
        <v>33</v>
      </c>
      <c r="G135" s="4"/>
    </row>
    <row r="136" spans="1:7" ht="29.4" thickBot="1" x14ac:dyDescent="0.35">
      <c r="A136" s="2" t="s">
        <v>103</v>
      </c>
      <c r="B136" s="2" t="s">
        <v>92</v>
      </c>
      <c r="C136" s="2" t="s">
        <v>71</v>
      </c>
      <c r="D136" s="2" t="s">
        <v>45</v>
      </c>
      <c r="E136" s="2" t="s">
        <v>46</v>
      </c>
      <c r="F136" s="3" t="s">
        <v>33</v>
      </c>
      <c r="G136" s="2"/>
    </row>
    <row r="137" spans="1:7" ht="34.799999999999997" thickBot="1" x14ac:dyDescent="0.35">
      <c r="A137" s="4" t="s">
        <v>103</v>
      </c>
      <c r="B137" s="4" t="s">
        <v>92</v>
      </c>
      <c r="C137" s="4" t="s">
        <v>41</v>
      </c>
      <c r="D137" s="4" t="s">
        <v>62</v>
      </c>
      <c r="E137" s="4" t="s">
        <v>63</v>
      </c>
      <c r="F137" s="5" t="s">
        <v>33</v>
      </c>
      <c r="G137" s="4"/>
    </row>
    <row r="138" spans="1:7" ht="34.799999999999997" thickBot="1" x14ac:dyDescent="0.35">
      <c r="A138" s="2" t="s">
        <v>103</v>
      </c>
      <c r="B138" s="2" t="s">
        <v>92</v>
      </c>
      <c r="C138" s="2" t="s">
        <v>69</v>
      </c>
      <c r="D138" s="2" t="s">
        <v>35</v>
      </c>
      <c r="E138" s="2" t="s">
        <v>36</v>
      </c>
      <c r="F138" s="3" t="s">
        <v>33</v>
      </c>
      <c r="G138" s="2"/>
    </row>
    <row r="139" spans="1:7" ht="34.799999999999997" thickBot="1" x14ac:dyDescent="0.35">
      <c r="A139" s="4" t="s">
        <v>103</v>
      </c>
      <c r="B139" s="4" t="s">
        <v>92</v>
      </c>
      <c r="C139" s="4" t="s">
        <v>65</v>
      </c>
      <c r="D139" s="4" t="s">
        <v>39</v>
      </c>
      <c r="E139" s="4" t="s">
        <v>40</v>
      </c>
      <c r="F139" s="5" t="s">
        <v>33</v>
      </c>
      <c r="G139" s="4"/>
    </row>
    <row r="140" spans="1:7" ht="29.4" thickBot="1" x14ac:dyDescent="0.35">
      <c r="A140" s="2" t="s">
        <v>103</v>
      </c>
      <c r="B140" s="2" t="s">
        <v>93</v>
      </c>
      <c r="C140" s="2" t="s">
        <v>61</v>
      </c>
      <c r="D140" s="2" t="s">
        <v>66</v>
      </c>
      <c r="E140" s="2" t="s">
        <v>67</v>
      </c>
      <c r="F140" s="3" t="s">
        <v>33</v>
      </c>
      <c r="G140" s="2"/>
    </row>
    <row r="141" spans="1:7" ht="69" thickBot="1" x14ac:dyDescent="0.35">
      <c r="A141" s="4" t="s">
        <v>103</v>
      </c>
      <c r="B141" s="4" t="s">
        <v>105</v>
      </c>
      <c r="C141" s="4" t="s">
        <v>82</v>
      </c>
      <c r="D141" s="4" t="s">
        <v>106</v>
      </c>
      <c r="E141" s="4" t="s">
        <v>107</v>
      </c>
      <c r="F141" s="9" t="s">
        <v>108</v>
      </c>
      <c r="G141" s="4"/>
    </row>
    <row r="142" spans="1:7" ht="29.4" thickBot="1" x14ac:dyDescent="0.35">
      <c r="A142" s="2" t="s">
        <v>103</v>
      </c>
      <c r="B142" s="2" t="s">
        <v>102</v>
      </c>
      <c r="C142" s="2" t="s">
        <v>53</v>
      </c>
      <c r="D142" s="2" t="s">
        <v>51</v>
      </c>
      <c r="E142" s="2" t="s">
        <v>52</v>
      </c>
      <c r="F142" s="3" t="s">
        <v>33</v>
      </c>
      <c r="G142" s="2"/>
    </row>
    <row r="143" spans="1:7" ht="23.4" thickBot="1" x14ac:dyDescent="0.35">
      <c r="A143" s="4" t="s">
        <v>109</v>
      </c>
      <c r="B143" s="4" t="s">
        <v>49</v>
      </c>
      <c r="C143" s="4" t="s">
        <v>12</v>
      </c>
      <c r="D143" s="4" t="s">
        <v>31</v>
      </c>
      <c r="E143" s="4" t="s">
        <v>104</v>
      </c>
      <c r="F143" s="9"/>
      <c r="G143" s="4"/>
    </row>
    <row r="144" spans="1:7" ht="29.4" thickBot="1" x14ac:dyDescent="0.35">
      <c r="A144" s="2" t="s">
        <v>109</v>
      </c>
      <c r="B144" s="2" t="s">
        <v>92</v>
      </c>
      <c r="C144" s="2" t="s">
        <v>12</v>
      </c>
      <c r="D144" s="2" t="s">
        <v>75</v>
      </c>
      <c r="E144" s="2" t="s">
        <v>76</v>
      </c>
      <c r="F144" s="3" t="s">
        <v>33</v>
      </c>
      <c r="G144" s="8"/>
    </row>
    <row r="145" spans="1:7" ht="34.799999999999997" thickBot="1" x14ac:dyDescent="0.35">
      <c r="A145" s="4" t="s">
        <v>109</v>
      </c>
      <c r="B145" s="4" t="s">
        <v>92</v>
      </c>
      <c r="C145" s="4" t="s">
        <v>4</v>
      </c>
      <c r="D145" s="4" t="s">
        <v>31</v>
      </c>
      <c r="E145" s="4" t="s">
        <v>32</v>
      </c>
      <c r="F145" s="5" t="s">
        <v>33</v>
      </c>
      <c r="G145" s="4"/>
    </row>
    <row r="146" spans="1:7" ht="34.799999999999997" thickBot="1" x14ac:dyDescent="0.35">
      <c r="A146" s="2" t="s">
        <v>109</v>
      </c>
      <c r="B146" s="2" t="s">
        <v>92</v>
      </c>
      <c r="C146" s="2" t="s">
        <v>56</v>
      </c>
      <c r="D146" s="2" t="s">
        <v>42</v>
      </c>
      <c r="E146" s="2" t="s">
        <v>43</v>
      </c>
      <c r="F146" s="3" t="s">
        <v>33</v>
      </c>
      <c r="G146" s="2"/>
    </row>
    <row r="147" spans="1:7" ht="34.799999999999997" thickBot="1" x14ac:dyDescent="0.35">
      <c r="A147" s="4" t="s">
        <v>109</v>
      </c>
      <c r="B147" s="4" t="s">
        <v>92</v>
      </c>
      <c r="C147" s="4" t="s">
        <v>82</v>
      </c>
      <c r="D147" s="4" t="s">
        <v>60</v>
      </c>
      <c r="E147" s="4" t="s">
        <v>40</v>
      </c>
      <c r="F147" s="5" t="s">
        <v>33</v>
      </c>
      <c r="G147" s="4"/>
    </row>
    <row r="148" spans="1:7" ht="34.799999999999997" thickBot="1" x14ac:dyDescent="0.35">
      <c r="A148" s="2" t="s">
        <v>109</v>
      </c>
      <c r="B148" s="2" t="s">
        <v>92</v>
      </c>
      <c r="C148" s="2" t="s">
        <v>8</v>
      </c>
      <c r="D148" s="2" t="s">
        <v>62</v>
      </c>
      <c r="E148" s="2" t="s">
        <v>63</v>
      </c>
      <c r="F148" s="3" t="s">
        <v>33</v>
      </c>
      <c r="G148" s="2"/>
    </row>
    <row r="149" spans="1:7" ht="46.2" thickBot="1" x14ac:dyDescent="0.35">
      <c r="A149" s="4" t="s">
        <v>109</v>
      </c>
      <c r="B149" s="4" t="s">
        <v>92</v>
      </c>
      <c r="C149" s="4" t="s">
        <v>6</v>
      </c>
      <c r="D149" s="4" t="s">
        <v>54</v>
      </c>
      <c r="E149" s="4" t="s">
        <v>55</v>
      </c>
      <c r="F149" s="5" t="s">
        <v>33</v>
      </c>
      <c r="G149" s="4"/>
    </row>
    <row r="150" spans="1:7" ht="34.799999999999997" thickBot="1" x14ac:dyDescent="0.35">
      <c r="A150" s="2" t="s">
        <v>109</v>
      </c>
      <c r="B150" s="2" t="s">
        <v>92</v>
      </c>
      <c r="C150" s="2" t="s">
        <v>10</v>
      </c>
      <c r="D150" s="2" t="s">
        <v>72</v>
      </c>
      <c r="E150" s="2" t="s">
        <v>73</v>
      </c>
      <c r="F150" s="3" t="s">
        <v>33</v>
      </c>
      <c r="G150" s="2"/>
    </row>
    <row r="151" spans="1:7" ht="34.799999999999997" thickBot="1" x14ac:dyDescent="0.35">
      <c r="A151" s="4" t="s">
        <v>109</v>
      </c>
      <c r="B151" s="4" t="s">
        <v>92</v>
      </c>
      <c r="C151" s="4" t="s">
        <v>65</v>
      </c>
      <c r="D151" s="4" t="s">
        <v>80</v>
      </c>
      <c r="E151" s="4" t="s">
        <v>81</v>
      </c>
      <c r="F151" s="5" t="s">
        <v>33</v>
      </c>
      <c r="G151" s="4"/>
    </row>
    <row r="152" spans="1:7" ht="69" thickBot="1" x14ac:dyDescent="0.35">
      <c r="A152" s="2" t="s">
        <v>109</v>
      </c>
      <c r="B152" s="2" t="s">
        <v>105</v>
      </c>
      <c r="C152" s="2" t="s">
        <v>82</v>
      </c>
      <c r="D152" s="2" t="s">
        <v>106</v>
      </c>
      <c r="E152" s="2" t="s">
        <v>107</v>
      </c>
      <c r="F152" s="6" t="s">
        <v>108</v>
      </c>
      <c r="G152" s="2"/>
    </row>
    <row r="153" spans="1:7" ht="34.799999999999997" thickBot="1" x14ac:dyDescent="0.35">
      <c r="A153" s="4" t="s">
        <v>110</v>
      </c>
      <c r="B153" s="4" t="s">
        <v>92</v>
      </c>
      <c r="C153" s="4" t="s">
        <v>6</v>
      </c>
      <c r="D153" s="4" t="s">
        <v>42</v>
      </c>
      <c r="E153" s="4" t="s">
        <v>43</v>
      </c>
      <c r="F153" s="5" t="s">
        <v>33</v>
      </c>
      <c r="G153" s="4"/>
    </row>
    <row r="154" spans="1:7" ht="29.4" thickBot="1" x14ac:dyDescent="0.35">
      <c r="A154" s="2" t="s">
        <v>110</v>
      </c>
      <c r="B154" s="2" t="s">
        <v>92</v>
      </c>
      <c r="C154" s="2" t="s">
        <v>44</v>
      </c>
      <c r="D154" s="2" t="s">
        <v>45</v>
      </c>
      <c r="E154" s="2" t="s">
        <v>46</v>
      </c>
      <c r="F154" s="3" t="s">
        <v>33</v>
      </c>
      <c r="G154" s="2"/>
    </row>
    <row r="155" spans="1:7" ht="29.4" thickBot="1" x14ac:dyDescent="0.35">
      <c r="A155" s="4" t="s">
        <v>110</v>
      </c>
      <c r="B155" s="4" t="s">
        <v>92</v>
      </c>
      <c r="C155" s="4" t="s">
        <v>74</v>
      </c>
      <c r="D155" s="4" t="s">
        <v>51</v>
      </c>
      <c r="E155" s="4" t="s">
        <v>52</v>
      </c>
      <c r="F155" s="5" t="s">
        <v>33</v>
      </c>
      <c r="G155" s="4"/>
    </row>
    <row r="156" spans="1:7" ht="34.799999999999997" thickBot="1" x14ac:dyDescent="0.35">
      <c r="A156" s="2" t="s">
        <v>110</v>
      </c>
      <c r="B156" s="2" t="s">
        <v>92</v>
      </c>
      <c r="C156" s="2" t="s">
        <v>82</v>
      </c>
      <c r="D156" s="2" t="s">
        <v>39</v>
      </c>
      <c r="E156" s="2" t="s">
        <v>40</v>
      </c>
      <c r="F156" s="3" t="s">
        <v>33</v>
      </c>
      <c r="G156" s="2"/>
    </row>
    <row r="157" spans="1:7" ht="34.799999999999997" thickBot="1" x14ac:dyDescent="0.35">
      <c r="A157" s="4" t="s">
        <v>110</v>
      </c>
      <c r="B157" s="4" t="s">
        <v>92</v>
      </c>
      <c r="C157" s="4" t="s">
        <v>65</v>
      </c>
      <c r="D157" s="4" t="s">
        <v>35</v>
      </c>
      <c r="E157" s="4" t="s">
        <v>36</v>
      </c>
      <c r="F157" s="5" t="s">
        <v>33</v>
      </c>
      <c r="G157" s="4"/>
    </row>
    <row r="158" spans="1:7" ht="34.799999999999997" thickBot="1" x14ac:dyDescent="0.35">
      <c r="A158" s="2" t="s">
        <v>110</v>
      </c>
      <c r="B158" s="2" t="s">
        <v>92</v>
      </c>
      <c r="C158" s="2" t="s">
        <v>4</v>
      </c>
      <c r="D158" s="2" t="s">
        <v>80</v>
      </c>
      <c r="E158" s="2" t="s">
        <v>81</v>
      </c>
      <c r="F158" s="3" t="s">
        <v>33</v>
      </c>
      <c r="G158" s="2"/>
    </row>
    <row r="159" spans="1:7" ht="29.4" thickBot="1" x14ac:dyDescent="0.35">
      <c r="A159" s="4" t="s">
        <v>110</v>
      </c>
      <c r="B159" s="4" t="s">
        <v>102</v>
      </c>
      <c r="C159" s="4" t="s">
        <v>61</v>
      </c>
      <c r="D159" s="4" t="s">
        <v>77</v>
      </c>
      <c r="E159" s="4" t="s">
        <v>78</v>
      </c>
      <c r="F159" s="5" t="s">
        <v>33</v>
      </c>
      <c r="G159" s="4"/>
    </row>
    <row r="160" spans="1:7" ht="34.799999999999997" thickBot="1" x14ac:dyDescent="0.35">
      <c r="A160" s="2" t="s">
        <v>111</v>
      </c>
      <c r="B160" s="2" t="s">
        <v>92</v>
      </c>
      <c r="C160" s="2" t="s">
        <v>8</v>
      </c>
      <c r="D160" s="2" t="s">
        <v>31</v>
      </c>
      <c r="E160" s="2" t="s">
        <v>32</v>
      </c>
      <c r="F160" s="3" t="s">
        <v>33</v>
      </c>
      <c r="G160" s="2"/>
    </row>
    <row r="161" spans="1:7" ht="34.799999999999997" thickBot="1" x14ac:dyDescent="0.35">
      <c r="A161" s="4" t="s">
        <v>111</v>
      </c>
      <c r="B161" s="4" t="s">
        <v>92</v>
      </c>
      <c r="C161" s="4" t="s">
        <v>41</v>
      </c>
      <c r="D161" s="4" t="s">
        <v>35</v>
      </c>
      <c r="E161" s="4" t="s">
        <v>36</v>
      </c>
      <c r="F161" s="5" t="s">
        <v>33</v>
      </c>
      <c r="G161" s="4"/>
    </row>
    <row r="162" spans="1:7" ht="34.799999999999997" thickBot="1" x14ac:dyDescent="0.35">
      <c r="A162" s="2" t="s">
        <v>111</v>
      </c>
      <c r="B162" s="2" t="s">
        <v>92</v>
      </c>
      <c r="C162" s="2" t="s">
        <v>69</v>
      </c>
      <c r="D162" s="2" t="s">
        <v>39</v>
      </c>
      <c r="E162" s="2" t="s">
        <v>40</v>
      </c>
      <c r="F162" s="3" t="s">
        <v>33</v>
      </c>
      <c r="G162" s="2"/>
    </row>
    <row r="163" spans="1:7" ht="29.4" thickBot="1" x14ac:dyDescent="0.35">
      <c r="A163" s="4" t="s">
        <v>111</v>
      </c>
      <c r="B163" s="4" t="s">
        <v>93</v>
      </c>
      <c r="C163" s="4" t="s">
        <v>10</v>
      </c>
      <c r="D163" s="4" t="s">
        <v>66</v>
      </c>
      <c r="E163" s="4" t="s">
        <v>67</v>
      </c>
      <c r="F163" s="5" t="s">
        <v>33</v>
      </c>
      <c r="G163" s="4"/>
    </row>
    <row r="164" spans="1:7" ht="29.4" thickBot="1" x14ac:dyDescent="0.35">
      <c r="A164" s="2" t="s">
        <v>111</v>
      </c>
      <c r="B164" s="2" t="s">
        <v>102</v>
      </c>
      <c r="C164" s="2" t="s">
        <v>71</v>
      </c>
      <c r="D164" s="2" t="s">
        <v>75</v>
      </c>
      <c r="E164" s="2" t="s">
        <v>76</v>
      </c>
      <c r="F164" s="3" t="s">
        <v>33</v>
      </c>
      <c r="G164" s="2"/>
    </row>
    <row r="165" spans="1:7" ht="34.799999999999997" thickBot="1" x14ac:dyDescent="0.35">
      <c r="A165" s="4" t="s">
        <v>112</v>
      </c>
      <c r="B165" s="4" t="s">
        <v>92</v>
      </c>
      <c r="C165" s="4" t="s">
        <v>61</v>
      </c>
      <c r="D165" s="4" t="s">
        <v>60</v>
      </c>
      <c r="E165" s="4" t="s">
        <v>40</v>
      </c>
      <c r="F165" s="5" t="s">
        <v>33</v>
      </c>
      <c r="G165" s="4"/>
    </row>
    <row r="166" spans="1:7" ht="46.2" thickBot="1" x14ac:dyDescent="0.35">
      <c r="A166" s="2" t="s">
        <v>112</v>
      </c>
      <c r="B166" s="2" t="s">
        <v>92</v>
      </c>
      <c r="C166" s="2" t="s">
        <v>53</v>
      </c>
      <c r="D166" s="2" t="s">
        <v>54</v>
      </c>
      <c r="E166" s="2" t="s">
        <v>55</v>
      </c>
      <c r="F166" s="3" t="s">
        <v>33</v>
      </c>
      <c r="G166" s="2"/>
    </row>
    <row r="167" spans="1:7" ht="29.4" thickBot="1" x14ac:dyDescent="0.35">
      <c r="A167" s="4" t="s">
        <v>112</v>
      </c>
      <c r="B167" s="4" t="s">
        <v>92</v>
      </c>
      <c r="C167" s="4" t="s">
        <v>71</v>
      </c>
      <c r="D167" s="4" t="s">
        <v>77</v>
      </c>
      <c r="E167" s="4" t="s">
        <v>78</v>
      </c>
      <c r="F167" s="5" t="s">
        <v>33</v>
      </c>
      <c r="G167" s="4"/>
    </row>
    <row r="168" spans="1:7" ht="29.4" thickBot="1" x14ac:dyDescent="0.35">
      <c r="A168" s="2" t="s">
        <v>112</v>
      </c>
      <c r="B168" s="2" t="s">
        <v>92</v>
      </c>
      <c r="C168" s="2" t="s">
        <v>44</v>
      </c>
      <c r="D168" s="2" t="s">
        <v>47</v>
      </c>
      <c r="E168" s="2" t="s">
        <v>15</v>
      </c>
      <c r="F168" s="3" t="s">
        <v>33</v>
      </c>
      <c r="G168" s="2"/>
    </row>
    <row r="169" spans="1:7" ht="34.799999999999997" thickBot="1" x14ac:dyDescent="0.35">
      <c r="A169" s="4" t="s">
        <v>112</v>
      </c>
      <c r="B169" s="4" t="s">
        <v>95</v>
      </c>
      <c r="C169" s="4" t="s">
        <v>69</v>
      </c>
      <c r="D169" s="4" t="s">
        <v>72</v>
      </c>
      <c r="E169" s="4" t="s">
        <v>73</v>
      </c>
      <c r="F169" s="5" t="s">
        <v>33</v>
      </c>
      <c r="G169" s="4"/>
    </row>
    <row r="170" spans="1:7" ht="29.4" thickBot="1" x14ac:dyDescent="0.35">
      <c r="A170" s="2" t="s">
        <v>112</v>
      </c>
      <c r="B170" s="2" t="s">
        <v>102</v>
      </c>
      <c r="C170" s="2" t="s">
        <v>56</v>
      </c>
      <c r="D170" s="2" t="s">
        <v>51</v>
      </c>
      <c r="E170" s="2" t="s">
        <v>52</v>
      </c>
      <c r="F170" s="3" t="s">
        <v>33</v>
      </c>
      <c r="G170" s="2"/>
    </row>
    <row r="171" spans="1:7" ht="34.799999999999997" thickBot="1" x14ac:dyDescent="0.35">
      <c r="A171" s="4" t="s">
        <v>113</v>
      </c>
      <c r="B171" s="4" t="s">
        <v>92</v>
      </c>
      <c r="C171" s="4" t="s">
        <v>53</v>
      </c>
      <c r="D171" s="4" t="s">
        <v>80</v>
      </c>
      <c r="E171" s="4" t="s">
        <v>81</v>
      </c>
      <c r="F171" s="5" t="s">
        <v>33</v>
      </c>
      <c r="G171" s="4"/>
    </row>
    <row r="172" spans="1:7" ht="34.799999999999997" thickBot="1" x14ac:dyDescent="0.35">
      <c r="A172" s="2" t="s">
        <v>113</v>
      </c>
      <c r="B172" s="2" t="s">
        <v>92</v>
      </c>
      <c r="C172" s="2" t="s">
        <v>41</v>
      </c>
      <c r="D172" s="2" t="s">
        <v>42</v>
      </c>
      <c r="E172" s="2" t="s">
        <v>43</v>
      </c>
      <c r="F172" s="3" t="s">
        <v>33</v>
      </c>
      <c r="G172" s="2"/>
    </row>
    <row r="173" spans="1:7" ht="34.799999999999997" thickBot="1" x14ac:dyDescent="0.35">
      <c r="A173" s="4" t="s">
        <v>113</v>
      </c>
      <c r="B173" s="4" t="s">
        <v>92</v>
      </c>
      <c r="C173" s="4" t="s">
        <v>74</v>
      </c>
      <c r="D173" s="4" t="s">
        <v>39</v>
      </c>
      <c r="E173" s="4" t="s">
        <v>40</v>
      </c>
      <c r="F173" s="5" t="s">
        <v>33</v>
      </c>
      <c r="G173" s="4"/>
    </row>
    <row r="174" spans="1:7" ht="34.799999999999997" thickBot="1" x14ac:dyDescent="0.35">
      <c r="A174" s="2" t="s">
        <v>113</v>
      </c>
      <c r="B174" s="2" t="s">
        <v>92</v>
      </c>
      <c r="C174" s="2" t="s">
        <v>10</v>
      </c>
      <c r="D174" s="2" t="s">
        <v>72</v>
      </c>
      <c r="E174" s="2" t="s">
        <v>73</v>
      </c>
      <c r="F174" s="3" t="s">
        <v>33</v>
      </c>
      <c r="G174" s="2"/>
    </row>
    <row r="175" spans="1:7" ht="29.4" thickBot="1" x14ac:dyDescent="0.35">
      <c r="A175" s="4" t="s">
        <v>113</v>
      </c>
      <c r="B175" s="4" t="s">
        <v>93</v>
      </c>
      <c r="C175" s="4" t="s">
        <v>4</v>
      </c>
      <c r="D175" s="4" t="s">
        <v>66</v>
      </c>
      <c r="E175" s="4" t="s">
        <v>67</v>
      </c>
      <c r="F175" s="5" t="s">
        <v>33</v>
      </c>
      <c r="G175" s="4"/>
    </row>
    <row r="176" spans="1:7" ht="29.4" thickBot="1" x14ac:dyDescent="0.35">
      <c r="A176" s="2" t="s">
        <v>113</v>
      </c>
      <c r="B176" s="2" t="s">
        <v>102</v>
      </c>
      <c r="C176" s="2" t="s">
        <v>44</v>
      </c>
      <c r="D176" s="2" t="s">
        <v>51</v>
      </c>
      <c r="E176" s="2" t="s">
        <v>52</v>
      </c>
      <c r="F176" s="3" t="s">
        <v>33</v>
      </c>
      <c r="G176" s="2"/>
    </row>
    <row r="177" spans="1:7" ht="29.4" thickBot="1" x14ac:dyDescent="0.35">
      <c r="A177" s="4" t="s">
        <v>113</v>
      </c>
      <c r="B177" s="4" t="s">
        <v>102</v>
      </c>
      <c r="C177" s="4" t="s">
        <v>6</v>
      </c>
      <c r="D177" s="4" t="s">
        <v>45</v>
      </c>
      <c r="E177" s="4" t="s">
        <v>46</v>
      </c>
      <c r="F177" s="5" t="s">
        <v>33</v>
      </c>
      <c r="G177" s="4"/>
    </row>
    <row r="178" spans="1:7" ht="34.799999999999997" thickBot="1" x14ac:dyDescent="0.35">
      <c r="A178" s="2" t="s">
        <v>113</v>
      </c>
      <c r="B178" s="2" t="s">
        <v>102</v>
      </c>
      <c r="C178" s="2" t="s">
        <v>61</v>
      </c>
      <c r="D178" s="2" t="s">
        <v>62</v>
      </c>
      <c r="E178" s="2" t="s">
        <v>63</v>
      </c>
      <c r="F178" s="3" t="s">
        <v>33</v>
      </c>
      <c r="G178" s="2"/>
    </row>
    <row r="179" spans="1:7" ht="29.4" thickBot="1" x14ac:dyDescent="0.35">
      <c r="A179" s="4" t="s">
        <v>114</v>
      </c>
      <c r="B179" s="4" t="s">
        <v>92</v>
      </c>
      <c r="C179" s="4" t="s">
        <v>82</v>
      </c>
      <c r="D179" s="4" t="s">
        <v>75</v>
      </c>
      <c r="E179" s="4" t="s">
        <v>76</v>
      </c>
      <c r="F179" s="5" t="s">
        <v>33</v>
      </c>
      <c r="G179" s="7"/>
    </row>
    <row r="180" spans="1:7" ht="34.799999999999997" thickBot="1" x14ac:dyDescent="0.35">
      <c r="A180" s="2" t="s">
        <v>114</v>
      </c>
      <c r="B180" s="2" t="s">
        <v>92</v>
      </c>
      <c r="C180" s="2" t="s">
        <v>65</v>
      </c>
      <c r="D180" s="2" t="s">
        <v>60</v>
      </c>
      <c r="E180" s="2" t="s">
        <v>40</v>
      </c>
      <c r="F180" s="3" t="s">
        <v>33</v>
      </c>
      <c r="G180" s="2"/>
    </row>
    <row r="181" spans="1:7" ht="34.799999999999997" thickBot="1" x14ac:dyDescent="0.35">
      <c r="A181" s="4" t="s">
        <v>114</v>
      </c>
      <c r="B181" s="4" t="s">
        <v>92</v>
      </c>
      <c r="C181" s="4" t="s">
        <v>8</v>
      </c>
      <c r="D181" s="4" t="s">
        <v>42</v>
      </c>
      <c r="E181" s="4" t="s">
        <v>43</v>
      </c>
      <c r="F181" s="5" t="s">
        <v>33</v>
      </c>
      <c r="G181" s="4"/>
    </row>
    <row r="182" spans="1:7" ht="34.799999999999997" thickBot="1" x14ac:dyDescent="0.35">
      <c r="A182" s="2" t="s">
        <v>114</v>
      </c>
      <c r="B182" s="2" t="s">
        <v>92</v>
      </c>
      <c r="C182" s="2" t="s">
        <v>12</v>
      </c>
      <c r="D182" s="2" t="s">
        <v>80</v>
      </c>
      <c r="E182" s="2" t="s">
        <v>81</v>
      </c>
      <c r="F182" s="3" t="s">
        <v>33</v>
      </c>
      <c r="G182" s="2"/>
    </row>
    <row r="183" spans="1:7" ht="34.799999999999997" thickBot="1" x14ac:dyDescent="0.35">
      <c r="A183" s="4" t="s">
        <v>114</v>
      </c>
      <c r="B183" s="4" t="s">
        <v>92</v>
      </c>
      <c r="C183" s="4" t="s">
        <v>41</v>
      </c>
      <c r="D183" s="4" t="s">
        <v>62</v>
      </c>
      <c r="E183" s="4" t="s">
        <v>63</v>
      </c>
      <c r="F183" s="5" t="s">
        <v>33</v>
      </c>
      <c r="G183" s="4"/>
    </row>
    <row r="184" spans="1:7" ht="29.4" thickBot="1" x14ac:dyDescent="0.35">
      <c r="A184" s="2" t="s">
        <v>114</v>
      </c>
      <c r="B184" s="2" t="s">
        <v>92</v>
      </c>
      <c r="C184" s="2" t="s">
        <v>10</v>
      </c>
      <c r="D184" s="2" t="s">
        <v>47</v>
      </c>
      <c r="E184" s="2" t="s">
        <v>15</v>
      </c>
      <c r="F184" s="3" t="s">
        <v>33</v>
      </c>
      <c r="G184" s="2"/>
    </row>
    <row r="185" spans="1:7" ht="29.4" thickBot="1" x14ac:dyDescent="0.35">
      <c r="A185" s="4" t="s">
        <v>114</v>
      </c>
      <c r="B185" s="4" t="s">
        <v>92</v>
      </c>
      <c r="C185" s="4" t="s">
        <v>4</v>
      </c>
      <c r="D185" s="4" t="s">
        <v>77</v>
      </c>
      <c r="E185" s="4" t="s">
        <v>78</v>
      </c>
      <c r="F185" s="5" t="s">
        <v>33</v>
      </c>
      <c r="G185" s="4"/>
    </row>
    <row r="186" spans="1:7" ht="34.799999999999997" thickBot="1" x14ac:dyDescent="0.35">
      <c r="A186" s="2" t="s">
        <v>114</v>
      </c>
      <c r="B186" s="2" t="s">
        <v>102</v>
      </c>
      <c r="C186" s="2" t="s">
        <v>56</v>
      </c>
      <c r="D186" s="2" t="s">
        <v>31</v>
      </c>
      <c r="E186" s="2" t="s">
        <v>32</v>
      </c>
      <c r="F186" s="3" t="s">
        <v>33</v>
      </c>
      <c r="G186" s="2"/>
    </row>
    <row r="187" spans="1:7" ht="29.4" thickBot="1" x14ac:dyDescent="0.35">
      <c r="A187" s="4" t="s">
        <v>115</v>
      </c>
      <c r="B187" s="4" t="s">
        <v>92</v>
      </c>
      <c r="C187" s="4" t="s">
        <v>44</v>
      </c>
      <c r="D187" s="4" t="s">
        <v>75</v>
      </c>
      <c r="E187" s="4" t="s">
        <v>76</v>
      </c>
      <c r="F187" s="5" t="s">
        <v>33</v>
      </c>
      <c r="G187" s="4"/>
    </row>
    <row r="188" spans="1:7" ht="29.4" thickBot="1" x14ac:dyDescent="0.35">
      <c r="A188" s="2" t="s">
        <v>115</v>
      </c>
      <c r="B188" s="2" t="s">
        <v>92</v>
      </c>
      <c r="C188" s="2" t="s">
        <v>53</v>
      </c>
      <c r="D188" s="2" t="s">
        <v>45</v>
      </c>
      <c r="E188" s="2" t="s">
        <v>46</v>
      </c>
      <c r="F188" s="3" t="s">
        <v>33</v>
      </c>
      <c r="G188" s="2"/>
    </row>
    <row r="189" spans="1:7" ht="34.799999999999997" thickBot="1" x14ac:dyDescent="0.35">
      <c r="A189" s="4" t="s">
        <v>115</v>
      </c>
      <c r="B189" s="4" t="s">
        <v>92</v>
      </c>
      <c r="C189" s="4" t="s">
        <v>6</v>
      </c>
      <c r="D189" s="4" t="s">
        <v>62</v>
      </c>
      <c r="E189" s="4" t="s">
        <v>63</v>
      </c>
      <c r="F189" s="5" t="s">
        <v>33</v>
      </c>
      <c r="G189" s="4"/>
    </row>
    <row r="190" spans="1:7" ht="34.799999999999997" thickBot="1" x14ac:dyDescent="0.35">
      <c r="A190" s="2" t="s">
        <v>115</v>
      </c>
      <c r="B190" s="2" t="s">
        <v>92</v>
      </c>
      <c r="C190" s="2" t="s">
        <v>82</v>
      </c>
      <c r="D190" s="2" t="s">
        <v>39</v>
      </c>
      <c r="E190" s="2" t="s">
        <v>40</v>
      </c>
      <c r="F190" s="3" t="s">
        <v>33</v>
      </c>
      <c r="G190" s="2"/>
    </row>
    <row r="191" spans="1:7" ht="34.799999999999997" thickBot="1" x14ac:dyDescent="0.35">
      <c r="A191" s="4" t="s">
        <v>115</v>
      </c>
      <c r="B191" s="4" t="s">
        <v>92</v>
      </c>
      <c r="C191" s="4" t="s">
        <v>12</v>
      </c>
      <c r="D191" s="4" t="s">
        <v>72</v>
      </c>
      <c r="E191" s="4" t="s">
        <v>73</v>
      </c>
      <c r="F191" s="5" t="s">
        <v>33</v>
      </c>
      <c r="G191" s="4"/>
    </row>
    <row r="192" spans="1:7" ht="29.4" thickBot="1" x14ac:dyDescent="0.35">
      <c r="A192" s="2" t="s">
        <v>115</v>
      </c>
      <c r="B192" s="2" t="s">
        <v>92</v>
      </c>
      <c r="C192" s="2" t="s">
        <v>8</v>
      </c>
      <c r="D192" s="2" t="s">
        <v>47</v>
      </c>
      <c r="E192" s="2" t="s">
        <v>15</v>
      </c>
      <c r="F192" s="3" t="s">
        <v>33</v>
      </c>
      <c r="G192" s="2"/>
    </row>
    <row r="193" spans="1:7" ht="34.799999999999997" thickBot="1" x14ac:dyDescent="0.35">
      <c r="A193" s="4" t="s">
        <v>115</v>
      </c>
      <c r="B193" s="4" t="s">
        <v>92</v>
      </c>
      <c r="C193" s="4" t="s">
        <v>74</v>
      </c>
      <c r="D193" s="4" t="s">
        <v>80</v>
      </c>
      <c r="E193" s="4" t="s">
        <v>81</v>
      </c>
      <c r="F193" s="5" t="s">
        <v>33</v>
      </c>
      <c r="G193" s="4"/>
    </row>
    <row r="194" spans="1:7" ht="46.2" thickBot="1" x14ac:dyDescent="0.35">
      <c r="A194" s="2" t="s">
        <v>115</v>
      </c>
      <c r="B194" s="2" t="s">
        <v>92</v>
      </c>
      <c r="C194" s="2" t="s">
        <v>10</v>
      </c>
      <c r="D194" s="2" t="s">
        <v>54</v>
      </c>
      <c r="E194" s="2" t="s">
        <v>55</v>
      </c>
      <c r="F194" s="3" t="s">
        <v>33</v>
      </c>
      <c r="G194" s="2"/>
    </row>
    <row r="195" spans="1:7" ht="34.799999999999997" thickBot="1" x14ac:dyDescent="0.35">
      <c r="A195" s="4" t="s">
        <v>116</v>
      </c>
      <c r="B195" s="4" t="s">
        <v>92</v>
      </c>
      <c r="C195" s="4" t="s">
        <v>69</v>
      </c>
      <c r="D195" s="4" t="s">
        <v>60</v>
      </c>
      <c r="E195" s="4" t="s">
        <v>40</v>
      </c>
      <c r="F195" s="5" t="s">
        <v>33</v>
      </c>
      <c r="G195" s="4"/>
    </row>
    <row r="196" spans="1:7" ht="34.799999999999997" thickBot="1" x14ac:dyDescent="0.35">
      <c r="A196" s="2" t="s">
        <v>116</v>
      </c>
      <c r="B196" s="2" t="s">
        <v>92</v>
      </c>
      <c r="C196" s="2" t="s">
        <v>41</v>
      </c>
      <c r="D196" s="2" t="s">
        <v>31</v>
      </c>
      <c r="E196" s="2" t="s">
        <v>32</v>
      </c>
      <c r="F196" s="3" t="s">
        <v>33</v>
      </c>
      <c r="G196" s="2"/>
    </row>
    <row r="197" spans="1:7" ht="34.799999999999997" thickBot="1" x14ac:dyDescent="0.35">
      <c r="A197" s="4" t="s">
        <v>116</v>
      </c>
      <c r="B197" s="4" t="s">
        <v>92</v>
      </c>
      <c r="C197" s="4" t="s">
        <v>61</v>
      </c>
      <c r="D197" s="4" t="s">
        <v>42</v>
      </c>
      <c r="E197" s="4" t="s">
        <v>43</v>
      </c>
      <c r="F197" s="5" t="s">
        <v>33</v>
      </c>
      <c r="G197" s="4"/>
    </row>
    <row r="198" spans="1:7" ht="34.799999999999997" thickBot="1" x14ac:dyDescent="0.35">
      <c r="A198" s="2" t="s">
        <v>116</v>
      </c>
      <c r="B198" s="2" t="s">
        <v>92</v>
      </c>
      <c r="C198" s="2" t="s">
        <v>12</v>
      </c>
      <c r="D198" s="2" t="s">
        <v>35</v>
      </c>
      <c r="E198" s="2" t="s">
        <v>36</v>
      </c>
      <c r="F198" s="3" t="s">
        <v>33</v>
      </c>
      <c r="G198" s="2"/>
    </row>
    <row r="199" spans="1:7" ht="29.4" thickBot="1" x14ac:dyDescent="0.35">
      <c r="A199" s="4" t="s">
        <v>116</v>
      </c>
      <c r="B199" s="4" t="s">
        <v>92</v>
      </c>
      <c r="C199" s="4" t="s">
        <v>82</v>
      </c>
      <c r="D199" s="4" t="s">
        <v>47</v>
      </c>
      <c r="E199" s="4" t="s">
        <v>15</v>
      </c>
      <c r="F199" s="5" t="s">
        <v>33</v>
      </c>
      <c r="G199" s="4"/>
    </row>
    <row r="200" spans="1:7" ht="29.4" thickBot="1" x14ac:dyDescent="0.35">
      <c r="A200" s="2" t="s">
        <v>116</v>
      </c>
      <c r="B200" s="2" t="s">
        <v>92</v>
      </c>
      <c r="C200" s="2" t="s">
        <v>56</v>
      </c>
      <c r="D200" s="2" t="s">
        <v>77</v>
      </c>
      <c r="E200" s="2" t="s">
        <v>78</v>
      </c>
      <c r="F200" s="3" t="s">
        <v>33</v>
      </c>
      <c r="G200" s="2"/>
    </row>
    <row r="201" spans="1:7" ht="29.4" thickBot="1" x14ac:dyDescent="0.35">
      <c r="A201" s="4" t="s">
        <v>116</v>
      </c>
      <c r="B201" s="4" t="s">
        <v>92</v>
      </c>
      <c r="C201" s="4" t="s">
        <v>71</v>
      </c>
      <c r="D201" s="4" t="s">
        <v>51</v>
      </c>
      <c r="E201" s="4" t="s">
        <v>52</v>
      </c>
      <c r="F201" s="5" t="s">
        <v>33</v>
      </c>
      <c r="G201" s="4"/>
    </row>
    <row r="202" spans="1:7" ht="29.4" thickBot="1" x14ac:dyDescent="0.35">
      <c r="A202" s="2" t="s">
        <v>116</v>
      </c>
      <c r="B202" s="2" t="s">
        <v>93</v>
      </c>
      <c r="C202" s="2" t="s">
        <v>65</v>
      </c>
      <c r="D202" s="2" t="s">
        <v>66</v>
      </c>
      <c r="E202" s="2" t="s">
        <v>67</v>
      </c>
      <c r="F202" s="3" t="s">
        <v>33</v>
      </c>
      <c r="G202" s="2"/>
    </row>
    <row r="203" spans="1:7" ht="29.4" thickBot="1" x14ac:dyDescent="0.35">
      <c r="A203" s="4" t="s">
        <v>117</v>
      </c>
      <c r="B203" s="4" t="s">
        <v>92</v>
      </c>
      <c r="C203" s="4" t="s">
        <v>71</v>
      </c>
      <c r="D203" s="4" t="s">
        <v>75</v>
      </c>
      <c r="E203" s="4" t="s">
        <v>76</v>
      </c>
      <c r="F203" s="5" t="s">
        <v>33</v>
      </c>
      <c r="G203" s="7"/>
    </row>
    <row r="204" spans="1:7" ht="46.2" thickBot="1" x14ac:dyDescent="0.35">
      <c r="A204" s="2" t="s">
        <v>117</v>
      </c>
      <c r="B204" s="2" t="s">
        <v>92</v>
      </c>
      <c r="C204" s="2" t="s">
        <v>53</v>
      </c>
      <c r="D204" s="2" t="s">
        <v>54</v>
      </c>
      <c r="E204" s="2" t="s">
        <v>55</v>
      </c>
      <c r="F204" s="3" t="s">
        <v>33</v>
      </c>
      <c r="G204" s="2"/>
    </row>
    <row r="205" spans="1:7" ht="29.4" thickBot="1" x14ac:dyDescent="0.35">
      <c r="A205" s="4" t="s">
        <v>117</v>
      </c>
      <c r="B205" s="4" t="s">
        <v>92</v>
      </c>
      <c r="C205" s="4" t="s">
        <v>8</v>
      </c>
      <c r="D205" s="4" t="s">
        <v>77</v>
      </c>
      <c r="E205" s="4" t="s">
        <v>78</v>
      </c>
      <c r="F205" s="5" t="s">
        <v>33</v>
      </c>
      <c r="G205" s="4"/>
    </row>
    <row r="206" spans="1:7" ht="29.4" thickBot="1" x14ac:dyDescent="0.35">
      <c r="A206" s="2" t="s">
        <v>117</v>
      </c>
      <c r="B206" s="2" t="s">
        <v>92</v>
      </c>
      <c r="C206" s="2" t="s">
        <v>10</v>
      </c>
      <c r="D206" s="2" t="s">
        <v>45</v>
      </c>
      <c r="E206" s="2" t="s">
        <v>46</v>
      </c>
      <c r="F206" s="3" t="s">
        <v>33</v>
      </c>
      <c r="G206" s="2"/>
    </row>
    <row r="207" spans="1:7" ht="34.799999999999997" thickBot="1" x14ac:dyDescent="0.35">
      <c r="A207" s="4" t="s">
        <v>117</v>
      </c>
      <c r="B207" s="4" t="s">
        <v>92</v>
      </c>
      <c r="C207" s="4" t="s">
        <v>65</v>
      </c>
      <c r="D207" s="4" t="s">
        <v>39</v>
      </c>
      <c r="E207" s="4" t="s">
        <v>40</v>
      </c>
      <c r="F207" s="5" t="s">
        <v>33</v>
      </c>
      <c r="G207" s="4"/>
    </row>
    <row r="208" spans="1:7" ht="29.4" thickBot="1" x14ac:dyDescent="0.35">
      <c r="A208" s="2" t="s">
        <v>117</v>
      </c>
      <c r="B208" s="2" t="s">
        <v>93</v>
      </c>
      <c r="C208" s="2" t="s">
        <v>74</v>
      </c>
      <c r="D208" s="2" t="s">
        <v>66</v>
      </c>
      <c r="E208" s="2" t="s">
        <v>67</v>
      </c>
      <c r="F208" s="3" t="s">
        <v>33</v>
      </c>
      <c r="G208" s="2"/>
    </row>
    <row r="209" spans="1:7" ht="29.4" thickBot="1" x14ac:dyDescent="0.35">
      <c r="A209" s="4" t="s">
        <v>117</v>
      </c>
      <c r="B209" s="4" t="s">
        <v>95</v>
      </c>
      <c r="C209" s="4" t="s">
        <v>69</v>
      </c>
      <c r="D209" s="4" t="s">
        <v>47</v>
      </c>
      <c r="E209" s="4" t="s">
        <v>15</v>
      </c>
      <c r="F209" s="5" t="s">
        <v>33</v>
      </c>
      <c r="G209" s="4"/>
    </row>
    <row r="210" spans="1:7" ht="29.4" thickBot="1" x14ac:dyDescent="0.35">
      <c r="A210" s="2" t="s">
        <v>118</v>
      </c>
      <c r="B210" s="2" t="s">
        <v>92</v>
      </c>
      <c r="C210" s="2" t="s">
        <v>6</v>
      </c>
      <c r="D210" s="2" t="s">
        <v>75</v>
      </c>
      <c r="E210" s="2" t="s">
        <v>76</v>
      </c>
      <c r="F210" s="3" t="s">
        <v>33</v>
      </c>
      <c r="G210" s="2"/>
    </row>
    <row r="211" spans="1:7" ht="34.799999999999997" thickBot="1" x14ac:dyDescent="0.35">
      <c r="A211" s="4" t="s">
        <v>118</v>
      </c>
      <c r="B211" s="4" t="s">
        <v>92</v>
      </c>
      <c r="C211" s="4" t="s">
        <v>8</v>
      </c>
      <c r="D211" s="4" t="s">
        <v>62</v>
      </c>
      <c r="E211" s="4" t="s">
        <v>63</v>
      </c>
      <c r="F211" s="5" t="s">
        <v>33</v>
      </c>
      <c r="G211" s="4"/>
    </row>
    <row r="212" spans="1:7" ht="29.4" thickBot="1" x14ac:dyDescent="0.35">
      <c r="A212" s="2" t="s">
        <v>118</v>
      </c>
      <c r="B212" s="2" t="s">
        <v>92</v>
      </c>
      <c r="C212" s="2" t="s">
        <v>41</v>
      </c>
      <c r="D212" s="2" t="s">
        <v>45</v>
      </c>
      <c r="E212" s="2" t="s">
        <v>46</v>
      </c>
      <c r="F212" s="3" t="s">
        <v>33</v>
      </c>
      <c r="G212" s="2"/>
    </row>
    <row r="213" spans="1:7" ht="34.799999999999997" thickBot="1" x14ac:dyDescent="0.35">
      <c r="A213" s="4" t="s">
        <v>118</v>
      </c>
      <c r="B213" s="4" t="s">
        <v>92</v>
      </c>
      <c r="C213" s="4" t="s">
        <v>74</v>
      </c>
      <c r="D213" s="4" t="s">
        <v>39</v>
      </c>
      <c r="E213" s="4" t="s">
        <v>40</v>
      </c>
      <c r="F213" s="5" t="s">
        <v>33</v>
      </c>
      <c r="G213" s="4"/>
    </row>
    <row r="214" spans="1:7" ht="34.799999999999997" thickBot="1" x14ac:dyDescent="0.35">
      <c r="A214" s="2" t="s">
        <v>118</v>
      </c>
      <c r="B214" s="2" t="s">
        <v>92</v>
      </c>
      <c r="C214" s="2" t="s">
        <v>82</v>
      </c>
      <c r="D214" s="2" t="s">
        <v>72</v>
      </c>
      <c r="E214" s="2" t="s">
        <v>73</v>
      </c>
      <c r="F214" s="3" t="s">
        <v>33</v>
      </c>
      <c r="G214" s="2"/>
    </row>
    <row r="215" spans="1:7" ht="34.799999999999997" thickBot="1" x14ac:dyDescent="0.35">
      <c r="A215" s="4" t="s">
        <v>118</v>
      </c>
      <c r="B215" s="4" t="s">
        <v>92</v>
      </c>
      <c r="C215" s="4" t="s">
        <v>4</v>
      </c>
      <c r="D215" s="4" t="s">
        <v>35</v>
      </c>
      <c r="E215" s="4" t="s">
        <v>36</v>
      </c>
      <c r="F215" s="5" t="s">
        <v>33</v>
      </c>
      <c r="G215" s="4"/>
    </row>
    <row r="216" spans="1:7" ht="34.799999999999997" thickBot="1" x14ac:dyDescent="0.35">
      <c r="A216" s="2" t="s">
        <v>118</v>
      </c>
      <c r="B216" s="2" t="s">
        <v>102</v>
      </c>
      <c r="C216" s="2" t="s">
        <v>53</v>
      </c>
      <c r="D216" s="2" t="s">
        <v>31</v>
      </c>
      <c r="E216" s="2" t="s">
        <v>32</v>
      </c>
      <c r="F216" s="3" t="s">
        <v>33</v>
      </c>
      <c r="G216" s="2"/>
    </row>
    <row r="217" spans="1:7" ht="29.4" thickBot="1" x14ac:dyDescent="0.35">
      <c r="A217" s="4" t="s">
        <v>119</v>
      </c>
      <c r="B217" s="4" t="s">
        <v>92</v>
      </c>
      <c r="C217" s="4" t="s">
        <v>56</v>
      </c>
      <c r="D217" s="4" t="s">
        <v>75</v>
      </c>
      <c r="E217" s="4" t="s">
        <v>76</v>
      </c>
      <c r="F217" s="5" t="s">
        <v>33</v>
      </c>
      <c r="G217" s="4"/>
    </row>
    <row r="218" spans="1:7" ht="34.799999999999997" thickBot="1" x14ac:dyDescent="0.35">
      <c r="A218" s="2" t="s">
        <v>119</v>
      </c>
      <c r="B218" s="2" t="s">
        <v>92</v>
      </c>
      <c r="C218" s="2" t="s">
        <v>10</v>
      </c>
      <c r="D218" s="2" t="s">
        <v>42</v>
      </c>
      <c r="E218" s="2" t="s">
        <v>43</v>
      </c>
      <c r="F218" s="3" t="s">
        <v>33</v>
      </c>
      <c r="G218" s="2"/>
    </row>
    <row r="219" spans="1:7" ht="34.799999999999997" thickBot="1" x14ac:dyDescent="0.35">
      <c r="A219" s="4" t="s">
        <v>119</v>
      </c>
      <c r="B219" s="4" t="s">
        <v>92</v>
      </c>
      <c r="C219" s="4" t="s">
        <v>65</v>
      </c>
      <c r="D219" s="4" t="s">
        <v>60</v>
      </c>
      <c r="E219" s="4" t="s">
        <v>40</v>
      </c>
      <c r="F219" s="5" t="s">
        <v>33</v>
      </c>
      <c r="G219" s="4"/>
    </row>
    <row r="220" spans="1:7" ht="46.2" thickBot="1" x14ac:dyDescent="0.35">
      <c r="A220" s="2" t="s">
        <v>119</v>
      </c>
      <c r="B220" s="2" t="s">
        <v>92</v>
      </c>
      <c r="C220" s="2" t="s">
        <v>44</v>
      </c>
      <c r="D220" s="2" t="s">
        <v>54</v>
      </c>
      <c r="E220" s="2" t="s">
        <v>55</v>
      </c>
      <c r="F220" s="3" t="s">
        <v>33</v>
      </c>
      <c r="G220" s="2"/>
    </row>
    <row r="221" spans="1:7" ht="29.4" thickBot="1" x14ac:dyDescent="0.35">
      <c r="A221" s="4" t="s">
        <v>119</v>
      </c>
      <c r="B221" s="4" t="s">
        <v>92</v>
      </c>
      <c r="C221" s="4" t="s">
        <v>12</v>
      </c>
      <c r="D221" s="4" t="s">
        <v>47</v>
      </c>
      <c r="E221" s="4" t="s">
        <v>15</v>
      </c>
      <c r="F221" s="5" t="s">
        <v>33</v>
      </c>
      <c r="G221" s="4"/>
    </row>
    <row r="222" spans="1:7" ht="29.4" thickBot="1" x14ac:dyDescent="0.35">
      <c r="A222" s="2" t="s">
        <v>119</v>
      </c>
      <c r="B222" s="2" t="s">
        <v>92</v>
      </c>
      <c r="C222" s="2" t="s">
        <v>6</v>
      </c>
      <c r="D222" s="2" t="s">
        <v>51</v>
      </c>
      <c r="E222" s="2" t="s">
        <v>52</v>
      </c>
      <c r="F222" s="3" t="s">
        <v>33</v>
      </c>
      <c r="G222" s="2"/>
    </row>
    <row r="223" spans="1:7" ht="34.799999999999997" thickBot="1" x14ac:dyDescent="0.35">
      <c r="A223" s="4" t="s">
        <v>119</v>
      </c>
      <c r="B223" s="4" t="s">
        <v>95</v>
      </c>
      <c r="C223" s="4" t="s">
        <v>82</v>
      </c>
      <c r="D223" s="4" t="s">
        <v>80</v>
      </c>
      <c r="E223" s="4" t="s">
        <v>81</v>
      </c>
      <c r="F223" s="5" t="s">
        <v>33</v>
      </c>
      <c r="G223" s="4"/>
    </row>
    <row r="224" spans="1:7" ht="34.799999999999997" thickBot="1" x14ac:dyDescent="0.35">
      <c r="A224" s="2" t="s">
        <v>119</v>
      </c>
      <c r="B224" s="2" t="s">
        <v>102</v>
      </c>
      <c r="C224" s="2" t="s">
        <v>6</v>
      </c>
      <c r="D224" s="2" t="s">
        <v>62</v>
      </c>
      <c r="E224" s="2" t="s">
        <v>63</v>
      </c>
      <c r="F224" s="3" t="s">
        <v>33</v>
      </c>
      <c r="G224" s="2"/>
    </row>
    <row r="225" spans="1:7" ht="29.4" thickBot="1" x14ac:dyDescent="0.35">
      <c r="A225" s="4" t="s">
        <v>120</v>
      </c>
      <c r="B225" s="4" t="s">
        <v>121</v>
      </c>
      <c r="C225" s="4" t="s">
        <v>65</v>
      </c>
      <c r="D225" s="4" t="s">
        <v>66</v>
      </c>
      <c r="E225" s="4" t="s">
        <v>67</v>
      </c>
      <c r="F225" s="5" t="s">
        <v>33</v>
      </c>
      <c r="G225" s="4"/>
    </row>
    <row r="226" spans="1:7" ht="29.4" thickBot="1" x14ac:dyDescent="0.35">
      <c r="A226" s="2" t="s">
        <v>120</v>
      </c>
      <c r="B226" s="2" t="s">
        <v>92</v>
      </c>
      <c r="C226" s="2" t="s">
        <v>44</v>
      </c>
      <c r="D226" s="2" t="s">
        <v>45</v>
      </c>
      <c r="E226" s="2" t="s">
        <v>46</v>
      </c>
      <c r="F226" s="3" t="s">
        <v>33</v>
      </c>
      <c r="G226" s="2"/>
    </row>
    <row r="227" spans="1:7" ht="34.799999999999997" thickBot="1" x14ac:dyDescent="0.35">
      <c r="A227" s="4" t="s">
        <v>120</v>
      </c>
      <c r="B227" s="4" t="s">
        <v>92</v>
      </c>
      <c r="C227" s="4" t="s">
        <v>4</v>
      </c>
      <c r="D227" s="4" t="s">
        <v>35</v>
      </c>
      <c r="E227" s="4" t="s">
        <v>36</v>
      </c>
      <c r="F227" s="5" t="s">
        <v>33</v>
      </c>
      <c r="G227" s="4"/>
    </row>
    <row r="228" spans="1:7" ht="34.799999999999997" thickBot="1" x14ac:dyDescent="0.35">
      <c r="A228" s="2" t="s">
        <v>120</v>
      </c>
      <c r="B228" s="2" t="s">
        <v>92</v>
      </c>
      <c r="C228" s="2" t="s">
        <v>41</v>
      </c>
      <c r="D228" s="2" t="s">
        <v>42</v>
      </c>
      <c r="E228" s="2" t="s">
        <v>43</v>
      </c>
      <c r="F228" s="3" t="s">
        <v>33</v>
      </c>
      <c r="G228" s="2"/>
    </row>
    <row r="229" spans="1:7" ht="34.799999999999997" thickBot="1" x14ac:dyDescent="0.35">
      <c r="A229" s="4" t="s">
        <v>120</v>
      </c>
      <c r="B229" s="4" t="s">
        <v>92</v>
      </c>
      <c r="C229" s="4" t="s">
        <v>12</v>
      </c>
      <c r="D229" s="4" t="s">
        <v>60</v>
      </c>
      <c r="E229" s="4" t="s">
        <v>40</v>
      </c>
      <c r="F229" s="5" t="s">
        <v>33</v>
      </c>
      <c r="G229" s="4"/>
    </row>
    <row r="230" spans="1:7" ht="29.4" thickBot="1" x14ac:dyDescent="0.35">
      <c r="A230" s="2" t="s">
        <v>120</v>
      </c>
      <c r="B230" s="2" t="s">
        <v>102</v>
      </c>
      <c r="C230" s="2" t="s">
        <v>61</v>
      </c>
      <c r="D230" s="2" t="s">
        <v>51</v>
      </c>
      <c r="E230" s="2" t="s">
        <v>52</v>
      </c>
      <c r="F230" s="3" t="s">
        <v>33</v>
      </c>
      <c r="G230" s="2"/>
    </row>
    <row r="231" spans="1:7" ht="29.4" thickBot="1" x14ac:dyDescent="0.35">
      <c r="A231" s="4" t="s">
        <v>120</v>
      </c>
      <c r="B231" s="4" t="s">
        <v>102</v>
      </c>
      <c r="C231" s="4" t="s">
        <v>71</v>
      </c>
      <c r="D231" s="4" t="s">
        <v>77</v>
      </c>
      <c r="E231" s="4" t="s">
        <v>78</v>
      </c>
      <c r="F231" s="5" t="s">
        <v>33</v>
      </c>
      <c r="G231" s="4"/>
    </row>
    <row r="232" spans="1:7" ht="29.4" thickBot="1" x14ac:dyDescent="0.35">
      <c r="A232" s="2" t="s">
        <v>122</v>
      </c>
      <c r="B232" s="2" t="s">
        <v>92</v>
      </c>
      <c r="C232" s="2" t="s">
        <v>8</v>
      </c>
      <c r="D232" s="2" t="s">
        <v>75</v>
      </c>
      <c r="E232" s="2" t="s">
        <v>76</v>
      </c>
      <c r="F232" s="3" t="s">
        <v>33</v>
      </c>
      <c r="G232" s="2"/>
    </row>
    <row r="233" spans="1:7" ht="34.799999999999997" thickBot="1" x14ac:dyDescent="0.35">
      <c r="A233" s="4" t="s">
        <v>122</v>
      </c>
      <c r="B233" s="4" t="s">
        <v>92</v>
      </c>
      <c r="C233" s="4" t="s">
        <v>71</v>
      </c>
      <c r="D233" s="4" t="s">
        <v>35</v>
      </c>
      <c r="E233" s="4" t="s">
        <v>36</v>
      </c>
      <c r="F233" s="5" t="s">
        <v>33</v>
      </c>
      <c r="G233" s="4"/>
    </row>
    <row r="234" spans="1:7" ht="29.4" thickBot="1" x14ac:dyDescent="0.35">
      <c r="A234" s="2" t="s">
        <v>122</v>
      </c>
      <c r="B234" s="2" t="s">
        <v>102</v>
      </c>
      <c r="C234" s="2" t="s">
        <v>56</v>
      </c>
      <c r="D234" s="2" t="s">
        <v>42</v>
      </c>
      <c r="E234" s="2" t="s">
        <v>123</v>
      </c>
      <c r="F234" s="3" t="s">
        <v>33</v>
      </c>
      <c r="G234" s="8"/>
    </row>
    <row r="235" spans="1:7" ht="34.799999999999997" thickBot="1" x14ac:dyDescent="0.35">
      <c r="A235" s="4" t="s">
        <v>122</v>
      </c>
      <c r="B235" s="4" t="s">
        <v>102</v>
      </c>
      <c r="C235" s="4" t="s">
        <v>12</v>
      </c>
      <c r="D235" s="4" t="s">
        <v>31</v>
      </c>
      <c r="E235" s="4" t="s">
        <v>32</v>
      </c>
      <c r="F235" s="5" t="s">
        <v>33</v>
      </c>
      <c r="G235" s="4"/>
    </row>
    <row r="236" spans="1:7" ht="29.4" thickBot="1" x14ac:dyDescent="0.35">
      <c r="A236" s="2" t="s">
        <v>122</v>
      </c>
      <c r="B236" s="2" t="s">
        <v>102</v>
      </c>
      <c r="C236" s="2" t="s">
        <v>82</v>
      </c>
      <c r="D236" s="2" t="s">
        <v>54</v>
      </c>
      <c r="E236" s="2" t="s">
        <v>124</v>
      </c>
      <c r="F236" s="3" t="s">
        <v>33</v>
      </c>
      <c r="G236" s="2"/>
    </row>
    <row r="237" spans="1:7" ht="23.4" thickBot="1" x14ac:dyDescent="0.35">
      <c r="A237" s="4" t="s">
        <v>122</v>
      </c>
      <c r="B237" s="4" t="s">
        <v>125</v>
      </c>
      <c r="C237" s="4" t="s">
        <v>74</v>
      </c>
      <c r="D237" s="4" t="s">
        <v>126</v>
      </c>
      <c r="E237" s="4" t="s">
        <v>127</v>
      </c>
      <c r="F237" s="9"/>
      <c r="G237" s="4"/>
    </row>
    <row r="238" spans="1:7" ht="23.4" thickBot="1" x14ac:dyDescent="0.35">
      <c r="A238" s="2" t="s">
        <v>122</v>
      </c>
      <c r="B238" s="2" t="s">
        <v>125</v>
      </c>
      <c r="C238" s="2" t="s">
        <v>69</v>
      </c>
      <c r="D238" s="2" t="s">
        <v>128</v>
      </c>
      <c r="E238" s="2" t="s">
        <v>129</v>
      </c>
      <c r="F238" s="6"/>
      <c r="G238" s="2"/>
    </row>
    <row r="239" spans="1:7" ht="29.4" thickBot="1" x14ac:dyDescent="0.35">
      <c r="A239" s="4" t="s">
        <v>130</v>
      </c>
      <c r="B239" s="4" t="s">
        <v>92</v>
      </c>
      <c r="C239" s="4" t="s">
        <v>56</v>
      </c>
      <c r="D239" s="4" t="s">
        <v>42</v>
      </c>
      <c r="E239" s="4" t="s">
        <v>123</v>
      </c>
      <c r="F239" s="5" t="s">
        <v>33</v>
      </c>
      <c r="G239" s="7"/>
    </row>
    <row r="240" spans="1:7" ht="34.799999999999997" thickBot="1" x14ac:dyDescent="0.35">
      <c r="A240" s="2" t="s">
        <v>130</v>
      </c>
      <c r="B240" s="2" t="s">
        <v>92</v>
      </c>
      <c r="C240" s="2" t="s">
        <v>12</v>
      </c>
      <c r="D240" s="2" t="s">
        <v>31</v>
      </c>
      <c r="E240" s="2" t="s">
        <v>32</v>
      </c>
      <c r="F240" s="3" t="s">
        <v>33</v>
      </c>
      <c r="G240" s="2"/>
    </row>
    <row r="241" spans="1:7" ht="34.799999999999997" thickBot="1" x14ac:dyDescent="0.35">
      <c r="A241" s="4" t="s">
        <v>130</v>
      </c>
      <c r="B241" s="4" t="s">
        <v>92</v>
      </c>
      <c r="C241" s="4" t="s">
        <v>4</v>
      </c>
      <c r="D241" s="4" t="s">
        <v>131</v>
      </c>
      <c r="E241" s="4" t="s">
        <v>132</v>
      </c>
      <c r="F241" s="9"/>
      <c r="G241" s="4"/>
    </row>
    <row r="242" spans="1:7" ht="29.4" thickBot="1" x14ac:dyDescent="0.35">
      <c r="A242" s="2" t="s">
        <v>130</v>
      </c>
      <c r="B242" s="2" t="s">
        <v>92</v>
      </c>
      <c r="C242" s="2" t="s">
        <v>82</v>
      </c>
      <c r="D242" s="2" t="s">
        <v>54</v>
      </c>
      <c r="E242" s="2" t="s">
        <v>124</v>
      </c>
      <c r="F242" s="3" t="s">
        <v>33</v>
      </c>
      <c r="G242" s="2"/>
    </row>
    <row r="243" spans="1:7" ht="29.4" thickBot="1" x14ac:dyDescent="0.35">
      <c r="A243" s="4" t="s">
        <v>130</v>
      </c>
      <c r="B243" s="4" t="s">
        <v>92</v>
      </c>
      <c r="C243" s="4" t="s">
        <v>61</v>
      </c>
      <c r="D243" s="4" t="s">
        <v>51</v>
      </c>
      <c r="E243" s="4" t="s">
        <v>52</v>
      </c>
      <c r="F243" s="5" t="s">
        <v>33</v>
      </c>
      <c r="G243" s="4"/>
    </row>
    <row r="244" spans="1:7" ht="23.4" thickBot="1" x14ac:dyDescent="0.35">
      <c r="A244" s="2" t="s">
        <v>130</v>
      </c>
      <c r="B244" s="2" t="s">
        <v>133</v>
      </c>
      <c r="C244" s="2" t="s">
        <v>69</v>
      </c>
      <c r="D244" s="2" t="s">
        <v>128</v>
      </c>
      <c r="E244" s="2" t="s">
        <v>129</v>
      </c>
      <c r="F244" s="6"/>
      <c r="G244" s="2"/>
    </row>
    <row r="245" spans="1:7" ht="23.4" thickBot="1" x14ac:dyDescent="0.35">
      <c r="A245" s="4" t="s">
        <v>130</v>
      </c>
      <c r="B245" s="4" t="s">
        <v>134</v>
      </c>
      <c r="C245" s="4" t="s">
        <v>10</v>
      </c>
      <c r="D245" s="4" t="s">
        <v>72</v>
      </c>
      <c r="E245" s="4" t="s">
        <v>135</v>
      </c>
      <c r="F245" s="9"/>
      <c r="G245" s="7"/>
    </row>
    <row r="246" spans="1:7" ht="23.4" thickBot="1" x14ac:dyDescent="0.35">
      <c r="A246" s="2" t="s">
        <v>130</v>
      </c>
      <c r="B246" s="2" t="s">
        <v>136</v>
      </c>
      <c r="C246" s="2" t="s">
        <v>6</v>
      </c>
      <c r="D246" s="2" t="s">
        <v>137</v>
      </c>
      <c r="E246" s="2" t="s">
        <v>138</v>
      </c>
      <c r="F246" s="6"/>
      <c r="G246" s="2"/>
    </row>
    <row r="247" spans="1:7" ht="34.799999999999997" thickBot="1" x14ac:dyDescent="0.35">
      <c r="A247" s="4" t="s">
        <v>130</v>
      </c>
      <c r="B247" s="4" t="s">
        <v>139</v>
      </c>
      <c r="C247" s="4" t="s">
        <v>71</v>
      </c>
      <c r="D247" s="4" t="s">
        <v>140</v>
      </c>
      <c r="E247" s="4" t="s">
        <v>141</v>
      </c>
      <c r="F247" s="9"/>
      <c r="G247" s="4"/>
    </row>
    <row r="248" spans="1:7" ht="29.4" thickBot="1" x14ac:dyDescent="0.35">
      <c r="A248" s="2" t="s">
        <v>130</v>
      </c>
      <c r="B248" s="2" t="s">
        <v>142</v>
      </c>
      <c r="C248" s="2" t="s">
        <v>143</v>
      </c>
      <c r="D248" s="2" t="s">
        <v>80</v>
      </c>
      <c r="E248" s="2" t="s">
        <v>144</v>
      </c>
      <c r="F248" s="3" t="s">
        <v>33</v>
      </c>
      <c r="G248" s="2"/>
    </row>
    <row r="249" spans="1:7" ht="29.4" thickBot="1" x14ac:dyDescent="0.35">
      <c r="A249" s="4" t="s">
        <v>145</v>
      </c>
      <c r="B249" s="4" t="s">
        <v>146</v>
      </c>
      <c r="C249" s="4" t="s">
        <v>143</v>
      </c>
      <c r="D249" s="4" t="s">
        <v>80</v>
      </c>
      <c r="E249" s="4" t="s">
        <v>144</v>
      </c>
      <c r="F249" s="5" t="s">
        <v>33</v>
      </c>
      <c r="G249" s="4"/>
    </row>
  </sheetData>
  <autoFilter ref="A1:F1"/>
  <hyperlinks>
    <hyperlink ref="F2" r:id="rId1" display="http://www.ticketmaster.com/event/0D004B92EE739042"/>
    <hyperlink ref="F3" r:id="rId2" display="http://purchase.tickets.com/buy/MLBEventInfo?agency=MLBST&amp;pid=7643276"/>
    <hyperlink ref="F4" r:id="rId3" display="http://www.ticketmaster.com/event/0D004B66E39295E7"/>
    <hyperlink ref="F5" r:id="rId4" display="http://purchase.tickets.com/buy/MLBEventInfo?pid=7607300&amp;agency=MLBST"/>
    <hyperlink ref="F6" r:id="rId5" display="http://purchase.tickets.com/buy/MLBEventInfo?agency=MLBST&amp;pid=7635821"/>
    <hyperlink ref="F7" r:id="rId6" display="http://www.ticketmaster.com/event/22004B74D1387DAD"/>
    <hyperlink ref="F9" r:id="rId7" display="https://oss.ticketmaster.com/aps/tbjrcminorleague/EN/link/buy/details/ST022714"/>
    <hyperlink ref="F10" r:id="rId8" display="http://www.ticketmaster.com/event/0D004B92EE7A9056"/>
    <hyperlink ref="F11" r:id="rId9" display="http://purchase.tickets.com/buy/MLBEventInfo?agency=MLBST&amp;pid=7643277"/>
    <hyperlink ref="F12" r:id="rId10" display="http://purchase.tickets.com/buy/MLBEventInfo?agency=MLBST&amp;pid=7633936"/>
    <hyperlink ref="F13" r:id="rId11" display="http://www.ticketmaster.com/event/0D004B72E1559A36"/>
    <hyperlink ref="F14" r:id="rId12" display="http://www.ticketmaster.com/event/0D004B68DBA4A419"/>
    <hyperlink ref="F15" r:id="rId13" display="http://purchase.tickets.com/buy/MLBEventInfo?pid=7607301&amp;agency=MLBST"/>
    <hyperlink ref="F16" r:id="rId14" display="http://purchase.tickets.com/buy/MLBEventInfo?agency=MLBST&amp;pid=7643278"/>
    <hyperlink ref="F17" r:id="rId15" display="http://purchase.tickets.com/buy/MLBEventInfo?agency=MLBST&amp;pid=7633937"/>
    <hyperlink ref="F18" r:id="rId16" display="http://www.ticketmaster.com/event/0D004C26BDA771D7"/>
    <hyperlink ref="F19" r:id="rId17" display="https://oss.ticketmaster.com/aps/tbjrcminorleague/EN/link/buy/details/ST022814"/>
    <hyperlink ref="F20" r:id="rId18" display="http://purchase.tickets.com/buy/MLBEventInfo?agency=MLBST&amp;pid=7653897"/>
    <hyperlink ref="F21" r:id="rId19" display="http://www.ticketmaster.com/event/22004B74D13A7DAF"/>
    <hyperlink ref="F22" r:id="rId20" display="http://www.ticketmaster.com/event/0D004B92EE7D9058"/>
    <hyperlink ref="F23" r:id="rId21" display="http://purchase.tickets.com/buy/MLBEventInfo?agency=MLBST&amp;pid=7643283"/>
    <hyperlink ref="F24" r:id="rId22" display="http://purchase.tickets.com/buy/MLBEventInfo?agency=MLBST&amp;pid=7635822"/>
    <hyperlink ref="F25" r:id="rId23" display="http://purchase.tickets.com/buy/MLBEventInfo?agency=MLBST&amp;pid=7615596"/>
    <hyperlink ref="F26" r:id="rId24" display="http://www.ticketmaster.com/event/0D004B68BB0C9010"/>
    <hyperlink ref="F27" r:id="rId25" display="http://purchase.tickets.com/buy/MLBEventInfo?pid=7618487&amp;agency=MLBST"/>
    <hyperlink ref="F28" r:id="rId26" display="http://purchase.tickets.com/buy/MLBEventInfo?agency=MLBST&amp;pid=7645747"/>
    <hyperlink ref="F29" r:id="rId27" display="http://purchase.tickets.com/buy/MLBEventInfo?agency=MLBST&amp;pid=7653898"/>
    <hyperlink ref="F30" r:id="rId28" display="http://purchase.tickets.com/buy/MLBEventInfo?agency=MLBST&amp;pid=7615597"/>
    <hyperlink ref="F31" r:id="rId29" display="http://www.ticketmaster.com/event/0D004C26BDA871E2"/>
    <hyperlink ref="F32" r:id="rId30" display="https://oss.ticketmaster.com/aps/tbjrcminorleague/EN/link/buy/details/ST030214"/>
    <hyperlink ref="F33" r:id="rId31" display="http://www.ticketmaster.com/event/22004B74D1257D93"/>
    <hyperlink ref="F34" r:id="rId32" display="http://www.ticketmaster.com/event/22004B9394926FF2"/>
    <hyperlink ref="F35" r:id="rId33" display="http://purchase.tickets.com/buy/MLBEventInfo?pid=7607302&amp;agency=MLBST"/>
    <hyperlink ref="F36" r:id="rId34" display="http://www.ticketmaster.com/event/0D004B68DE86A576"/>
    <hyperlink ref="F37" r:id="rId35" display="http://purchase.tickets.com/buy/MLBEventInfo?agency=MLBST&amp;pid=7633938"/>
    <hyperlink ref="F38" r:id="rId36" display="http://purchase.tickets.com/buy/MLBEventInfo?pid=7618488&amp;agency=MLBST"/>
    <hyperlink ref="F39" r:id="rId37" display="http://www.ticketmaster.com/event/0D004B68BD619172"/>
    <hyperlink ref="F40" r:id="rId38" display="http://purchase.tickets.com/buy/MLBEventInfo?agency=MLBST&amp;pid=7643284"/>
    <hyperlink ref="F41" r:id="rId39" display="http://purchase.tickets.com/buy/MLBEventInfo?agency=MLBST&amp;pid=7645748"/>
    <hyperlink ref="F42" r:id="rId40" display="http://www.ticketmaster.com/event/22004B74D13D7DB1"/>
    <hyperlink ref="F43" r:id="rId41" display="http://www.ticketmaster.com/event/0D004C26BDA971E4"/>
    <hyperlink ref="F44" r:id="rId42" display="http://purchase.tickets.com/buy/MLBEventInfo?agency=MLBST&amp;pid=7635823"/>
    <hyperlink ref="F45" r:id="rId43" display="http://www.ticketmaster.com/event/0D004B92EE80905F"/>
    <hyperlink ref="F46" r:id="rId44" display="http://purchase.tickets.com/buy/MLBEventInfo?agency=MLBST&amp;pid=7633939"/>
    <hyperlink ref="F47" r:id="rId45" display="http://purchase.tickets.com/buy/MLBEventInfo?agency=MLBST&amp;pid=7643285"/>
    <hyperlink ref="F48" r:id="rId46" display="http://www.ticketmaster.com/event/22004B74D13F7DB5"/>
    <hyperlink ref="F49" r:id="rId47" display="http://www.ticketmaster.com/event/0D004B68BD649174"/>
    <hyperlink ref="F50" r:id="rId48" display="http://purchase.tickets.com/buy/MLBEventInfo?agency=MLBST&amp;pid=7653899"/>
    <hyperlink ref="F51" r:id="rId49" display="http://purchase.tickets.com/buy/MLBEventInfo?pid=7607303&amp;agency=MLBST"/>
    <hyperlink ref="F52" r:id="rId50" display="http://www.ticketmaster.com/event/0D004B92EE83906A"/>
    <hyperlink ref="F53" r:id="rId51" display="http://purchase.tickets.com/buy/MLBEventInfo?agency=MLBST&amp;pid=7615599"/>
    <hyperlink ref="F54" r:id="rId52" display="http://purchase.tickets.com/buy/MLBEventInfo?pid=7607304&amp;agency=MLBST"/>
    <hyperlink ref="F55" r:id="rId53" display="http://www.ticketmaster.com/event/0D004B68CD999BAE"/>
    <hyperlink ref="F56" r:id="rId54" display="http://www.ticketmaster.com/event/22004B9394B8701E"/>
    <hyperlink ref="F57" r:id="rId55" display="http://www.ticketmaster.com/event/0D004C26BDBC721D"/>
    <hyperlink ref="F58" r:id="rId56" display="https://oss.ticketmaster.com/aps/tbjrcminorleague/EN/link/buy/details/ST030514"/>
    <hyperlink ref="F59" r:id="rId57" display="http://purchase.tickets.com/buy/MLBEventInfo?agency=MLBST&amp;pid=7653900"/>
    <hyperlink ref="F60" r:id="rId58" display="http://purchase.tickets.com/buy/MLBEventInfo?pid=7618489&amp;agency=MLBST"/>
    <hyperlink ref="F61" r:id="rId59" display="http://purchase.tickets.com/buy/MLBEventInfo?agency=MLBST&amp;pid=7645749"/>
    <hyperlink ref="F62" r:id="rId60" display="http://purchase.tickets.com/buy/MLBEventInfo?agency=MLBST&amp;pid=7643286"/>
    <hyperlink ref="F63" r:id="rId61" display="http://www.ticketmaster.com/event/22004B93949B6FFC"/>
    <hyperlink ref="F64" r:id="rId62" display="http://www.ticketmaster.com/event/0D004B68C2CE94E1"/>
    <hyperlink ref="F65" r:id="rId63" display="http://purchase.tickets.com/buy/MLBEventInfo?pid=7618490&amp;agency=MLBST"/>
    <hyperlink ref="F66" r:id="rId64" display="http://purchase.tickets.com/buy/MLBEventInfo?pid=7607305&amp;agency=MLBST"/>
    <hyperlink ref="F67" r:id="rId65" display="http://purchase.tickets.com/buy/MLBEventInfo?agency=MLBST&amp;pid=7635824"/>
    <hyperlink ref="F68" r:id="rId66" display="http://www.ticketmaster.com/event/22004B74D1427DB9"/>
    <hyperlink ref="F69" r:id="rId67" display="http://purchase.tickets.com/buy/MLBEventInfo?agency=MLBST&amp;pid=7615600"/>
    <hyperlink ref="F70" r:id="rId68" display="http://purchase.tickets.com/buy/MLBEventInfo?agency=MLBST&amp;pid=7645750"/>
    <hyperlink ref="F71" r:id="rId69" display="http://purchase.tickets.com/buy/MLBEventInfo?agency=MLBST&amp;pid=7633940"/>
    <hyperlink ref="F72" r:id="rId70" display="https://oss.ticketmaster.com/aps/tbjrcminorleague/EN/link/buy/details/ST030714"/>
    <hyperlink ref="F73" r:id="rId71" display="http://www.ticketmaster.com/event/0D004B68DBA8A41B"/>
    <hyperlink ref="F74" r:id="rId72" display="http://purchase.tickets.com/buy/MLBEventInfo?agency=MLBST&amp;pid=7635825"/>
    <hyperlink ref="F75" r:id="rId73" display="http://purchase.tickets.com/buy/MLBEventInfo?agency=MLBST&amp;pid=7653901"/>
    <hyperlink ref="F76" r:id="rId74" display="http://www.ticketmaster.com/event/0D004B92EE87907A"/>
    <hyperlink ref="F77" r:id="rId75" display="http://purchase.tickets.com/buy/MLBEventInfo?agency=MLBST&amp;pid=7615601"/>
    <hyperlink ref="F78" r:id="rId76" display="http://www.ticketmaster.com/event/22004B74D1457DBE"/>
    <hyperlink ref="F79" r:id="rId77" display="http://purchase.tickets.com/buy/MLBEventInfo?agency=MLBST&amp;pid=7645751"/>
    <hyperlink ref="F80" r:id="rId78" display="http://purchase.tickets.com/buy/MLBEventInfo?agency=MLBST&amp;pid=7643287"/>
    <hyperlink ref="F81" r:id="rId79" display="https://oss.ticketmaster.com/aps/tbjrcminorleague/EN/link/buy/details/ST030814"/>
    <hyperlink ref="F82" r:id="rId80" display="http://www.ticketmaster.com/event/22004B9394AF700D"/>
    <hyperlink ref="F83" r:id="rId81" display="http://purchase.tickets.com/buy/MLBEventInfo?pid=7607306&amp;agency=MLBST"/>
    <hyperlink ref="F84" r:id="rId82" display="http://www.ticketmaster.com/event/0D004B68DE84A56C"/>
    <hyperlink ref="F85" r:id="rId83" display="http://www.ticketmaster.com/event/0D004C26BDB9720D"/>
    <hyperlink ref="F86" r:id="rId84" display="http://purchase.tickets.com/buy/MLBEventInfo?agency=MLBST&amp;pid=7633941"/>
    <hyperlink ref="F87" r:id="rId85" display="http://purchase.tickets.com/buy/MLBEventInfo?agency=MLBST&amp;pid=7615602"/>
    <hyperlink ref="F88" r:id="rId86" display="http://purchase.tickets.com/buy/MLBEventInfo?agency=MLBST&amp;pid=7645752"/>
    <hyperlink ref="F89" r:id="rId87" display="http://www.ticketmaster.com/event/22004B9394A27003"/>
    <hyperlink ref="F90" r:id="rId88" display="http://purchase.tickets.com/buy/MLBEventInfo?agency=MLBST&amp;pid=7635826"/>
    <hyperlink ref="F91" r:id="rId89" display="http://purchase.tickets.com/buy/MLBEventInfo?pid=7618491&amp;agency=MLBST"/>
    <hyperlink ref="F92" r:id="rId90" display="http://www.ticketmaster.com/event/0D004B68BB09900C"/>
    <hyperlink ref="F93" r:id="rId91" display="http://www.ticketmaster.com/event/0D004B92EE8A907C"/>
    <hyperlink ref="F94" r:id="rId92" display="http://purchase.tickets.com/buy/MLBEventInfo?agency=MLBST&amp;pid=7653902"/>
    <hyperlink ref="F95" r:id="rId93" display="http://purchase.tickets.com/buy/MLBEventInfo?agency=MLBST&amp;pid=7635827"/>
    <hyperlink ref="F96" r:id="rId94" display="http://purchase.tickets.com/buy/MLBEventInfo?agency=MLBST&amp;pid=7633942"/>
    <hyperlink ref="F97" r:id="rId95" display="http://www.ticketmaster.com/event/0D004B68DBABA41D"/>
    <hyperlink ref="F98" r:id="rId96" display="http://purchase.tickets.com/buy/MLBEventInfo?pid=7607307&amp;agency=MLBST"/>
    <hyperlink ref="F99" r:id="rId97" display="http://purchase.tickets.com/buy/MLBEventInfo?agency=MLBST&amp;pid=7653903"/>
    <hyperlink ref="F100" r:id="rId98" display="http://purchase.tickets.com/buy/MLBEventInfo?agency=MLBST&amp;pid=7615603"/>
    <hyperlink ref="F101" r:id="rId99" display="http://purchase.tickets.com/buy/MLBEventInfo?agency=MLBST&amp;pid=7615604"/>
    <hyperlink ref="F102" r:id="rId100" display="http://www.ticketmaster.com/event/22004B74D1487DC0"/>
    <hyperlink ref="F103" r:id="rId101" display="http://purchase.tickets.com/buy/MLBEventInfo?agency=MLBST&amp;pid=7645753"/>
    <hyperlink ref="F105" r:id="rId102" display="http://purchase.tickets.com/buy/MLBEventInfo?agency=MLBST&amp;pid=7643288"/>
    <hyperlink ref="F106" r:id="rId103" display="http://www.ticketmaster.com/event/0D004B68DBA2A416"/>
    <hyperlink ref="F107" r:id="rId104" display="http://www.ticketmaster.com/event/0D004C26BDAB71EB"/>
    <hyperlink ref="F108" r:id="rId105" display="http://purchase.tickets.com/buy/MLBEventInfo?agency=MLBST&amp;pid=7633943"/>
    <hyperlink ref="F109" r:id="rId106" display="http://www.ticketmaster.com/event/22004B74D14A7DC2"/>
    <hyperlink ref="F110" r:id="rId107" display="http://purchase.tickets.com/buy/MLBEventInfo?agency=MLBST&amp;pid=7645754"/>
    <hyperlink ref="F111" r:id="rId108" display="http://www.ticketmaster.com/event/22004B9394986FFA"/>
    <hyperlink ref="F112" r:id="rId109" display="https://oss.ticketmaster.com/aps/tbjrcminorleague/EN/link/buy/details/ST031214"/>
    <hyperlink ref="F113" r:id="rId110" display="http://purchase.tickets.com/buy/MLBEventInfo?pid=7618492&amp;agency=MLBST"/>
    <hyperlink ref="F114" r:id="rId111" display="http://www.ticketmaster.com/event/0D004B68BD689178"/>
    <hyperlink ref="F115" r:id="rId112" display="http://www.ticketmaster.com/event/0D004B92EE8D908C"/>
    <hyperlink ref="F116" r:id="rId113" display="http://purchase.tickets.com/buy/MLBEventInfo?agency=MLBST&amp;pid=7653904"/>
    <hyperlink ref="F117" r:id="rId114" display="http://purchase.tickets.com/buy/MLBEventInfo?agency=MLBST&amp;pid=7615605"/>
    <hyperlink ref="F118" r:id="rId115" display="http://purchase.tickets.com/buy/MLBEventInfo?agency=MLBST&amp;pid=7643289"/>
    <hyperlink ref="F119" r:id="rId116" display="http://purchase.tickets.com/buy/MLBEventInfo?pid=7618493&amp;agency=MLBST"/>
    <hyperlink ref="F120" r:id="rId117" display="https://oss.ticketmaster.com/aps/tbjrcminorleague/EN/link/buy/details/ST031314"/>
    <hyperlink ref="F121" r:id="rId118" display="http://purchase.tickets.com/buy/MLBEventInfo?pid=7607308&amp;agency=MLBST"/>
    <hyperlink ref="F122" r:id="rId119" display="http://www.ticketmaster.com/event/0D004B68DBB2A426"/>
    <hyperlink ref="F123" r:id="rId120" display="http://www.ticketmaster.com/event/0D004C26BDAC71F1"/>
    <hyperlink ref="F124" r:id="rId121" display="http://www.ticketmaster.com/event/0D004B92EE909092"/>
    <hyperlink ref="F125" r:id="rId122" display="http://www.ticketmaster.com/event/22004B74D14D7DC4"/>
    <hyperlink ref="F126" r:id="rId123" display="http://purchase.tickets.com/buy/MLBEventInfo?agency=MLBST&amp;pid=7643290"/>
    <hyperlink ref="F127" r:id="rId124" display="http://www.ticketmaster.com/event/22004B9394B27016"/>
    <hyperlink ref="F128" r:id="rId125" display="http://toronto.bluejays.mlb.com/tor/components/ticketing/y2014/popup/options_031414.jsp"/>
    <hyperlink ref="F129" r:id="rId126" display="http://purchase.tickets.com/buy/MLBEventInfo?pid=7618494&amp;agency=MLBST"/>
    <hyperlink ref="F130" r:id="rId127" display="http://www.ticketmaster.com/event/0D004B92EE939094"/>
    <hyperlink ref="F131" r:id="rId128" display="http://purchase.tickets.com/buy/MLBEventInfo?agency=MLBST&amp;pid=7635828"/>
    <hyperlink ref="F132" r:id="rId129" display="http://www.ticketmaster.com/event/0D004B68BD5E916B"/>
    <hyperlink ref="F134" r:id="rId130" display="http://www.ticketmaster.com/event/22004B74D12B7D9E"/>
    <hyperlink ref="F135" r:id="rId131" display="http://purchase.tickets.com/buy/MLBEventInfo?agency=MLBST&amp;pid=7645755"/>
    <hyperlink ref="F136" r:id="rId132" display="http://purchase.tickets.com/buy/MLBEventInfo?agency=MLBST&amp;pid=7635829"/>
    <hyperlink ref="F137" r:id="rId133" display="http://www.ticketmaster.com/event/0D004C26BDBA720F"/>
    <hyperlink ref="F138" r:id="rId134" display="http://purchase.tickets.com/buy/MLBEventInfo?agency=MLBST&amp;pid=7643291"/>
    <hyperlink ref="F139" r:id="rId135" display="http://www.ticketmaster.com/event/0D004B68BB008FFB"/>
    <hyperlink ref="F140" r:id="rId136" display="http://purchase.tickets.com/buy/MLBEventInfo?agency=MLBST&amp;pid=7653905"/>
    <hyperlink ref="F142" r:id="rId137" display="http://purchase.tickets.com/buy/MLBEventInfo?agency=MLBST&amp;pid=7633944"/>
    <hyperlink ref="F144" r:id="rId138" display="http://purchase.tickets.com/buy/MLBEventInfo?pid=7618495&amp;agency=MLBST"/>
    <hyperlink ref="F145" r:id="rId139" display="http://www.ticketmaster.com/event/0D004B92EE969096"/>
    <hyperlink ref="F146" r:id="rId140" display="http://purchase.tickets.com/buy/MLBEventInfo?pid=7607309&amp;agency=MLBST"/>
    <hyperlink ref="F147" r:id="rId141" display="http://www.ticketmaster.com/event/0D004B68DE8CA57D"/>
    <hyperlink ref="F148" r:id="rId142" display="http://www.ticketmaster.com/event/0D004C26BDBE7223"/>
    <hyperlink ref="F149" r:id="rId143" display="https://oss.ticketmaster.com/aps/tbjrcminorleague/EN/link/buy/details/ST031614"/>
    <hyperlink ref="F150" r:id="rId144" display="http://purchase.tickets.com/buy/MLBEventInfo?agency=MLBST&amp;pid=7615606"/>
    <hyperlink ref="F151" r:id="rId145" display="http://www.ticketmaster.com/event/22004B9394A57005"/>
    <hyperlink ref="F153" r:id="rId146" display="http://purchase.tickets.com/buy/MLBEventInfo?pid=7607311&amp;agency=MLBST"/>
    <hyperlink ref="F154" r:id="rId147" display="http://purchase.tickets.com/buy/MLBEventInfo?agency=MLBST&amp;pid=7635830"/>
    <hyperlink ref="F155" r:id="rId148" display="http://purchase.tickets.com/buy/MLBEventInfo?agency=MLBST&amp;pid=7633945"/>
    <hyperlink ref="F156" r:id="rId149" display="http://www.ticketmaster.com/event/0D004B68BD6E917D"/>
    <hyperlink ref="F157" r:id="rId150" display="http://purchase.tickets.com/buy/MLBEventInfo?agency=MLBST&amp;pid=7643292"/>
    <hyperlink ref="F158" r:id="rId151" display="http://www.ticketmaster.com/event/22004B9394A87007"/>
    <hyperlink ref="F159" r:id="rId152" display="http://purchase.tickets.com/buy/MLBEventInfo?agency=MLBST&amp;pid=7645756"/>
    <hyperlink ref="F160" r:id="rId153" display="http://www.ticketmaster.com/event/0D004B92EE99909A"/>
    <hyperlink ref="F161" r:id="rId154" display="http://purchase.tickets.com/buy/MLBEventInfo?agency=MLBST&amp;pid=7643293"/>
    <hyperlink ref="F162" r:id="rId155" display="http://www.ticketmaster.com/event/0D004B68BD719182"/>
    <hyperlink ref="F163" r:id="rId156" display="http://purchase.tickets.com/buy/MLBEventInfo?agency=MLBST&amp;pid=7653906"/>
    <hyperlink ref="F164" r:id="rId157" display="http://purchase.tickets.com/buy/MLBEventInfo?pid=7618496&amp;agency=MLBST"/>
    <hyperlink ref="F165" r:id="rId158" display="http://www.ticketmaster.com/event/0D004B68DBB5A435"/>
    <hyperlink ref="F166" r:id="rId159" display="https://oss.ticketmaster.com/aps/tbjrcminorleague/EN/link/buy/details/ST031914"/>
    <hyperlink ref="F167" r:id="rId160" display="http://purchase.tickets.com/buy/MLBEventInfo?agency=MLBST&amp;pid=7645757"/>
    <hyperlink ref="F168" r:id="rId161" display="http://www.ticketmaster.com/event/22004B74D12F7DA2"/>
    <hyperlink ref="F169" r:id="rId162" display="http://purchase.tickets.com/buy/MLBEventInfo?agency=MLBST&amp;pid=7615607"/>
    <hyperlink ref="F170" r:id="rId163" display="http://purchase.tickets.com/buy/MLBEventInfo?agency=MLBST&amp;pid=7633946"/>
    <hyperlink ref="F171" r:id="rId164" display="http://www.ticketmaster.com/event/22004B9394956FF6"/>
    <hyperlink ref="F172" r:id="rId165" display="http://purchase.tickets.com/buy/MLBEventInfo?pid=7607312&amp;agency=MLBST"/>
    <hyperlink ref="F173" r:id="rId166" display="http://www.ticketmaster.com/event/0D004B68BD749189"/>
    <hyperlink ref="F174" r:id="rId167" display="http://purchase.tickets.com/buy/MLBEventInfo?agency=MLBST&amp;pid=7615608"/>
    <hyperlink ref="F175" r:id="rId168" display="http://purchase.tickets.com/buy/MLBEventInfo?agency=MLBST&amp;pid=7653907"/>
    <hyperlink ref="F176" r:id="rId169" display="http://purchase.tickets.com/buy/MLBEventInfo?agency=MLBST&amp;pid=7633947"/>
    <hyperlink ref="F177" r:id="rId170" display="http://purchase.tickets.com/buy/MLBEventInfo?agency=MLBST&amp;pid=7635831"/>
    <hyperlink ref="F178" r:id="rId171" display="http://www.ticketmaster.com/event/0D004C26BDB571FA"/>
    <hyperlink ref="F179" r:id="rId172" display="http://purchase.tickets.com/buy/MLBEventInfo?pid=7618497&amp;agency=MLBST"/>
    <hyperlink ref="F180" r:id="rId173" display="http://www.ticketmaster.com/event/0D004B68DBB8A438"/>
    <hyperlink ref="F181" r:id="rId174" display="http://purchase.tickets.com/buy/MLBEventInfo?pid=7607313&amp;agency=MLBST"/>
    <hyperlink ref="F182" r:id="rId175" display="http://www.ticketmaster.com/event/22004B9394AC700B"/>
    <hyperlink ref="F183" r:id="rId176" display="http://www.ticketmaster.com/event/0D004C26BDBE7226"/>
    <hyperlink ref="F184" r:id="rId177" display="http://www.ticketmaster.com/event/22004B74D1327DA7"/>
    <hyperlink ref="F185" r:id="rId178" display="http://purchase.tickets.com/buy/MLBEventInfo?agency=MLBST&amp;pid=7645758"/>
    <hyperlink ref="F186" r:id="rId179" display="http://www.ticketmaster.com/event/0D004B92EE9C909C"/>
    <hyperlink ref="F187" r:id="rId180" display="http://purchase.tickets.com/buy/MLBEventInfo?pid=7618498&amp;agency=MLBST"/>
    <hyperlink ref="F188" r:id="rId181" display="http://purchase.tickets.com/buy/MLBEventInfo?agency=MLBST&amp;pid=7635832"/>
    <hyperlink ref="F189" r:id="rId182" display="http://www.ticketmaster.com/event/0D004C26BDBB7215"/>
    <hyperlink ref="F190" r:id="rId183" display="http://www.ticketmaster.com/event/0D004B68BB038FFD"/>
    <hyperlink ref="F191" r:id="rId184" display="http://purchase.tickets.com/buy/MLBEventInfo?agency=MLBST&amp;pid=7615609"/>
    <hyperlink ref="F192" r:id="rId185" display="http://www.ticketmaster.com/event/22004B74D1357DA9"/>
    <hyperlink ref="F193" r:id="rId186" display="http://www.ticketmaster.com/event/22004B9394B57019"/>
    <hyperlink ref="F194" r:id="rId187" display="https://oss.ticketmaster.com/aps/tbjrcminorleague/EN/link/buy/details/ST032214"/>
    <hyperlink ref="F195" r:id="rId188" display="http://www.ticketmaster.com/event/0D004B68DE8AA579"/>
    <hyperlink ref="F196" r:id="rId189" display="http://www.ticketmaster.com/event/0D004B92EEA990A0"/>
    <hyperlink ref="F197" r:id="rId190" display="http://purchase.tickets.com/buy/MLBEventInfo?pid=7607314&amp;agency=MLBST"/>
    <hyperlink ref="F198" r:id="rId191" display="http://purchase.tickets.com/buy/MLBEventInfo?agency=MLBST&amp;pid=7643294"/>
    <hyperlink ref="F199" r:id="rId192" display="http://www.ticketmaster.com/event/22004B74D14F7DC6"/>
    <hyperlink ref="F200" r:id="rId193" display="http://purchase.tickets.com/buy/MLBEventInfo?agency=MLBST&amp;pid=7645759"/>
    <hyperlink ref="F201" r:id="rId194" display="http://purchase.tickets.com/buy/MLBEventInfo?agency=MLBST&amp;pid=7633948"/>
    <hyperlink ref="F202" r:id="rId195" display="http://purchase.tickets.com/buy/MLBEventInfo?agency=MLBST&amp;pid=7653908"/>
    <hyperlink ref="F203" r:id="rId196" display="http://purchase.tickets.com/buy/MLBEventInfo?pid=7618499&amp;agency=MLBST"/>
    <hyperlink ref="F204" r:id="rId197" display="https://oss.ticketmaster.com/aps/tbjrcminorleague/EN/link/buy/details/ST032414"/>
    <hyperlink ref="F205" r:id="rId198" display="http://purchase.tickets.com/buy/MLBEventInfo?agency=MLBST&amp;pid=7645760"/>
    <hyperlink ref="F206" r:id="rId199" display="http://purchase.tickets.com/buy/MLBEventInfo?agency=MLBST&amp;pid=7635833"/>
    <hyperlink ref="F207" r:id="rId200" display="http://www.ticketmaster.com/event/0D004B68BD77918B"/>
    <hyperlink ref="F208" r:id="rId201" display="http://purchase.tickets.com/buy/MLBEventInfo?agency=MLBST&amp;pid=7653909"/>
    <hyperlink ref="F209" r:id="rId202" display="http://www.ticketmaster.com/event/22004B74D1527DCA"/>
    <hyperlink ref="F210" r:id="rId203" display="http://purchase.tickets.com/buy/MLBEventInfo?pid=7618500&amp;agency=MLBST"/>
    <hyperlink ref="F211" r:id="rId204" display="http://www.ticketmaster.com/event/0D004C26BDB77201"/>
    <hyperlink ref="F212" r:id="rId205" display="http://purchase.tickets.com/buy/MLBEventInfo?agency=MLBST&amp;pid=7635834"/>
    <hyperlink ref="F213" r:id="rId206" display="http://www.ticketmaster.com/event/0D004B68BD6B917A"/>
    <hyperlink ref="F214" r:id="rId207" display="http://purchase.tickets.com/buy/MLBEventInfo?agency=MLBST&amp;pid=7615610"/>
    <hyperlink ref="F215" r:id="rId208" display="http://purchase.tickets.com/buy/MLBEventInfo?agency=MLBST&amp;pid=7643295"/>
    <hyperlink ref="F216" r:id="rId209" display="http://www.ticketmaster.com/event/0D004B92EEAD90A2"/>
    <hyperlink ref="F217" r:id="rId210" display="http://purchase.tickets.com/buy/MLBEventInfo?pid=7618501&amp;agency=MLBST"/>
    <hyperlink ref="F218" r:id="rId211" display="http://purchase.tickets.com/buy/MLBEventInfo?pid=7607315&amp;agency=MLBST"/>
    <hyperlink ref="F219" r:id="rId212" display="http://www.ticketmaster.com/event/0D004B68DBBBA43B"/>
    <hyperlink ref="F220" r:id="rId213" display="https://oss.ticketmaster.com/aps/tbjrcminorleague/EN/link/buy/details/ST032614"/>
    <hyperlink ref="F221" r:id="rId214" display="http://www.ticketmaster.com/event/22004B74D1297D99"/>
    <hyperlink ref="F222" r:id="rId215" display="http://purchase.tickets.com/buy/MLBEventInfo?agency=MLBST&amp;pid=7633949"/>
    <hyperlink ref="F223" r:id="rId216" display="http://www.ticketmaster.com/event/22004B93949E6FFE"/>
    <hyperlink ref="F224" r:id="rId217" display="http://www.ticketmaster.com/event/0D004C26BDB87204"/>
    <hyperlink ref="F225" r:id="rId218" display="http://purchase.tickets.com/buy/MLBEventInfo?agency=MLBST&amp;pid=7653910"/>
    <hyperlink ref="F226" r:id="rId219" display="http://purchase.tickets.com/buy/MLBEventInfo?agency=MLBST&amp;pid=7635835"/>
    <hyperlink ref="F227" r:id="rId220" display="http://purchase.tickets.com/buy/MLBEventInfo?agency=MLBST&amp;pid=7643296"/>
    <hyperlink ref="F228" r:id="rId221" display="http://purchase.tickets.com/buy/MLBEventInfo?pid=7607316&amp;agency=MLBST"/>
    <hyperlink ref="F229" r:id="rId222" display="http://www.ticketmaster.com/event/0D004B68DBAEA421"/>
    <hyperlink ref="F230" r:id="rId223" display="http://purchase.tickets.com/buy/MLBEventInfo?agency=MLBST&amp;pid=7633950"/>
    <hyperlink ref="F231" r:id="rId224" display="http://purchase.tickets.com/buy/MLBEventInfo?agency=MLBST&amp;pid=7645761"/>
    <hyperlink ref="F232" r:id="rId225" display="http://purchase.tickets.com/buy/MLBEventInfo?pid=7618502&amp;agency=MLBST"/>
    <hyperlink ref="F233" r:id="rId226" display="http://purchase.tickets.com/buy/MLBEventInfo?agency=MLBST&amp;pid=7643297"/>
    <hyperlink ref="F234" r:id="rId227" display="http://purchase.tickets.com/buy/MLBEventInfo?pid=7602530&amp;agency=MLB"/>
    <hyperlink ref="F235" r:id="rId228" display="http://www.ticketmaster.com/event/0D004B92EEB190A4"/>
    <hyperlink ref="F236" r:id="rId229" display="http://www.admission.com/event/738375?language=en-us&amp;tm_link=tm_header_lang4"/>
    <hyperlink ref="F239" r:id="rId230" display="http://purchase.tickets.com/buy/MLBEventInfo?pid=7602531&amp;agency=MLB"/>
    <hyperlink ref="F240" r:id="rId231" display="http://www.ticketmaster.com/event/0D004B92EE779046"/>
    <hyperlink ref="F242" r:id="rId232" display="http://www.admission.com/event/738415?language=en-us&amp;tm_link=tm_header_lang4"/>
    <hyperlink ref="F243" r:id="rId233" display="http://purchase.tickets.com/buy/MLBEventInfo?agency=MLBST&amp;pid=7633951"/>
    <hyperlink ref="F248" r:id="rId234" display="http://www.ticketmaster.com/event/0C004C319BCFC43F"/>
    <hyperlink ref="F249" r:id="rId235" display="http://www.ticketmaster.com/event/0C004C319BD6C444"/>
  </hyperlinks>
  <pageMargins left="0.7" right="0.7" top="0.75" bottom="0.75" header="0.3" footer="0.3"/>
  <pageSetup orientation="portrait" verticalDpi="0" r:id="rId236"/>
  <drawing r:id="rId23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>
      <pane ySplit="1" topLeftCell="A2" activePane="bottomLeft" state="frozen"/>
      <selection pane="bottomLeft" activeCell="B5" sqref="B5"/>
    </sheetView>
  </sheetViews>
  <sheetFormatPr defaultRowHeight="14.4" x14ac:dyDescent="0.3"/>
  <cols>
    <col min="1" max="1" width="18.5546875" bestFit="1" customWidth="1"/>
    <col min="2" max="2" width="63.5546875" bestFit="1" customWidth="1"/>
  </cols>
  <sheetData>
    <row r="1" spans="1:2" s="10" customFormat="1" x14ac:dyDescent="0.3">
      <c r="A1" s="10" t="s">
        <v>149</v>
      </c>
      <c r="B1" s="10" t="s">
        <v>150</v>
      </c>
    </row>
    <row r="2" spans="1:2" x14ac:dyDescent="0.3">
      <c r="A2" t="s">
        <v>148</v>
      </c>
      <c r="B2" s="14" t="s">
        <v>171</v>
      </c>
    </row>
    <row r="3" spans="1:2" x14ac:dyDescent="0.3">
      <c r="A3" t="s">
        <v>147</v>
      </c>
      <c r="B3" s="14" t="s">
        <v>172</v>
      </c>
    </row>
    <row r="4" spans="1:2" x14ac:dyDescent="0.3">
      <c r="A4" t="s">
        <v>148</v>
      </c>
      <c r="B4" s="14" t="s">
        <v>199</v>
      </c>
    </row>
    <row r="5" spans="1:2" x14ac:dyDescent="0.3">
      <c r="A5" t="s">
        <v>353</v>
      </c>
      <c r="B5" t="s">
        <v>357</v>
      </c>
    </row>
    <row r="6" spans="1:2" x14ac:dyDescent="0.3">
      <c r="A6" t="s">
        <v>354</v>
      </c>
      <c r="B6" t="s">
        <v>355</v>
      </c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P2" sqref="P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B12" sqref="B12"/>
    </sheetView>
  </sheetViews>
  <sheetFormatPr defaultRowHeight="14.4" x14ac:dyDescent="0.3"/>
  <sheetData>
    <row r="1" spans="1:1" x14ac:dyDescent="0.3">
      <c r="A1" t="s">
        <v>258</v>
      </c>
    </row>
    <row r="2" spans="1:1" x14ac:dyDescent="0.3">
      <c r="A2" t="s">
        <v>259</v>
      </c>
    </row>
    <row r="7" spans="1:1" x14ac:dyDescent="0.3">
      <c r="A7" s="14" t="s">
        <v>260</v>
      </c>
    </row>
    <row r="8" spans="1:1" x14ac:dyDescent="0.3">
      <c r="A8" t="s">
        <v>262</v>
      </c>
    </row>
    <row r="13" spans="1:1" x14ac:dyDescent="0.3">
      <c r="A13" s="14" t="s">
        <v>261</v>
      </c>
    </row>
  </sheetData>
  <hyperlinks>
    <hyperlink ref="A13" r:id="rId1"/>
    <hyperlink ref="A7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6" sqref="G6"/>
    </sheetView>
  </sheetViews>
  <sheetFormatPr defaultRowHeight="14.4" x14ac:dyDescent="0.3"/>
  <sheetData>
    <row r="1" spans="1:1" x14ac:dyDescent="0.3">
      <c r="A1" t="s">
        <v>263</v>
      </c>
    </row>
    <row r="2" spans="1:1" x14ac:dyDescent="0.3">
      <c r="A2" t="s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pane ySplit="1" topLeftCell="A5" activePane="bottomLeft" state="frozen"/>
      <selection pane="bottomLeft" activeCell="C18" sqref="C18"/>
    </sheetView>
  </sheetViews>
  <sheetFormatPr defaultRowHeight="14.4" x14ac:dyDescent="0.3"/>
  <sheetData>
    <row r="1" spans="1:7" x14ac:dyDescent="0.3">
      <c r="A1" t="s">
        <v>211</v>
      </c>
      <c r="B1" t="s">
        <v>217</v>
      </c>
      <c r="C1" t="s">
        <v>253</v>
      </c>
      <c r="D1" t="s">
        <v>221</v>
      </c>
      <c r="E1" t="s">
        <v>222</v>
      </c>
      <c r="F1" t="s">
        <v>252</v>
      </c>
      <c r="G1" t="s">
        <v>218</v>
      </c>
    </row>
    <row r="2" spans="1:7" ht="14.25" customHeight="1" x14ac:dyDescent="0.3">
      <c r="A2" s="16" t="s">
        <v>4</v>
      </c>
      <c r="B2" s="16" t="s">
        <v>14</v>
      </c>
      <c r="C2" t="s">
        <v>219</v>
      </c>
      <c r="D2" t="str">
        <f>LOWER(B2)</f>
        <v>georgia</v>
      </c>
      <c r="E2" t="s">
        <v>158</v>
      </c>
      <c r="F2">
        <v>30315</v>
      </c>
      <c r="G2" t="s">
        <v>254</v>
      </c>
    </row>
    <row r="3" spans="1:7" x14ac:dyDescent="0.3">
      <c r="A3" s="16" t="s">
        <v>6</v>
      </c>
      <c r="B3" s="16" t="s">
        <v>159</v>
      </c>
      <c r="C3" t="s">
        <v>219</v>
      </c>
      <c r="D3" t="str">
        <f t="shared" ref="D3:D31" si="0">LOWER(B3)</f>
        <v>maryland</v>
      </c>
      <c r="E3" t="s">
        <v>160</v>
      </c>
      <c r="F3">
        <v>21201</v>
      </c>
      <c r="G3" t="s">
        <v>255</v>
      </c>
    </row>
    <row r="4" spans="1:7" x14ac:dyDescent="0.3">
      <c r="A4" s="16" t="s">
        <v>8</v>
      </c>
      <c r="B4" s="16" t="s">
        <v>162</v>
      </c>
      <c r="C4" t="s">
        <v>219</v>
      </c>
      <c r="D4" t="str">
        <f t="shared" si="0"/>
        <v>massachusetts</v>
      </c>
      <c r="E4" t="s">
        <v>163</v>
      </c>
      <c r="F4" s="21" t="s">
        <v>257</v>
      </c>
      <c r="G4" t="s">
        <v>255</v>
      </c>
    </row>
    <row r="5" spans="1:7" x14ac:dyDescent="0.3">
      <c r="A5" s="16" t="s">
        <v>10</v>
      </c>
      <c r="B5" s="16" t="s">
        <v>165</v>
      </c>
      <c r="C5" t="s">
        <v>219</v>
      </c>
      <c r="D5" t="str">
        <f t="shared" si="0"/>
        <v>michigan</v>
      </c>
      <c r="E5" t="s">
        <v>166</v>
      </c>
      <c r="F5">
        <v>48201</v>
      </c>
      <c r="G5" t="s">
        <v>255</v>
      </c>
    </row>
    <row r="6" spans="1:7" x14ac:dyDescent="0.3">
      <c r="A6" s="16" t="s">
        <v>12</v>
      </c>
      <c r="B6" s="16" t="s">
        <v>180</v>
      </c>
      <c r="C6" t="s">
        <v>219</v>
      </c>
      <c r="D6" t="str">
        <f t="shared" si="0"/>
        <v>florida</v>
      </c>
      <c r="E6" t="s">
        <v>181</v>
      </c>
      <c r="F6">
        <v>33125</v>
      </c>
      <c r="G6" t="s">
        <v>254</v>
      </c>
    </row>
    <row r="7" spans="1:7" x14ac:dyDescent="0.3">
      <c r="A7" s="16" t="s">
        <v>69</v>
      </c>
      <c r="B7" s="16" t="s">
        <v>169</v>
      </c>
      <c r="C7" t="s">
        <v>219</v>
      </c>
      <c r="D7" t="str">
        <f t="shared" si="0"/>
        <v>texas</v>
      </c>
      <c r="E7" t="s">
        <v>170</v>
      </c>
      <c r="F7">
        <v>77002</v>
      </c>
      <c r="G7" t="s">
        <v>255</v>
      </c>
    </row>
    <row r="8" spans="1:7" x14ac:dyDescent="0.3">
      <c r="A8" s="16" t="s">
        <v>82</v>
      </c>
      <c r="B8" s="16" t="s">
        <v>173</v>
      </c>
      <c r="C8" t="s">
        <v>219</v>
      </c>
      <c r="D8" t="str">
        <f t="shared" si="0"/>
        <v>new york</v>
      </c>
      <c r="E8" t="s">
        <v>184</v>
      </c>
      <c r="F8">
        <v>11368</v>
      </c>
      <c r="G8" t="s">
        <v>254</v>
      </c>
    </row>
    <row r="9" spans="1:7" x14ac:dyDescent="0.3">
      <c r="A9" s="16" t="s">
        <v>44</v>
      </c>
      <c r="B9" s="16" t="s">
        <v>173</v>
      </c>
      <c r="C9" t="s">
        <v>219</v>
      </c>
      <c r="D9" t="str">
        <f t="shared" si="0"/>
        <v>new york</v>
      </c>
      <c r="E9" t="s">
        <v>184</v>
      </c>
      <c r="F9">
        <v>10451</v>
      </c>
      <c r="G9" t="s">
        <v>255</v>
      </c>
    </row>
    <row r="10" spans="1:7" x14ac:dyDescent="0.3">
      <c r="A10" s="16" t="s">
        <v>61</v>
      </c>
      <c r="B10" s="16" t="s">
        <v>182</v>
      </c>
      <c r="C10" t="s">
        <v>219</v>
      </c>
      <c r="D10" t="str">
        <f t="shared" si="0"/>
        <v>minnesota</v>
      </c>
      <c r="E10" t="s">
        <v>183</v>
      </c>
      <c r="F10">
        <v>55403</v>
      </c>
      <c r="G10" t="s">
        <v>255</v>
      </c>
    </row>
    <row r="11" spans="1:7" x14ac:dyDescent="0.3">
      <c r="A11" s="16" t="s">
        <v>53</v>
      </c>
      <c r="B11" s="16" t="s">
        <v>189</v>
      </c>
      <c r="C11" t="s">
        <v>219</v>
      </c>
      <c r="D11" t="str">
        <f t="shared" si="0"/>
        <v>pennsylvania</v>
      </c>
      <c r="E11" t="s">
        <v>190</v>
      </c>
      <c r="F11">
        <v>19148</v>
      </c>
      <c r="G11" t="s">
        <v>254</v>
      </c>
    </row>
    <row r="12" spans="1:7" x14ac:dyDescent="0.3">
      <c r="A12" s="16" t="s">
        <v>56</v>
      </c>
      <c r="B12" s="16" t="s">
        <v>189</v>
      </c>
      <c r="C12" t="s">
        <v>219</v>
      </c>
      <c r="D12" t="str">
        <f t="shared" si="0"/>
        <v>pennsylvania</v>
      </c>
      <c r="E12" t="s">
        <v>190</v>
      </c>
      <c r="F12">
        <v>15212</v>
      </c>
      <c r="G12" t="s">
        <v>254</v>
      </c>
    </row>
    <row r="13" spans="1:7" x14ac:dyDescent="0.3">
      <c r="A13" s="16" t="s">
        <v>74</v>
      </c>
      <c r="B13" s="16" t="s">
        <v>202</v>
      </c>
      <c r="C13" t="s">
        <v>219</v>
      </c>
      <c r="D13" t="str">
        <f t="shared" si="0"/>
        <v>missouri</v>
      </c>
      <c r="E13" t="s">
        <v>203</v>
      </c>
      <c r="F13">
        <v>63102</v>
      </c>
      <c r="G13" t="s">
        <v>254</v>
      </c>
    </row>
    <row r="14" spans="1:7" x14ac:dyDescent="0.3">
      <c r="A14" s="16" t="s">
        <v>71</v>
      </c>
      <c r="B14" s="16" t="s">
        <v>180</v>
      </c>
      <c r="C14" t="s">
        <v>219</v>
      </c>
      <c r="D14" t="str">
        <f t="shared" si="0"/>
        <v>florida</v>
      </c>
      <c r="E14" t="s">
        <v>181</v>
      </c>
      <c r="F14">
        <v>33705</v>
      </c>
      <c r="G14" t="s">
        <v>255</v>
      </c>
    </row>
    <row r="15" spans="1:7" x14ac:dyDescent="0.3">
      <c r="A15" s="16" t="s">
        <v>41</v>
      </c>
      <c r="B15" s="16" t="s">
        <v>204</v>
      </c>
      <c r="C15" t="s">
        <v>219</v>
      </c>
      <c r="D15" t="str">
        <f t="shared" si="0"/>
        <v>ontario</v>
      </c>
      <c r="E15" t="s">
        <v>223</v>
      </c>
      <c r="F15" t="s">
        <v>256</v>
      </c>
      <c r="G15" t="s">
        <v>255</v>
      </c>
    </row>
    <row r="16" spans="1:7" x14ac:dyDescent="0.3">
      <c r="A16" s="16" t="s">
        <v>65</v>
      </c>
      <c r="B16" s="16" t="s">
        <v>194</v>
      </c>
      <c r="C16" t="s">
        <v>219</v>
      </c>
      <c r="D16" t="str">
        <f t="shared" si="0"/>
        <v>district of columbia</v>
      </c>
      <c r="E16" t="s">
        <v>195</v>
      </c>
      <c r="F16">
        <v>20003</v>
      </c>
      <c r="G16" t="s">
        <v>254</v>
      </c>
    </row>
    <row r="17" spans="1:7" x14ac:dyDescent="0.3">
      <c r="A17" s="16" t="s">
        <v>224</v>
      </c>
      <c r="B17" s="16" t="s">
        <v>225</v>
      </c>
      <c r="C17" t="s">
        <v>220</v>
      </c>
      <c r="D17" t="str">
        <f t="shared" si="0"/>
        <v>arizona</v>
      </c>
      <c r="E17" t="s">
        <v>228</v>
      </c>
      <c r="F17">
        <v>85004</v>
      </c>
      <c r="G17" t="s">
        <v>254</v>
      </c>
    </row>
    <row r="18" spans="1:7" x14ac:dyDescent="0.3">
      <c r="A18" s="16" t="s">
        <v>226</v>
      </c>
      <c r="B18" s="16" t="s">
        <v>227</v>
      </c>
      <c r="C18" t="s">
        <v>220</v>
      </c>
      <c r="D18" t="str">
        <f t="shared" si="0"/>
        <v>california</v>
      </c>
      <c r="E18" t="s">
        <v>229</v>
      </c>
      <c r="F18">
        <v>92806</v>
      </c>
      <c r="G18" t="s">
        <v>255</v>
      </c>
    </row>
    <row r="19" spans="1:7" x14ac:dyDescent="0.3">
      <c r="A19" s="16" t="s">
        <v>230</v>
      </c>
      <c r="B19" s="16" t="s">
        <v>231</v>
      </c>
      <c r="C19" t="s">
        <v>220</v>
      </c>
      <c r="D19" t="str">
        <f t="shared" si="0"/>
        <v>illinois</v>
      </c>
      <c r="E19" t="s">
        <v>234</v>
      </c>
      <c r="F19">
        <v>60613</v>
      </c>
      <c r="G19" t="s">
        <v>254</v>
      </c>
    </row>
    <row r="20" spans="1:7" x14ac:dyDescent="0.3">
      <c r="A20" s="16" t="s">
        <v>235</v>
      </c>
      <c r="B20" s="16" t="s">
        <v>232</v>
      </c>
      <c r="C20" t="s">
        <v>220</v>
      </c>
      <c r="D20" t="str">
        <f t="shared" si="0"/>
        <v>ohio</v>
      </c>
      <c r="E20" t="s">
        <v>233</v>
      </c>
      <c r="F20">
        <v>45202</v>
      </c>
      <c r="G20" t="s">
        <v>254</v>
      </c>
    </row>
    <row r="21" spans="1:7" x14ac:dyDescent="0.3">
      <c r="A21" s="16" t="s">
        <v>236</v>
      </c>
      <c r="B21" s="16" t="s">
        <v>232</v>
      </c>
      <c r="C21" t="s">
        <v>220</v>
      </c>
      <c r="D21" t="str">
        <f t="shared" si="0"/>
        <v>ohio</v>
      </c>
      <c r="E21" t="s">
        <v>233</v>
      </c>
      <c r="F21">
        <v>44115</v>
      </c>
      <c r="G21" t="s">
        <v>255</v>
      </c>
    </row>
    <row r="22" spans="1:7" x14ac:dyDescent="0.3">
      <c r="A22" s="16" t="s">
        <v>237</v>
      </c>
      <c r="B22" s="16" t="s">
        <v>246</v>
      </c>
      <c r="C22" t="s">
        <v>220</v>
      </c>
      <c r="D22" t="str">
        <f t="shared" si="0"/>
        <v>colorado</v>
      </c>
      <c r="E22" t="s">
        <v>247</v>
      </c>
      <c r="F22">
        <v>80205</v>
      </c>
      <c r="G22" t="s">
        <v>254</v>
      </c>
    </row>
    <row r="23" spans="1:7" x14ac:dyDescent="0.3">
      <c r="A23" s="16" t="s">
        <v>238</v>
      </c>
      <c r="B23" s="16" t="s">
        <v>178</v>
      </c>
      <c r="C23" t="s">
        <v>220</v>
      </c>
      <c r="D23" t="str">
        <f t="shared" si="0"/>
        <v>washington</v>
      </c>
      <c r="E23" t="s">
        <v>248</v>
      </c>
      <c r="F23">
        <v>98104</v>
      </c>
      <c r="G23" t="s">
        <v>255</v>
      </c>
    </row>
    <row r="24" spans="1:7" x14ac:dyDescent="0.3">
      <c r="A24" s="16" t="s">
        <v>239</v>
      </c>
      <c r="B24" s="16" t="s">
        <v>227</v>
      </c>
      <c r="C24" t="s">
        <v>220</v>
      </c>
      <c r="D24" t="str">
        <f t="shared" si="0"/>
        <v>california</v>
      </c>
      <c r="E24" t="s">
        <v>229</v>
      </c>
      <c r="F24">
        <v>90012</v>
      </c>
      <c r="G24" t="s">
        <v>254</v>
      </c>
    </row>
    <row r="25" spans="1:7" x14ac:dyDescent="0.3">
      <c r="A25" s="16" t="s">
        <v>240</v>
      </c>
      <c r="B25" s="16" t="s">
        <v>231</v>
      </c>
      <c r="C25" t="s">
        <v>220</v>
      </c>
      <c r="D25" t="str">
        <f t="shared" si="0"/>
        <v>illinois</v>
      </c>
      <c r="E25" t="s">
        <v>234</v>
      </c>
      <c r="F25">
        <v>60616</v>
      </c>
      <c r="G25" t="s">
        <v>255</v>
      </c>
    </row>
    <row r="26" spans="1:7" x14ac:dyDescent="0.3">
      <c r="A26" s="16" t="s">
        <v>241</v>
      </c>
      <c r="B26" s="16" t="s">
        <v>227</v>
      </c>
      <c r="C26" t="s">
        <v>220</v>
      </c>
      <c r="D26" t="str">
        <f t="shared" si="0"/>
        <v>california</v>
      </c>
      <c r="E26" t="s">
        <v>229</v>
      </c>
      <c r="F26">
        <v>94107</v>
      </c>
      <c r="G26" t="s">
        <v>254</v>
      </c>
    </row>
    <row r="27" spans="1:7" x14ac:dyDescent="0.3">
      <c r="A27" s="16" t="s">
        <v>242</v>
      </c>
      <c r="B27" s="16" t="s">
        <v>169</v>
      </c>
      <c r="C27" t="s">
        <v>220</v>
      </c>
      <c r="D27" t="str">
        <f t="shared" si="0"/>
        <v>texas</v>
      </c>
      <c r="E27" t="s">
        <v>170</v>
      </c>
      <c r="F27">
        <v>76011</v>
      </c>
      <c r="G27" t="s">
        <v>255</v>
      </c>
    </row>
    <row r="28" spans="1:7" x14ac:dyDescent="0.3">
      <c r="A28" s="16" t="s">
        <v>243</v>
      </c>
      <c r="B28" s="16" t="s">
        <v>227</v>
      </c>
      <c r="C28" t="s">
        <v>220</v>
      </c>
      <c r="D28" t="str">
        <f t="shared" si="0"/>
        <v>california</v>
      </c>
      <c r="E28" t="s">
        <v>229</v>
      </c>
      <c r="F28">
        <v>94621</v>
      </c>
      <c r="G28" t="s">
        <v>255</v>
      </c>
    </row>
    <row r="29" spans="1:7" x14ac:dyDescent="0.3">
      <c r="A29" s="16" t="s">
        <v>244</v>
      </c>
      <c r="B29" s="16" t="s">
        <v>202</v>
      </c>
      <c r="C29" t="s">
        <v>220</v>
      </c>
      <c r="D29" t="str">
        <f t="shared" si="0"/>
        <v>missouri</v>
      </c>
      <c r="E29" t="s">
        <v>203</v>
      </c>
      <c r="F29">
        <v>64129</v>
      </c>
      <c r="G29" t="s">
        <v>255</v>
      </c>
    </row>
    <row r="30" spans="1:7" x14ac:dyDescent="0.3">
      <c r="A30" s="16" t="s">
        <v>245</v>
      </c>
      <c r="B30" s="16" t="s">
        <v>250</v>
      </c>
      <c r="C30" t="s">
        <v>220</v>
      </c>
      <c r="D30" t="str">
        <f t="shared" si="0"/>
        <v>wisconsin</v>
      </c>
      <c r="E30" t="s">
        <v>251</v>
      </c>
      <c r="F30">
        <v>53214</v>
      </c>
      <c r="G30" t="s">
        <v>254</v>
      </c>
    </row>
    <row r="31" spans="1:7" x14ac:dyDescent="0.3">
      <c r="A31" s="16" t="s">
        <v>249</v>
      </c>
      <c r="B31" s="16" t="s">
        <v>227</v>
      </c>
      <c r="C31" t="s">
        <v>220</v>
      </c>
      <c r="D31" t="str">
        <f t="shared" si="0"/>
        <v>california</v>
      </c>
      <c r="E31" t="s">
        <v>229</v>
      </c>
      <c r="F31">
        <v>92101</v>
      </c>
      <c r="G31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1" topLeftCell="A5" activePane="bottomLeft" state="frozen"/>
      <selection pane="bottomLeft" activeCell="G16" sqref="G16:G17"/>
    </sheetView>
  </sheetViews>
  <sheetFormatPr defaultRowHeight="14.4" x14ac:dyDescent="0.3"/>
  <cols>
    <col min="2" max="2" width="15.5546875" bestFit="1" customWidth="1"/>
    <col min="3" max="3" width="9.109375" style="20"/>
    <col min="5" max="5" width="15.88671875" bestFit="1" customWidth="1"/>
  </cols>
  <sheetData>
    <row r="1" spans="1:5" x14ac:dyDescent="0.3">
      <c r="A1" t="s">
        <v>211</v>
      </c>
      <c r="B1" t="s">
        <v>278</v>
      </c>
      <c r="C1" s="20" t="s">
        <v>279</v>
      </c>
      <c r="D1" t="s">
        <v>350</v>
      </c>
      <c r="E1" t="s">
        <v>17</v>
      </c>
    </row>
    <row r="2" spans="1:5" x14ac:dyDescent="0.3">
      <c r="A2" s="16" t="s">
        <v>4</v>
      </c>
      <c r="B2" t="s">
        <v>283</v>
      </c>
      <c r="C2" s="18">
        <v>52</v>
      </c>
      <c r="D2">
        <v>1</v>
      </c>
      <c r="E2">
        <f>VLOOKUP(A2,MOASS!A:N,14,FALSE)</f>
        <v>9500</v>
      </c>
    </row>
    <row r="3" spans="1:5" x14ac:dyDescent="0.3">
      <c r="A3" s="16" t="s">
        <v>69</v>
      </c>
      <c r="B3" t="s">
        <v>283</v>
      </c>
      <c r="C3" s="18">
        <v>50</v>
      </c>
      <c r="D3">
        <v>2</v>
      </c>
      <c r="E3">
        <f>VLOOKUP(A3,MOASS!A:N,14,FALSE)</f>
        <v>5300</v>
      </c>
    </row>
    <row r="4" spans="1:5" x14ac:dyDescent="0.3">
      <c r="A4" s="16" t="s">
        <v>8</v>
      </c>
      <c r="B4" t="s">
        <v>283</v>
      </c>
      <c r="C4" s="18">
        <v>48</v>
      </c>
      <c r="D4">
        <v>3</v>
      </c>
      <c r="E4">
        <f>VLOOKUP(A4,MOASS!A:N,14,FALSE)</f>
        <v>10823</v>
      </c>
    </row>
    <row r="5" spans="1:5" x14ac:dyDescent="0.3">
      <c r="A5" s="16" t="s">
        <v>61</v>
      </c>
      <c r="B5" t="s">
        <v>283</v>
      </c>
      <c r="C5" s="18">
        <v>43</v>
      </c>
      <c r="D5">
        <v>4</v>
      </c>
      <c r="E5">
        <f>VLOOKUP(A5,MOASS!A:N,14,FALSE)</f>
        <v>9300</v>
      </c>
    </row>
    <row r="6" spans="1:5" x14ac:dyDescent="0.3">
      <c r="A6" s="16" t="s">
        <v>12</v>
      </c>
      <c r="B6" t="s">
        <v>283</v>
      </c>
      <c r="C6" s="18">
        <v>40</v>
      </c>
      <c r="D6">
        <v>5</v>
      </c>
      <c r="E6">
        <f>VLOOKUP(A6,MOASS!A:N,14,FALSE)</f>
        <v>7000</v>
      </c>
    </row>
    <row r="7" spans="1:5" x14ac:dyDescent="0.3">
      <c r="A7" s="16" t="s">
        <v>74</v>
      </c>
      <c r="B7" t="s">
        <v>283</v>
      </c>
      <c r="C7" s="18">
        <v>40</v>
      </c>
      <c r="D7">
        <v>6</v>
      </c>
      <c r="E7">
        <f>VLOOKUP(A7,MOASS!A:N,14,FALSE)</f>
        <v>7000</v>
      </c>
    </row>
    <row r="8" spans="1:5" x14ac:dyDescent="0.3">
      <c r="A8" s="16" t="s">
        <v>53</v>
      </c>
      <c r="B8" t="s">
        <v>283</v>
      </c>
      <c r="C8" s="18">
        <v>39</v>
      </c>
      <c r="D8">
        <f>+D7+1</f>
        <v>7</v>
      </c>
      <c r="E8">
        <f>VLOOKUP(A8,MOASS!A:N,14,FALSE)</f>
        <v>8800</v>
      </c>
    </row>
    <row r="9" spans="1:5" x14ac:dyDescent="0.3">
      <c r="A9" s="16" t="s">
        <v>44</v>
      </c>
      <c r="B9" t="s">
        <v>283</v>
      </c>
      <c r="C9" s="18">
        <v>33</v>
      </c>
      <c r="D9">
        <f t="shared" ref="D9:D16" si="0">+D8+1</f>
        <v>8</v>
      </c>
      <c r="E9">
        <f>VLOOKUP(A9,MOASS!A:N,14,FALSE)</f>
        <v>11026</v>
      </c>
    </row>
    <row r="10" spans="1:5" x14ac:dyDescent="0.3">
      <c r="A10" s="16" t="s">
        <v>6</v>
      </c>
      <c r="B10" t="s">
        <v>283</v>
      </c>
      <c r="C10" s="18">
        <v>32</v>
      </c>
      <c r="D10">
        <f t="shared" si="0"/>
        <v>9</v>
      </c>
      <c r="E10">
        <f>VLOOKUP(A10,MOASS!A:N,14,FALSE)</f>
        <v>7500</v>
      </c>
    </row>
    <row r="11" spans="1:5" x14ac:dyDescent="0.3">
      <c r="A11" s="16" t="s">
        <v>41</v>
      </c>
      <c r="B11" t="s">
        <v>283</v>
      </c>
      <c r="C11" s="18">
        <v>31</v>
      </c>
      <c r="D11">
        <f t="shared" si="0"/>
        <v>10</v>
      </c>
      <c r="E11">
        <f>VLOOKUP(A11,MOASS!A:N,14,FALSE)</f>
        <v>5510</v>
      </c>
    </row>
    <row r="12" spans="1:5" x14ac:dyDescent="0.3">
      <c r="A12" s="16" t="s">
        <v>10</v>
      </c>
      <c r="B12" t="s">
        <v>283</v>
      </c>
      <c r="C12" s="18">
        <v>30</v>
      </c>
      <c r="D12">
        <f t="shared" si="0"/>
        <v>11</v>
      </c>
      <c r="E12">
        <f>VLOOKUP(A12,MOASS!A:N,14,FALSE)</f>
        <v>9000</v>
      </c>
    </row>
    <row r="13" spans="1:5" x14ac:dyDescent="0.3">
      <c r="A13" s="16" t="s">
        <v>56</v>
      </c>
      <c r="B13" t="s">
        <v>283</v>
      </c>
      <c r="C13" s="18">
        <v>27</v>
      </c>
      <c r="D13">
        <f t="shared" si="0"/>
        <v>12</v>
      </c>
      <c r="E13">
        <f>VLOOKUP(A13,MOASS!A:N,14,FALSE)</f>
        <v>8500</v>
      </c>
    </row>
    <row r="14" spans="1:5" x14ac:dyDescent="0.3">
      <c r="A14" s="16" t="s">
        <v>71</v>
      </c>
      <c r="B14" t="s">
        <v>283</v>
      </c>
      <c r="C14" s="18">
        <v>27</v>
      </c>
      <c r="D14">
        <f t="shared" si="0"/>
        <v>13</v>
      </c>
      <c r="E14">
        <f>VLOOKUP(A14,MOASS!A:N,14,FALSE)</f>
        <v>6823</v>
      </c>
    </row>
    <row r="15" spans="1:5" x14ac:dyDescent="0.3">
      <c r="A15" s="16" t="s">
        <v>65</v>
      </c>
      <c r="B15" t="s">
        <v>283</v>
      </c>
      <c r="C15" s="18">
        <v>26</v>
      </c>
      <c r="D15">
        <f t="shared" si="0"/>
        <v>14</v>
      </c>
      <c r="E15">
        <f>VLOOKUP(A15,MOASS!A:N,14,FALSE)</f>
        <v>8100</v>
      </c>
    </row>
    <row r="16" spans="1:5" x14ac:dyDescent="0.3">
      <c r="A16" s="16" t="s">
        <v>82</v>
      </c>
      <c r="B16" t="s">
        <v>283</v>
      </c>
      <c r="C16" s="18">
        <v>25</v>
      </c>
      <c r="D16">
        <f t="shared" si="0"/>
        <v>15</v>
      </c>
      <c r="E16">
        <f>VLOOKUP(A16,MOASS!A:N,14,FALSE)</f>
        <v>7000</v>
      </c>
    </row>
    <row r="17" spans="1:5" x14ac:dyDescent="0.3">
      <c r="A17" s="16" t="s">
        <v>74</v>
      </c>
      <c r="B17" t="s">
        <v>281</v>
      </c>
      <c r="C17" s="18">
        <v>20</v>
      </c>
      <c r="D17">
        <f>VLOOKUP(A17,$A$2:$D$16,4,FALSE)</f>
        <v>6</v>
      </c>
      <c r="E17">
        <f>VLOOKUP(A17,MOASS!A:N,14,FALSE)</f>
        <v>7000</v>
      </c>
    </row>
    <row r="18" spans="1:5" x14ac:dyDescent="0.3">
      <c r="A18" s="16" t="s">
        <v>44</v>
      </c>
      <c r="B18" t="s">
        <v>281</v>
      </c>
      <c r="C18" s="18">
        <v>17</v>
      </c>
      <c r="D18">
        <f t="shared" ref="D18:D31" si="1">VLOOKUP(A18,$A$2:$D$16,4,FALSE)</f>
        <v>8</v>
      </c>
      <c r="E18">
        <f>VLOOKUP(A18,MOASS!A:N,14,FALSE)</f>
        <v>11026</v>
      </c>
    </row>
    <row r="19" spans="1:5" x14ac:dyDescent="0.3">
      <c r="A19" s="16" t="s">
        <v>69</v>
      </c>
      <c r="B19" t="s">
        <v>281</v>
      </c>
      <c r="C19" s="18">
        <v>16</v>
      </c>
      <c r="D19">
        <f t="shared" si="1"/>
        <v>2</v>
      </c>
      <c r="E19">
        <f>VLOOKUP(A19,MOASS!A:N,14,FALSE)</f>
        <v>5300</v>
      </c>
    </row>
    <row r="20" spans="1:5" x14ac:dyDescent="0.3">
      <c r="A20" s="16" t="s">
        <v>41</v>
      </c>
      <c r="B20" t="s">
        <v>281</v>
      </c>
      <c r="C20" s="18">
        <v>16</v>
      </c>
      <c r="D20">
        <f t="shared" si="1"/>
        <v>10</v>
      </c>
      <c r="E20">
        <f>VLOOKUP(A20,MOASS!A:N,14,FALSE)</f>
        <v>5510</v>
      </c>
    </row>
    <row r="21" spans="1:5" x14ac:dyDescent="0.3">
      <c r="A21" s="16" t="s">
        <v>12</v>
      </c>
      <c r="B21" t="s">
        <v>281</v>
      </c>
      <c r="C21" s="18">
        <v>15</v>
      </c>
      <c r="D21">
        <f t="shared" si="1"/>
        <v>5</v>
      </c>
      <c r="E21">
        <f>VLOOKUP(A21,MOASS!A:N,14,FALSE)</f>
        <v>7000</v>
      </c>
    </row>
    <row r="22" spans="1:5" x14ac:dyDescent="0.3">
      <c r="A22" s="16" t="s">
        <v>53</v>
      </c>
      <c r="B22" t="s">
        <v>281</v>
      </c>
      <c r="C22" s="18">
        <v>14</v>
      </c>
      <c r="D22">
        <f t="shared" si="1"/>
        <v>7</v>
      </c>
      <c r="E22">
        <f>VLOOKUP(A22,MOASS!A:N,14,FALSE)</f>
        <v>8800</v>
      </c>
    </row>
    <row r="23" spans="1:5" x14ac:dyDescent="0.3">
      <c r="A23" s="16" t="s">
        <v>56</v>
      </c>
      <c r="B23" t="s">
        <v>281</v>
      </c>
      <c r="C23" s="18">
        <v>14</v>
      </c>
      <c r="D23">
        <f t="shared" si="1"/>
        <v>12</v>
      </c>
      <c r="E23">
        <f>VLOOKUP(A23,MOASS!A:N,14,FALSE)</f>
        <v>8500</v>
      </c>
    </row>
    <row r="24" spans="1:5" x14ac:dyDescent="0.3">
      <c r="A24" s="16" t="s">
        <v>4</v>
      </c>
      <c r="B24" t="s">
        <v>281</v>
      </c>
      <c r="C24" s="18">
        <v>12</v>
      </c>
      <c r="D24">
        <f t="shared" si="1"/>
        <v>1</v>
      </c>
      <c r="E24">
        <f>VLOOKUP(A24,MOASS!A:N,14,FALSE)</f>
        <v>9500</v>
      </c>
    </row>
    <row r="25" spans="1:5" x14ac:dyDescent="0.3">
      <c r="A25" s="16" t="s">
        <v>61</v>
      </c>
      <c r="B25" t="s">
        <v>281</v>
      </c>
      <c r="C25" s="18">
        <v>12</v>
      </c>
      <c r="D25">
        <f t="shared" si="1"/>
        <v>4</v>
      </c>
      <c r="E25">
        <f>VLOOKUP(A25,MOASS!A:N,14,FALSE)</f>
        <v>9300</v>
      </c>
    </row>
    <row r="26" spans="1:5" x14ac:dyDescent="0.3">
      <c r="A26" s="16" t="s">
        <v>65</v>
      </c>
      <c r="B26" t="s">
        <v>281</v>
      </c>
      <c r="C26" s="18">
        <v>12</v>
      </c>
      <c r="D26">
        <f t="shared" si="1"/>
        <v>14</v>
      </c>
      <c r="E26">
        <f>VLOOKUP(A26,MOASS!A:N,14,FALSE)</f>
        <v>8100</v>
      </c>
    </row>
    <row r="27" spans="1:5" x14ac:dyDescent="0.3">
      <c r="A27" s="16" t="s">
        <v>10</v>
      </c>
      <c r="B27" t="s">
        <v>281</v>
      </c>
      <c r="C27" s="18">
        <v>10</v>
      </c>
      <c r="D27">
        <f t="shared" si="1"/>
        <v>11</v>
      </c>
      <c r="E27">
        <f>VLOOKUP(A27,MOASS!A:N,14,FALSE)</f>
        <v>9000</v>
      </c>
    </row>
    <row r="28" spans="1:5" x14ac:dyDescent="0.3">
      <c r="A28" s="16" t="s">
        <v>82</v>
      </c>
      <c r="B28" t="s">
        <v>281</v>
      </c>
      <c r="C28" s="18">
        <v>10</v>
      </c>
      <c r="D28">
        <f t="shared" si="1"/>
        <v>15</v>
      </c>
      <c r="E28">
        <f>VLOOKUP(A28,MOASS!A:N,14,FALSE)</f>
        <v>7000</v>
      </c>
    </row>
    <row r="29" spans="1:5" x14ac:dyDescent="0.3">
      <c r="A29" s="16" t="s">
        <v>71</v>
      </c>
      <c r="B29" t="s">
        <v>281</v>
      </c>
      <c r="C29" s="18">
        <v>10</v>
      </c>
      <c r="D29">
        <f t="shared" si="1"/>
        <v>13</v>
      </c>
      <c r="E29">
        <f>VLOOKUP(A29,MOASS!A:N,14,FALSE)</f>
        <v>6823</v>
      </c>
    </row>
    <row r="30" spans="1:5" x14ac:dyDescent="0.3">
      <c r="A30" s="16" t="s">
        <v>6</v>
      </c>
      <c r="B30" t="s">
        <v>281</v>
      </c>
      <c r="C30" s="18">
        <v>8</v>
      </c>
      <c r="D30">
        <f t="shared" si="1"/>
        <v>9</v>
      </c>
      <c r="E30">
        <f>VLOOKUP(A30,MOASS!A:N,14,FALSE)</f>
        <v>7500</v>
      </c>
    </row>
    <row r="31" spans="1:5" x14ac:dyDescent="0.3">
      <c r="A31" s="16" t="s">
        <v>8</v>
      </c>
      <c r="B31" t="s">
        <v>281</v>
      </c>
      <c r="C31" s="18">
        <v>5</v>
      </c>
      <c r="D31">
        <f t="shared" si="1"/>
        <v>3</v>
      </c>
      <c r="E31">
        <f>VLOOKUP(A31,MOASS!A:N,14,FALSE)</f>
        <v>10823</v>
      </c>
    </row>
  </sheetData>
  <sortState ref="A2:C31">
    <sortCondition descending="1" ref="C2:C31"/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showGridLines="0" workbookViewId="0">
      <pane ySplit="1" topLeftCell="A2" activePane="bottomLeft" state="frozen"/>
      <selection pane="bottomLeft" activeCell="E33" sqref="E33"/>
    </sheetView>
  </sheetViews>
  <sheetFormatPr defaultRowHeight="14.4" x14ac:dyDescent="0.3"/>
  <cols>
    <col min="2" max="2" width="15.5546875" bestFit="1" customWidth="1"/>
    <col min="3" max="3" width="9.109375" style="20"/>
  </cols>
  <sheetData>
    <row r="1" spans="1:3" x14ac:dyDescent="0.3">
      <c r="A1" t="s">
        <v>211</v>
      </c>
      <c r="B1" t="s">
        <v>278</v>
      </c>
      <c r="C1" s="20" t="s">
        <v>279</v>
      </c>
    </row>
    <row r="2" spans="1:3" x14ac:dyDescent="0.3">
      <c r="A2" s="16" t="s">
        <v>4</v>
      </c>
      <c r="B2" t="s">
        <v>280</v>
      </c>
      <c r="C2" s="18">
        <v>17</v>
      </c>
    </row>
    <row r="3" spans="1:3" x14ac:dyDescent="0.3">
      <c r="A3" s="16" t="s">
        <v>6</v>
      </c>
      <c r="B3" t="s">
        <v>280</v>
      </c>
      <c r="C3" s="18">
        <v>10</v>
      </c>
    </row>
    <row r="4" spans="1:3" x14ac:dyDescent="0.3">
      <c r="A4" s="16" t="s">
        <v>8</v>
      </c>
      <c r="B4" t="s">
        <v>280</v>
      </c>
      <c r="C4" s="18">
        <v>5</v>
      </c>
    </row>
    <row r="5" spans="1:3" x14ac:dyDescent="0.3">
      <c r="A5" s="16" t="s">
        <v>10</v>
      </c>
      <c r="B5" t="s">
        <v>280</v>
      </c>
      <c r="C5" s="18">
        <v>15</v>
      </c>
    </row>
    <row r="6" spans="1:3" x14ac:dyDescent="0.3">
      <c r="A6" s="16" t="s">
        <v>12</v>
      </c>
      <c r="B6" t="s">
        <v>280</v>
      </c>
      <c r="C6" s="18">
        <v>25</v>
      </c>
    </row>
    <row r="7" spans="1:3" x14ac:dyDescent="0.3">
      <c r="A7" s="16" t="s">
        <v>69</v>
      </c>
      <c r="B7" t="s">
        <v>280</v>
      </c>
      <c r="C7" s="18">
        <v>26</v>
      </c>
    </row>
    <row r="8" spans="1:3" x14ac:dyDescent="0.3">
      <c r="A8" s="16" t="s">
        <v>82</v>
      </c>
      <c r="B8" t="s">
        <v>280</v>
      </c>
      <c r="C8" s="18">
        <v>10</v>
      </c>
    </row>
    <row r="9" spans="1:3" x14ac:dyDescent="0.3">
      <c r="A9" s="16" t="s">
        <v>44</v>
      </c>
      <c r="B9" t="s">
        <v>280</v>
      </c>
      <c r="C9" s="18">
        <v>17</v>
      </c>
    </row>
    <row r="10" spans="1:3" x14ac:dyDescent="0.3">
      <c r="A10" s="16" t="s">
        <v>61</v>
      </c>
      <c r="B10" t="s">
        <v>280</v>
      </c>
      <c r="C10" s="18">
        <v>15</v>
      </c>
    </row>
    <row r="11" spans="1:3" x14ac:dyDescent="0.3">
      <c r="A11" s="16" t="s">
        <v>53</v>
      </c>
      <c r="B11" t="s">
        <v>280</v>
      </c>
      <c r="C11" s="18">
        <v>17</v>
      </c>
    </row>
    <row r="12" spans="1:3" x14ac:dyDescent="0.3">
      <c r="A12" s="16" t="s">
        <v>56</v>
      </c>
      <c r="B12" t="s">
        <v>280</v>
      </c>
      <c r="C12" s="18">
        <v>16</v>
      </c>
    </row>
    <row r="13" spans="1:3" x14ac:dyDescent="0.3">
      <c r="A13" s="16" t="s">
        <v>74</v>
      </c>
      <c r="B13" t="s">
        <v>280</v>
      </c>
      <c r="C13" s="18">
        <v>25</v>
      </c>
    </row>
    <row r="14" spans="1:3" x14ac:dyDescent="0.3">
      <c r="A14" s="16" t="s">
        <v>71</v>
      </c>
      <c r="B14" t="s">
        <v>280</v>
      </c>
      <c r="C14" s="18">
        <v>10</v>
      </c>
    </row>
    <row r="15" spans="1:3" x14ac:dyDescent="0.3">
      <c r="A15" s="16" t="s">
        <v>41</v>
      </c>
      <c r="B15" t="s">
        <v>280</v>
      </c>
      <c r="C15" s="18">
        <v>23</v>
      </c>
    </row>
    <row r="16" spans="1:3" x14ac:dyDescent="0.3">
      <c r="A16" s="16" t="s">
        <v>65</v>
      </c>
      <c r="B16" t="s">
        <v>280</v>
      </c>
      <c r="C16" s="18">
        <v>12</v>
      </c>
    </row>
    <row r="17" spans="1:3" x14ac:dyDescent="0.3">
      <c r="A17" s="16" t="s">
        <v>4</v>
      </c>
      <c r="B17" t="s">
        <v>281</v>
      </c>
      <c r="C17" s="18">
        <v>12</v>
      </c>
    </row>
    <row r="18" spans="1:3" x14ac:dyDescent="0.3">
      <c r="A18" s="16" t="s">
        <v>6</v>
      </c>
      <c r="B18" t="s">
        <v>281</v>
      </c>
      <c r="C18" s="18">
        <v>8</v>
      </c>
    </row>
    <row r="19" spans="1:3" x14ac:dyDescent="0.3">
      <c r="A19" s="16" t="s">
        <v>8</v>
      </c>
      <c r="B19" t="s">
        <v>281</v>
      </c>
      <c r="C19" s="18">
        <v>5</v>
      </c>
    </row>
    <row r="20" spans="1:3" x14ac:dyDescent="0.3">
      <c r="A20" s="16" t="s">
        <v>10</v>
      </c>
      <c r="B20" t="s">
        <v>281</v>
      </c>
      <c r="C20" s="18">
        <v>10</v>
      </c>
    </row>
    <row r="21" spans="1:3" x14ac:dyDescent="0.3">
      <c r="A21" s="16" t="s">
        <v>12</v>
      </c>
      <c r="B21" t="s">
        <v>281</v>
      </c>
      <c r="C21" s="18">
        <v>15</v>
      </c>
    </row>
    <row r="22" spans="1:3" x14ac:dyDescent="0.3">
      <c r="A22" s="16" t="s">
        <v>69</v>
      </c>
      <c r="B22" t="s">
        <v>281</v>
      </c>
      <c r="C22" s="18">
        <v>16</v>
      </c>
    </row>
    <row r="23" spans="1:3" x14ac:dyDescent="0.3">
      <c r="A23" s="16" t="s">
        <v>82</v>
      </c>
      <c r="B23" t="s">
        <v>281</v>
      </c>
      <c r="C23" s="18">
        <v>10</v>
      </c>
    </row>
    <row r="24" spans="1:3" x14ac:dyDescent="0.3">
      <c r="A24" s="16" t="s">
        <v>44</v>
      </c>
      <c r="B24" t="s">
        <v>281</v>
      </c>
      <c r="C24" s="18">
        <v>17</v>
      </c>
    </row>
    <row r="25" spans="1:3" x14ac:dyDescent="0.3">
      <c r="A25" s="16" t="s">
        <v>61</v>
      </c>
      <c r="B25" t="s">
        <v>281</v>
      </c>
      <c r="C25" s="18">
        <v>12</v>
      </c>
    </row>
    <row r="26" spans="1:3" x14ac:dyDescent="0.3">
      <c r="A26" s="16" t="s">
        <v>53</v>
      </c>
      <c r="B26" t="s">
        <v>281</v>
      </c>
      <c r="C26" s="18">
        <v>14</v>
      </c>
    </row>
    <row r="27" spans="1:3" x14ac:dyDescent="0.3">
      <c r="A27" s="16" t="s">
        <v>56</v>
      </c>
      <c r="B27" t="s">
        <v>281</v>
      </c>
      <c r="C27" s="18">
        <v>14</v>
      </c>
    </row>
    <row r="28" spans="1:3" x14ac:dyDescent="0.3">
      <c r="A28" s="16" t="s">
        <v>74</v>
      </c>
      <c r="B28" t="s">
        <v>281</v>
      </c>
      <c r="C28" s="18">
        <v>20</v>
      </c>
    </row>
    <row r="29" spans="1:3" x14ac:dyDescent="0.3">
      <c r="A29" s="16" t="s">
        <v>71</v>
      </c>
      <c r="B29" t="s">
        <v>281</v>
      </c>
      <c r="C29" s="18">
        <v>10</v>
      </c>
    </row>
    <row r="30" spans="1:3" x14ac:dyDescent="0.3">
      <c r="A30" s="16" t="s">
        <v>41</v>
      </c>
      <c r="B30" t="s">
        <v>281</v>
      </c>
      <c r="C30" s="18">
        <v>16</v>
      </c>
    </row>
    <row r="31" spans="1:3" x14ac:dyDescent="0.3">
      <c r="A31" s="16" t="s">
        <v>65</v>
      </c>
      <c r="B31" t="s">
        <v>281</v>
      </c>
      <c r="C31" s="18">
        <v>12</v>
      </c>
    </row>
    <row r="32" spans="1:3" x14ac:dyDescent="0.3">
      <c r="A32" s="16" t="s">
        <v>4</v>
      </c>
      <c r="B32" t="s">
        <v>282</v>
      </c>
      <c r="C32" s="18">
        <v>39</v>
      </c>
    </row>
    <row r="33" spans="1:3" x14ac:dyDescent="0.3">
      <c r="A33" s="16" t="s">
        <v>6</v>
      </c>
      <c r="B33" t="s">
        <v>282</v>
      </c>
      <c r="C33" s="18">
        <v>30</v>
      </c>
    </row>
    <row r="34" spans="1:3" x14ac:dyDescent="0.3">
      <c r="A34" s="16" t="s">
        <v>8</v>
      </c>
      <c r="B34" t="s">
        <v>282</v>
      </c>
      <c r="C34" s="18">
        <v>48</v>
      </c>
    </row>
    <row r="35" spans="1:3" x14ac:dyDescent="0.3">
      <c r="A35" s="16" t="s">
        <v>10</v>
      </c>
      <c r="B35" t="s">
        <v>282</v>
      </c>
      <c r="C35" s="18">
        <v>21</v>
      </c>
    </row>
    <row r="36" spans="1:3" x14ac:dyDescent="0.3">
      <c r="A36" s="16" t="s">
        <v>12</v>
      </c>
      <c r="B36" t="s">
        <v>282</v>
      </c>
      <c r="C36" s="18">
        <v>28</v>
      </c>
    </row>
    <row r="37" spans="1:3" x14ac:dyDescent="0.3">
      <c r="A37" s="16" t="s">
        <v>69</v>
      </c>
      <c r="B37" t="s">
        <v>282</v>
      </c>
      <c r="C37" s="18">
        <v>28</v>
      </c>
    </row>
    <row r="38" spans="1:3" x14ac:dyDescent="0.3">
      <c r="A38" s="16" t="s">
        <v>82</v>
      </c>
      <c r="B38" t="s">
        <v>282</v>
      </c>
      <c r="C38" s="18">
        <v>25</v>
      </c>
    </row>
    <row r="39" spans="1:3" x14ac:dyDescent="0.3">
      <c r="A39" s="16" t="s">
        <v>44</v>
      </c>
      <c r="B39" t="s">
        <v>282</v>
      </c>
      <c r="C39" s="18">
        <v>33</v>
      </c>
    </row>
    <row r="40" spans="1:3" x14ac:dyDescent="0.3">
      <c r="A40" s="16" t="s">
        <v>61</v>
      </c>
      <c r="B40" t="s">
        <v>282</v>
      </c>
      <c r="C40" s="18">
        <v>40</v>
      </c>
    </row>
    <row r="41" spans="1:3" x14ac:dyDescent="0.3">
      <c r="A41" s="16" t="s">
        <v>53</v>
      </c>
      <c r="B41" t="s">
        <v>282</v>
      </c>
      <c r="C41" s="18">
        <v>34</v>
      </c>
    </row>
    <row r="42" spans="1:3" x14ac:dyDescent="0.3">
      <c r="A42" s="16" t="s">
        <v>56</v>
      </c>
      <c r="B42" t="s">
        <v>282</v>
      </c>
      <c r="C42" s="18">
        <v>25</v>
      </c>
    </row>
    <row r="43" spans="1:3" x14ac:dyDescent="0.3">
      <c r="A43" s="16" t="s">
        <v>74</v>
      </c>
      <c r="B43" t="s">
        <v>282</v>
      </c>
      <c r="C43" s="18">
        <v>28</v>
      </c>
    </row>
    <row r="44" spans="1:3" x14ac:dyDescent="0.3">
      <c r="A44" s="16" t="s">
        <v>71</v>
      </c>
      <c r="B44" t="s">
        <v>282</v>
      </c>
      <c r="C44" s="18">
        <v>27</v>
      </c>
    </row>
    <row r="45" spans="1:3" x14ac:dyDescent="0.3">
      <c r="A45" s="16" t="s">
        <v>41</v>
      </c>
      <c r="B45" t="s">
        <v>282</v>
      </c>
      <c r="C45" s="18">
        <v>24</v>
      </c>
    </row>
    <row r="46" spans="1:3" x14ac:dyDescent="0.3">
      <c r="A46" s="16" t="s">
        <v>65</v>
      </c>
      <c r="B46" t="s">
        <v>282</v>
      </c>
      <c r="C46" s="18">
        <v>26</v>
      </c>
    </row>
    <row r="47" spans="1:3" x14ac:dyDescent="0.3">
      <c r="A47" s="16" t="s">
        <v>4</v>
      </c>
      <c r="B47" t="s">
        <v>283</v>
      </c>
      <c r="C47" s="18">
        <v>52</v>
      </c>
    </row>
    <row r="48" spans="1:3" x14ac:dyDescent="0.3">
      <c r="A48" s="16" t="s">
        <v>6</v>
      </c>
      <c r="B48" t="s">
        <v>283</v>
      </c>
      <c r="C48" s="18">
        <v>32</v>
      </c>
    </row>
    <row r="49" spans="1:3" x14ac:dyDescent="0.3">
      <c r="A49" s="16" t="s">
        <v>8</v>
      </c>
      <c r="B49" t="s">
        <v>283</v>
      </c>
      <c r="C49" s="18">
        <v>48</v>
      </c>
    </row>
    <row r="50" spans="1:3" x14ac:dyDescent="0.3">
      <c r="A50" s="16" t="s">
        <v>10</v>
      </c>
      <c r="B50" t="s">
        <v>283</v>
      </c>
      <c r="C50" s="18">
        <v>30</v>
      </c>
    </row>
    <row r="51" spans="1:3" x14ac:dyDescent="0.3">
      <c r="A51" s="16" t="s">
        <v>12</v>
      </c>
      <c r="B51" t="s">
        <v>283</v>
      </c>
      <c r="C51" s="18">
        <v>40</v>
      </c>
    </row>
    <row r="52" spans="1:3" x14ac:dyDescent="0.3">
      <c r="A52" s="16" t="s">
        <v>69</v>
      </c>
      <c r="B52" t="s">
        <v>283</v>
      </c>
      <c r="C52" s="18">
        <v>50</v>
      </c>
    </row>
    <row r="53" spans="1:3" x14ac:dyDescent="0.3">
      <c r="A53" s="16" t="s">
        <v>82</v>
      </c>
      <c r="B53" t="s">
        <v>283</v>
      </c>
      <c r="C53" s="18">
        <v>25</v>
      </c>
    </row>
    <row r="54" spans="1:3" x14ac:dyDescent="0.3">
      <c r="A54" s="16" t="s">
        <v>44</v>
      </c>
      <c r="B54" t="s">
        <v>283</v>
      </c>
      <c r="C54" s="18">
        <v>33</v>
      </c>
    </row>
    <row r="55" spans="1:3" x14ac:dyDescent="0.3">
      <c r="A55" s="16" t="s">
        <v>61</v>
      </c>
      <c r="B55" t="s">
        <v>283</v>
      </c>
      <c r="C55" s="18">
        <v>43</v>
      </c>
    </row>
    <row r="56" spans="1:3" x14ac:dyDescent="0.3">
      <c r="A56" s="16" t="s">
        <v>53</v>
      </c>
      <c r="B56" t="s">
        <v>283</v>
      </c>
      <c r="C56" s="18">
        <v>39</v>
      </c>
    </row>
    <row r="57" spans="1:3" x14ac:dyDescent="0.3">
      <c r="A57" s="16" t="s">
        <v>56</v>
      </c>
      <c r="B57" t="s">
        <v>283</v>
      </c>
      <c r="C57" s="18">
        <v>27</v>
      </c>
    </row>
    <row r="58" spans="1:3" x14ac:dyDescent="0.3">
      <c r="A58" s="16" t="s">
        <v>74</v>
      </c>
      <c r="B58" t="s">
        <v>283</v>
      </c>
      <c r="C58" s="18">
        <v>40</v>
      </c>
    </row>
    <row r="59" spans="1:3" x14ac:dyDescent="0.3">
      <c r="A59" s="16" t="s">
        <v>71</v>
      </c>
      <c r="B59" t="s">
        <v>283</v>
      </c>
      <c r="C59" s="18">
        <v>27</v>
      </c>
    </row>
    <row r="60" spans="1:3" x14ac:dyDescent="0.3">
      <c r="A60" s="16" t="s">
        <v>41</v>
      </c>
      <c r="B60" t="s">
        <v>283</v>
      </c>
      <c r="C60" s="18">
        <v>31</v>
      </c>
    </row>
    <row r="61" spans="1:3" x14ac:dyDescent="0.3">
      <c r="A61" s="16" t="s">
        <v>65</v>
      </c>
      <c r="B61" t="s">
        <v>283</v>
      </c>
      <c r="C61" s="18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pane ySplit="1" topLeftCell="A2" activePane="bottomLeft" state="frozen"/>
      <selection pane="bottomLeft" activeCell="F5" sqref="F5"/>
    </sheetView>
  </sheetViews>
  <sheetFormatPr defaultRowHeight="14.4" x14ac:dyDescent="0.3"/>
  <sheetData>
    <row r="1" spans="1:6" x14ac:dyDescent="0.3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216</v>
      </c>
    </row>
    <row r="2" spans="1:6" x14ac:dyDescent="0.3">
      <c r="A2" s="16" t="s">
        <v>69</v>
      </c>
      <c r="B2" s="20">
        <f>VLOOKUP(A2,MOASS!A:X,21,FALSE)</f>
        <v>0.63</v>
      </c>
      <c r="C2" s="20">
        <f>VLOOKUP(A2,MOASS!A:Z,23,FALSE)</f>
        <v>16</v>
      </c>
      <c r="D2" s="20">
        <f>VLOOKUP(A2,MOASS!A:W,20,FALSE)</f>
        <v>3350</v>
      </c>
      <c r="E2" s="20">
        <f>VLOOKUP(A2,MOASS!A:Z,22,FALSE)</f>
        <v>5013</v>
      </c>
      <c r="F2" s="20">
        <f t="shared" ref="F2:F16" si="0">MAX(B2:E2)-MIN(B2:E2)</f>
        <v>5012.37</v>
      </c>
    </row>
    <row r="3" spans="1:6" x14ac:dyDescent="0.3">
      <c r="A3" s="16" t="s">
        <v>41</v>
      </c>
      <c r="B3" s="20">
        <f>VLOOKUP(A3,MOASS!A:X,21,FALSE)</f>
        <v>0.89</v>
      </c>
      <c r="C3" s="20">
        <f>VLOOKUP(A3,MOASS!A:Z,23,FALSE)</f>
        <v>16</v>
      </c>
      <c r="D3" s="20">
        <f>VLOOKUP(A3,MOASS!A:W,20,FALSE)</f>
        <v>4907</v>
      </c>
      <c r="E3" s="20">
        <f>VLOOKUP(A3,MOASS!A:Z,22,FALSE)</f>
        <v>5561</v>
      </c>
      <c r="F3" s="20">
        <f t="shared" si="0"/>
        <v>5560.11</v>
      </c>
    </row>
    <row r="4" spans="1:6" x14ac:dyDescent="0.3">
      <c r="A4" s="16" t="s">
        <v>4</v>
      </c>
      <c r="B4" s="20">
        <f>VLOOKUP(A4,MOASS!A:X,21,FALSE)</f>
        <v>0.79</v>
      </c>
      <c r="C4" s="20">
        <f>VLOOKUP(A4,MOASS!A:Z,23,FALSE)</f>
        <v>12</v>
      </c>
      <c r="D4" s="20">
        <f>VLOOKUP(A4,MOASS!A:W,20,FALSE)</f>
        <v>7490</v>
      </c>
      <c r="E4" s="20">
        <f>VLOOKUP(A4,MOASS!A:Z,22,FALSE)</f>
        <v>10298</v>
      </c>
      <c r="F4" s="20">
        <f t="shared" si="0"/>
        <v>10297.209999999999</v>
      </c>
    </row>
    <row r="5" spans="1:6" x14ac:dyDescent="0.3">
      <c r="A5" s="16" t="s">
        <v>74</v>
      </c>
      <c r="B5" s="20">
        <f>VLOOKUP(A5,MOASS!A:X,21,FALSE)</f>
        <v>0.88</v>
      </c>
      <c r="C5" s="20">
        <f>VLOOKUP(A5,MOASS!A:Z,23,FALSE)</f>
        <v>20</v>
      </c>
      <c r="D5" s="20">
        <f>VLOOKUP(A5,MOASS!A:W,20,FALSE)</f>
        <v>6170</v>
      </c>
      <c r="E5" s="20">
        <f>VLOOKUP(A5,MOASS!A:Z,22,FALSE)</f>
        <v>7629</v>
      </c>
      <c r="F5" s="20">
        <f t="shared" si="0"/>
        <v>7628.12</v>
      </c>
    </row>
    <row r="6" spans="1:6" x14ac:dyDescent="0.3">
      <c r="A6" s="16" t="s">
        <v>12</v>
      </c>
      <c r="B6" s="20">
        <f>VLOOKUP(A6,MOASS!A:X,21,FALSE)</f>
        <v>0.62</v>
      </c>
      <c r="C6" s="20">
        <f>VLOOKUP(A6,MOASS!A:Z,23,FALSE)</f>
        <v>15</v>
      </c>
      <c r="D6" s="20">
        <f>VLOOKUP(A6,MOASS!A:W,20,FALSE)</f>
        <v>4366</v>
      </c>
      <c r="E6" s="20">
        <f>VLOOKUP(A6,MOASS!A:Z,22,FALSE)</f>
        <v>6934</v>
      </c>
      <c r="F6" s="20">
        <f t="shared" si="0"/>
        <v>6933.38</v>
      </c>
    </row>
    <row r="7" spans="1:6" x14ac:dyDescent="0.3">
      <c r="A7" s="16" t="s">
        <v>82</v>
      </c>
      <c r="B7" s="20">
        <f>VLOOKUP(A7,MOASS!A:X,21,FALSE)</f>
        <v>0.7</v>
      </c>
      <c r="C7" s="20">
        <f>VLOOKUP(A7,MOASS!A:Z,23,FALSE)</f>
        <v>10</v>
      </c>
      <c r="D7" s="20">
        <f>VLOOKUP(A7,MOASS!A:W,20,FALSE)</f>
        <v>4907</v>
      </c>
      <c r="E7" s="20">
        <f>VLOOKUP(A7,MOASS!A:Z,22,FALSE)</f>
        <v>6761</v>
      </c>
      <c r="F7" s="20">
        <f t="shared" si="0"/>
        <v>6760.3</v>
      </c>
    </row>
    <row r="8" spans="1:6" x14ac:dyDescent="0.3">
      <c r="A8" s="16" t="s">
        <v>65</v>
      </c>
      <c r="B8" s="20">
        <f>VLOOKUP(A8,MOASS!A:X,21,FALSE)</f>
        <v>0.66</v>
      </c>
      <c r="C8" s="20">
        <f>VLOOKUP(A8,MOASS!A:Z,23,FALSE)</f>
        <v>12</v>
      </c>
      <c r="D8" s="20">
        <f>VLOOKUP(A8,MOASS!A:W,20,FALSE)</f>
        <v>5329</v>
      </c>
      <c r="E8" s="20">
        <f>VLOOKUP(A8,MOASS!A:Z,22,FALSE)</f>
        <v>7415</v>
      </c>
      <c r="F8" s="20">
        <f t="shared" si="0"/>
        <v>7414.34</v>
      </c>
    </row>
    <row r="9" spans="1:6" x14ac:dyDescent="0.3">
      <c r="A9" s="16" t="s">
        <v>6</v>
      </c>
      <c r="B9" s="20">
        <f>VLOOKUP(A9,MOASS!A:X,21,FALSE)</f>
        <v>0.94</v>
      </c>
      <c r="C9" s="20">
        <f>VLOOKUP(A9,MOASS!A:Z,23,FALSE)</f>
        <v>8</v>
      </c>
      <c r="D9" s="20">
        <f>VLOOKUP(A9,MOASS!A:W,20,FALSE)</f>
        <v>7086</v>
      </c>
      <c r="E9" s="20">
        <f>VLOOKUP(A9,MOASS!A:Z,22,FALSE)</f>
        <v>8797</v>
      </c>
      <c r="F9" s="20">
        <f t="shared" si="0"/>
        <v>8796.06</v>
      </c>
    </row>
    <row r="10" spans="1:6" x14ac:dyDescent="0.3">
      <c r="A10" s="16" t="s">
        <v>53</v>
      </c>
      <c r="B10" s="20">
        <f>VLOOKUP(A10,MOASS!A:X,21,FALSE)</f>
        <v>0.98</v>
      </c>
      <c r="C10" s="20">
        <f>VLOOKUP(A10,MOASS!A:Z,23,FALSE)</f>
        <v>14</v>
      </c>
      <c r="D10" s="20">
        <f>VLOOKUP(A10,MOASS!A:W,20,FALSE)</f>
        <v>8645</v>
      </c>
      <c r="E10" s="20">
        <f>VLOOKUP(A10,MOASS!A:Z,22,FALSE)</f>
        <v>11100</v>
      </c>
      <c r="F10" s="20">
        <f t="shared" si="0"/>
        <v>11099.02</v>
      </c>
    </row>
    <row r="11" spans="1:6" x14ac:dyDescent="0.3">
      <c r="A11" s="16" t="s">
        <v>56</v>
      </c>
      <c r="B11" s="20">
        <f>VLOOKUP(A11,MOASS!A:X,21,FALSE)</f>
        <v>0.73</v>
      </c>
      <c r="C11" s="20">
        <f>VLOOKUP(A11,MOASS!A:Z,23,FALSE)</f>
        <v>14</v>
      </c>
      <c r="D11" s="20">
        <f>VLOOKUP(A11,MOASS!A:W,20,FALSE)</f>
        <v>6229</v>
      </c>
      <c r="E11" s="20">
        <f>VLOOKUP(A11,MOASS!A:Z,22,FALSE)</f>
        <v>8541</v>
      </c>
      <c r="F11" s="20">
        <f t="shared" si="0"/>
        <v>8540.27</v>
      </c>
    </row>
    <row r="12" spans="1:6" x14ac:dyDescent="0.3">
      <c r="A12" s="16" t="s">
        <v>71</v>
      </c>
      <c r="B12" s="20">
        <f>VLOOKUP(A12,MOASS!A:X,21,FALSE)</f>
        <v>0.72</v>
      </c>
      <c r="C12" s="20">
        <f>VLOOKUP(A12,MOASS!A:Z,23,FALSE)</f>
        <v>10</v>
      </c>
      <c r="D12" s="20">
        <f>VLOOKUP(A12,MOASS!A:W,20,FALSE)</f>
        <v>4895</v>
      </c>
      <c r="E12" s="20">
        <f>VLOOKUP(A12,MOASS!A:Z,22,FALSE)</f>
        <v>15167</v>
      </c>
      <c r="F12" s="20">
        <f t="shared" si="0"/>
        <v>15166.28</v>
      </c>
    </row>
    <row r="13" spans="1:6" x14ac:dyDescent="0.3">
      <c r="A13" s="16" t="s">
        <v>8</v>
      </c>
      <c r="B13" s="20">
        <f>VLOOKUP(A13,MOASS!A:X,21,FALSE)</f>
        <v>0.9</v>
      </c>
      <c r="C13" s="20">
        <f>VLOOKUP(A13,MOASS!A:Z,23,FALSE)</f>
        <v>5</v>
      </c>
      <c r="D13" s="20">
        <f>VLOOKUP(A13,MOASS!A:W,20,FALSE)</f>
        <v>9696</v>
      </c>
      <c r="E13" s="20">
        <f>VLOOKUP(A13,MOASS!A:Z,22,FALSE)</f>
        <v>9987</v>
      </c>
      <c r="F13" s="20">
        <f t="shared" si="0"/>
        <v>9986.1</v>
      </c>
    </row>
    <row r="14" spans="1:6" x14ac:dyDescent="0.3">
      <c r="A14" s="16" t="s">
        <v>10</v>
      </c>
      <c r="B14" s="20">
        <f>VLOOKUP(A14,MOASS!A:X,21,FALSE)</f>
        <v>0.89</v>
      </c>
      <c r="C14" s="20">
        <f>VLOOKUP(A14,MOASS!A:Z,23,FALSE)</f>
        <v>10</v>
      </c>
      <c r="D14" s="20">
        <f>VLOOKUP(A14,MOASS!A:W,20,FALSE)</f>
        <v>8050</v>
      </c>
      <c r="E14" s="20">
        <f>VLOOKUP(A14,MOASS!A:Z,22,FALSE)</f>
        <v>10451</v>
      </c>
      <c r="F14" s="20">
        <f t="shared" si="0"/>
        <v>10450.11</v>
      </c>
    </row>
    <row r="15" spans="1:6" x14ac:dyDescent="0.3">
      <c r="A15" s="16" t="s">
        <v>61</v>
      </c>
      <c r="B15" s="20">
        <f>VLOOKUP(A15,MOASS!A:X,21,FALSE)</f>
        <v>0.72</v>
      </c>
      <c r="C15" s="20">
        <f>VLOOKUP(A15,MOASS!A:Z,23,FALSE)</f>
        <v>12</v>
      </c>
      <c r="D15" s="20">
        <f>VLOOKUP(A15,MOASS!A:W,20,FALSE)</f>
        <v>6697</v>
      </c>
      <c r="E15" s="20">
        <f>VLOOKUP(A15,MOASS!A:Z,22,FALSE)</f>
        <v>8366</v>
      </c>
      <c r="F15" s="20">
        <f t="shared" si="0"/>
        <v>8365.2800000000007</v>
      </c>
    </row>
    <row r="16" spans="1:6" x14ac:dyDescent="0.3">
      <c r="A16" s="16" t="s">
        <v>44</v>
      </c>
      <c r="B16" s="20">
        <f>VLOOKUP(A16,MOASS!A:X,21,FALSE)</f>
        <v>0.93</v>
      </c>
      <c r="C16" s="20">
        <f>VLOOKUP(A16,MOASS!A:Z,23,FALSE)</f>
        <v>17</v>
      </c>
      <c r="D16" s="20">
        <f>VLOOKUP(A16,MOASS!A:W,20,FALSE)</f>
        <v>10300</v>
      </c>
      <c r="E16" s="20">
        <f>VLOOKUP(A16,MOASS!A:Z,22,FALSE)</f>
        <v>11028</v>
      </c>
      <c r="F16" s="20">
        <f t="shared" si="0"/>
        <v>11027.07</v>
      </c>
    </row>
    <row r="19" spans="1:5" x14ac:dyDescent="0.3">
      <c r="A19" t="str">
        <f>A1</f>
        <v>Team</v>
      </c>
      <c r="B19" t="str">
        <f t="shared" ref="B19:E19" si="1">B1</f>
        <v>LowPeak</v>
      </c>
      <c r="C19" t="str">
        <f t="shared" si="1"/>
        <v>HighPeak</v>
      </c>
      <c r="D19" t="str">
        <f t="shared" si="1"/>
        <v>LowValue</v>
      </c>
      <c r="E19" t="str">
        <f t="shared" si="1"/>
        <v>HighValue</v>
      </c>
    </row>
    <row r="20" spans="1:5" x14ac:dyDescent="0.3">
      <c r="A20" t="str">
        <f t="shared" ref="A20:A32" si="2">A2</f>
        <v>Astros</v>
      </c>
      <c r="B20" s="20">
        <f>MIN(B2:E2)</f>
        <v>0.63</v>
      </c>
      <c r="C20" s="20">
        <f>+E20</f>
        <v>5013</v>
      </c>
      <c r="D20" s="20">
        <f>+B20</f>
        <v>0.63</v>
      </c>
      <c r="E20" s="20">
        <f>MAX(B2:E2)</f>
        <v>5013</v>
      </c>
    </row>
    <row r="21" spans="1:5" x14ac:dyDescent="0.3">
      <c r="A21" t="str">
        <f t="shared" si="2"/>
        <v>Blue Jays</v>
      </c>
      <c r="B21" s="20">
        <f t="shared" ref="B21:B34" si="3">MIN(B3:E3)</f>
        <v>0.89</v>
      </c>
      <c r="C21" s="20">
        <f t="shared" ref="C21:C34" si="4">+E21</f>
        <v>5561</v>
      </c>
      <c r="D21" s="20">
        <f t="shared" ref="D21:D34" si="5">+B21</f>
        <v>0.89</v>
      </c>
      <c r="E21" s="20">
        <f t="shared" ref="E21:E34" si="6">MAX(B3:E3)</f>
        <v>5561</v>
      </c>
    </row>
    <row r="22" spans="1:5" x14ac:dyDescent="0.3">
      <c r="A22" t="str">
        <f t="shared" si="2"/>
        <v>Braves</v>
      </c>
      <c r="B22" s="20">
        <f t="shared" si="3"/>
        <v>0.79</v>
      </c>
      <c r="C22" s="20">
        <f t="shared" si="4"/>
        <v>10298</v>
      </c>
      <c r="D22" s="20">
        <f t="shared" si="5"/>
        <v>0.79</v>
      </c>
      <c r="E22" s="20">
        <f t="shared" si="6"/>
        <v>10298</v>
      </c>
    </row>
    <row r="23" spans="1:5" x14ac:dyDescent="0.3">
      <c r="A23" t="str">
        <f t="shared" si="2"/>
        <v>Cardinals</v>
      </c>
      <c r="B23" s="20">
        <f t="shared" si="3"/>
        <v>0.88</v>
      </c>
      <c r="C23" s="20">
        <f t="shared" si="4"/>
        <v>7629</v>
      </c>
      <c r="D23" s="20">
        <f t="shared" si="5"/>
        <v>0.88</v>
      </c>
      <c r="E23" s="20">
        <f t="shared" si="6"/>
        <v>7629</v>
      </c>
    </row>
    <row r="24" spans="1:5" x14ac:dyDescent="0.3">
      <c r="A24" t="str">
        <f t="shared" si="2"/>
        <v>Marlins</v>
      </c>
      <c r="B24" s="20">
        <f t="shared" si="3"/>
        <v>0.62</v>
      </c>
      <c r="C24" s="20">
        <f t="shared" si="4"/>
        <v>6934</v>
      </c>
      <c r="D24" s="20">
        <f t="shared" si="5"/>
        <v>0.62</v>
      </c>
      <c r="E24" s="20">
        <f t="shared" si="6"/>
        <v>6934</v>
      </c>
    </row>
    <row r="25" spans="1:5" x14ac:dyDescent="0.3">
      <c r="A25" t="str">
        <f t="shared" si="2"/>
        <v>Mets</v>
      </c>
      <c r="B25" s="20">
        <f t="shared" si="3"/>
        <v>0.7</v>
      </c>
      <c r="C25" s="20">
        <f t="shared" si="4"/>
        <v>6761</v>
      </c>
      <c r="D25" s="20">
        <f t="shared" si="5"/>
        <v>0.7</v>
      </c>
      <c r="E25" s="20">
        <f t="shared" si="6"/>
        <v>6761</v>
      </c>
    </row>
    <row r="26" spans="1:5" x14ac:dyDescent="0.3">
      <c r="A26" t="str">
        <f t="shared" si="2"/>
        <v>Nationals</v>
      </c>
      <c r="B26" s="20">
        <f t="shared" si="3"/>
        <v>0.66</v>
      </c>
      <c r="C26" s="20">
        <f t="shared" si="4"/>
        <v>7415</v>
      </c>
      <c r="D26" s="20">
        <f t="shared" si="5"/>
        <v>0.66</v>
      </c>
      <c r="E26" s="20">
        <f t="shared" si="6"/>
        <v>7415</v>
      </c>
    </row>
    <row r="27" spans="1:5" x14ac:dyDescent="0.3">
      <c r="A27" t="str">
        <f t="shared" si="2"/>
        <v>Orioles</v>
      </c>
      <c r="B27" s="20">
        <f t="shared" si="3"/>
        <v>0.94</v>
      </c>
      <c r="C27" s="20">
        <f t="shared" si="4"/>
        <v>8797</v>
      </c>
      <c r="D27" s="20">
        <f t="shared" si="5"/>
        <v>0.94</v>
      </c>
      <c r="E27" s="20">
        <f t="shared" si="6"/>
        <v>8797</v>
      </c>
    </row>
    <row r="28" spans="1:5" x14ac:dyDescent="0.3">
      <c r="A28" t="str">
        <f t="shared" si="2"/>
        <v>Phillies</v>
      </c>
      <c r="B28" s="20">
        <f t="shared" si="3"/>
        <v>0.98</v>
      </c>
      <c r="C28" s="20">
        <f t="shared" si="4"/>
        <v>11100</v>
      </c>
      <c r="D28" s="20">
        <f t="shared" si="5"/>
        <v>0.98</v>
      </c>
      <c r="E28" s="20">
        <f t="shared" si="6"/>
        <v>11100</v>
      </c>
    </row>
    <row r="29" spans="1:5" x14ac:dyDescent="0.3">
      <c r="A29" t="str">
        <f t="shared" si="2"/>
        <v>Pirates</v>
      </c>
      <c r="B29" s="20">
        <f t="shared" si="3"/>
        <v>0.73</v>
      </c>
      <c r="C29" s="20">
        <f t="shared" si="4"/>
        <v>8541</v>
      </c>
      <c r="D29" s="20">
        <f t="shared" si="5"/>
        <v>0.73</v>
      </c>
      <c r="E29" s="20">
        <f t="shared" si="6"/>
        <v>8541</v>
      </c>
    </row>
    <row r="30" spans="1:5" x14ac:dyDescent="0.3">
      <c r="A30" t="str">
        <f t="shared" si="2"/>
        <v>Rays</v>
      </c>
      <c r="B30" s="20">
        <f t="shared" si="3"/>
        <v>0.72</v>
      </c>
      <c r="C30" s="20">
        <f t="shared" si="4"/>
        <v>15167</v>
      </c>
      <c r="D30" s="20">
        <f t="shared" si="5"/>
        <v>0.72</v>
      </c>
      <c r="E30" s="20">
        <f t="shared" si="6"/>
        <v>15167</v>
      </c>
    </row>
    <row r="31" spans="1:5" x14ac:dyDescent="0.3">
      <c r="A31" t="str">
        <f t="shared" si="2"/>
        <v>Red Sox</v>
      </c>
      <c r="B31" s="20">
        <f t="shared" si="3"/>
        <v>0.9</v>
      </c>
      <c r="C31" s="20">
        <f t="shared" si="4"/>
        <v>9987</v>
      </c>
      <c r="D31" s="20">
        <f t="shared" si="5"/>
        <v>0.9</v>
      </c>
      <c r="E31" s="20">
        <f t="shared" si="6"/>
        <v>9987</v>
      </c>
    </row>
    <row r="32" spans="1:5" x14ac:dyDescent="0.3">
      <c r="A32" t="str">
        <f t="shared" si="2"/>
        <v>Tigers</v>
      </c>
      <c r="B32" s="20">
        <f t="shared" si="3"/>
        <v>0.89</v>
      </c>
      <c r="C32" s="20">
        <f t="shared" si="4"/>
        <v>10451</v>
      </c>
      <c r="D32" s="20">
        <f t="shared" si="5"/>
        <v>0.89</v>
      </c>
      <c r="E32" s="20">
        <f t="shared" si="6"/>
        <v>10451</v>
      </c>
    </row>
    <row r="33" spans="1:5" x14ac:dyDescent="0.3">
      <c r="A33" t="str">
        <f>A15</f>
        <v>Twins</v>
      </c>
      <c r="B33" s="20">
        <f t="shared" si="3"/>
        <v>0.72</v>
      </c>
      <c r="C33" s="20">
        <f t="shared" si="4"/>
        <v>8366</v>
      </c>
      <c r="D33" s="20">
        <f t="shared" si="5"/>
        <v>0.72</v>
      </c>
      <c r="E33" s="20">
        <f t="shared" si="6"/>
        <v>8366</v>
      </c>
    </row>
    <row r="34" spans="1:5" x14ac:dyDescent="0.3">
      <c r="A34" t="str">
        <f>A16</f>
        <v>Yankees</v>
      </c>
      <c r="B34" s="20">
        <f t="shared" si="3"/>
        <v>0.93</v>
      </c>
      <c r="C34" s="20">
        <f t="shared" si="4"/>
        <v>11028</v>
      </c>
      <c r="D34" s="20">
        <f t="shared" si="5"/>
        <v>0.93</v>
      </c>
      <c r="E34" s="20">
        <f t="shared" si="6"/>
        <v>11028</v>
      </c>
    </row>
  </sheetData>
  <sortState ref="A2:F16">
    <sortCondition ref="A2:A1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workbookViewId="0">
      <pane xSplit="2" ySplit="1" topLeftCell="M17" activePane="bottomRight" state="frozen"/>
      <selection pane="topRight" activeCell="C1" sqref="C1"/>
      <selection pane="bottomLeft" activeCell="A2" sqref="A2"/>
      <selection pane="bottomRight" activeCell="N17" sqref="N17"/>
    </sheetView>
  </sheetViews>
  <sheetFormatPr defaultColWidth="9.109375" defaultRowHeight="14.4" x14ac:dyDescent="0.3"/>
  <cols>
    <col min="1" max="1" width="9.44140625" style="16" bestFit="1" customWidth="1"/>
    <col min="2" max="2" width="12.109375" style="16" bestFit="1" customWidth="1"/>
    <col min="3" max="3" width="18.6640625" style="16" bestFit="1" customWidth="1"/>
    <col min="4" max="4" width="18.33203125" style="16" bestFit="1" customWidth="1"/>
    <col min="5" max="5" width="9.33203125" style="16" bestFit="1" customWidth="1"/>
    <col min="6" max="6" width="9.33203125" style="16" customWidth="1"/>
    <col min="7" max="7" width="13.5546875" style="16" bestFit="1" customWidth="1"/>
    <col min="8" max="8" width="6" style="16" bestFit="1" customWidth="1"/>
    <col min="9" max="9" width="28.88671875" style="16" bestFit="1" customWidth="1"/>
    <col min="10" max="10" width="9.44140625" style="16" bestFit="1" customWidth="1"/>
    <col min="11" max="11" width="9.88671875" style="16" bestFit="1" customWidth="1"/>
    <col min="12" max="12" width="11.109375" style="16" bestFit="1" customWidth="1"/>
    <col min="13" max="13" width="18.88671875" style="16" bestFit="1" customWidth="1"/>
    <col min="14" max="14" width="15.88671875" style="16" bestFit="1" customWidth="1"/>
    <col min="15" max="15" width="20.109375" style="16" bestFit="1" customWidth="1"/>
    <col min="16" max="16" width="12.44140625" style="16" bestFit="1" customWidth="1"/>
    <col min="17" max="17" width="12" style="16" bestFit="1" customWidth="1"/>
    <col min="18" max="18" width="9.109375" style="16" bestFit="1" customWidth="1"/>
    <col min="19" max="19" width="20" style="16" bestFit="1" customWidth="1"/>
    <col min="20" max="20" width="18.88671875" style="16" bestFit="1" customWidth="1"/>
    <col min="21" max="21" width="18.88671875" style="16" customWidth="1"/>
    <col min="22" max="22" width="19.44140625" style="16" bestFit="1" customWidth="1"/>
    <col min="23" max="23" width="18.44140625" style="16" bestFit="1" customWidth="1"/>
    <col min="24" max="24" width="17.5546875" style="16" bestFit="1" customWidth="1"/>
    <col min="25" max="25" width="18.6640625" style="16" bestFit="1" customWidth="1"/>
    <col min="26" max="26" width="17.88671875" style="16" bestFit="1" customWidth="1"/>
    <col min="27" max="27" width="11.109375" style="16" bestFit="1" customWidth="1"/>
    <col min="28" max="28" width="14.5546875" style="16" bestFit="1" customWidth="1"/>
    <col min="29" max="29" width="15.33203125" style="16" bestFit="1" customWidth="1"/>
    <col min="30" max="16384" width="9.109375" style="16"/>
  </cols>
  <sheetData>
    <row r="1" spans="1:29" s="15" customFormat="1" x14ac:dyDescent="0.3">
      <c r="A1" s="15" t="s">
        <v>0</v>
      </c>
      <c r="B1" s="15" t="s">
        <v>1</v>
      </c>
      <c r="C1" s="15" t="s">
        <v>2</v>
      </c>
      <c r="D1" s="15" t="s">
        <v>156</v>
      </c>
      <c r="E1" s="15" t="s">
        <v>157</v>
      </c>
      <c r="F1" s="15" t="s">
        <v>218</v>
      </c>
      <c r="G1" s="15" t="s">
        <v>3</v>
      </c>
      <c r="H1" s="15" t="s">
        <v>19</v>
      </c>
      <c r="I1" s="15" t="s">
        <v>18</v>
      </c>
      <c r="J1" s="15" t="s">
        <v>197</v>
      </c>
      <c r="K1" s="15" t="s">
        <v>198</v>
      </c>
      <c r="L1" s="15" t="s">
        <v>265</v>
      </c>
      <c r="M1" s="15" t="s">
        <v>266</v>
      </c>
      <c r="N1" s="15" t="s">
        <v>17</v>
      </c>
      <c r="O1" s="15" t="s">
        <v>200</v>
      </c>
      <c r="P1" s="15" t="s">
        <v>20</v>
      </c>
      <c r="Q1" s="15" t="s">
        <v>21</v>
      </c>
      <c r="R1" s="15" t="s">
        <v>22</v>
      </c>
      <c r="S1" s="15" t="s">
        <v>291</v>
      </c>
      <c r="T1" s="15" t="s">
        <v>290</v>
      </c>
      <c r="U1" s="15" t="s">
        <v>289</v>
      </c>
      <c r="V1" s="15" t="s">
        <v>288</v>
      </c>
      <c r="W1" s="15" t="s">
        <v>207</v>
      </c>
      <c r="X1" s="15" t="s">
        <v>208</v>
      </c>
      <c r="Y1" s="15" t="s">
        <v>209</v>
      </c>
      <c r="Z1" s="15" t="s">
        <v>210</v>
      </c>
      <c r="AA1" s="15" t="s">
        <v>287</v>
      </c>
      <c r="AB1" s="15" t="s">
        <v>284</v>
      </c>
      <c r="AC1" s="15" t="s">
        <v>292</v>
      </c>
    </row>
    <row r="2" spans="1:29" x14ac:dyDescent="0.3">
      <c r="A2" s="16" t="s">
        <v>4</v>
      </c>
      <c r="B2" s="16" t="s">
        <v>5</v>
      </c>
      <c r="C2" s="16" t="s">
        <v>14</v>
      </c>
      <c r="D2" s="16" t="str">
        <f>LOWER(C2)</f>
        <v>georgia</v>
      </c>
      <c r="E2" s="16" t="s">
        <v>158</v>
      </c>
      <c r="F2" s="16" t="str">
        <f>VLOOKUP(A2,SpringTraining!A:G,7,FALSE)</f>
        <v>National</v>
      </c>
      <c r="G2" s="16" t="s">
        <v>16</v>
      </c>
      <c r="H2" s="16">
        <v>34747</v>
      </c>
      <c r="I2" s="16" t="s">
        <v>15</v>
      </c>
      <c r="J2" s="16">
        <v>28.3371</v>
      </c>
      <c r="K2" s="16">
        <v>-81.555999999999997</v>
      </c>
      <c r="L2" s="16" t="s">
        <v>267</v>
      </c>
      <c r="M2" s="16" t="str">
        <f>CONCATENATE("florida,",LOWER(L2))</f>
        <v>florida,osceola</v>
      </c>
      <c r="N2" s="16">
        <v>9500</v>
      </c>
      <c r="O2" s="17">
        <v>0</v>
      </c>
      <c r="P2" s="16">
        <v>17</v>
      </c>
      <c r="Q2" s="16">
        <v>17</v>
      </c>
      <c r="R2" s="16">
        <f>+P2+Q2</f>
        <v>34</v>
      </c>
      <c r="S2" s="16">
        <v>134811</v>
      </c>
      <c r="T2" s="16">
        <v>7490</v>
      </c>
      <c r="U2" s="19">
        <f>ROUND(T2/N2,2)</f>
        <v>0.79</v>
      </c>
      <c r="V2" s="16">
        <v>10298</v>
      </c>
      <c r="W2" s="18">
        <v>12</v>
      </c>
      <c r="X2" s="18">
        <v>17</v>
      </c>
      <c r="Y2" s="18">
        <v>39</v>
      </c>
      <c r="Z2" s="18">
        <v>52</v>
      </c>
      <c r="AA2" s="16">
        <v>18</v>
      </c>
      <c r="AB2" s="16" t="s">
        <v>285</v>
      </c>
      <c r="AC2" s="16">
        <f>RANK(S2,$S$2:$S$72,0)</f>
        <v>5</v>
      </c>
    </row>
    <row r="3" spans="1:29" x14ac:dyDescent="0.3">
      <c r="A3" s="16" t="s">
        <v>6</v>
      </c>
      <c r="B3" s="16" t="s">
        <v>7</v>
      </c>
      <c r="C3" s="16" t="s">
        <v>159</v>
      </c>
      <c r="D3" s="16" t="str">
        <f t="shared" ref="D3:D66" si="0">LOWER(C3)</f>
        <v>maryland</v>
      </c>
      <c r="E3" s="16" t="s">
        <v>160</v>
      </c>
      <c r="F3" s="16" t="str">
        <f>VLOOKUP(A3,SpringTraining!A:G,7,FALSE)</f>
        <v>American</v>
      </c>
      <c r="G3" s="16" t="s">
        <v>161</v>
      </c>
      <c r="H3" s="16">
        <v>34237</v>
      </c>
      <c r="I3" s="16" t="s">
        <v>78</v>
      </c>
      <c r="J3" s="16">
        <v>27.347799999999999</v>
      </c>
      <c r="K3" s="16">
        <v>-82.517200000000003</v>
      </c>
      <c r="L3" s="16" t="s">
        <v>268</v>
      </c>
      <c r="M3" s="16" t="str">
        <f t="shared" ref="M3:M72" si="1">CONCATENATE("florida,",LOWER(L3))</f>
        <v>florida,sarasota</v>
      </c>
      <c r="N3" s="16">
        <v>7500</v>
      </c>
      <c r="O3" s="17">
        <v>9</v>
      </c>
      <c r="P3" s="16">
        <v>15</v>
      </c>
      <c r="Q3" s="16">
        <v>16</v>
      </c>
      <c r="R3" s="16">
        <f t="shared" ref="R3:R16" si="2">+P3+Q3</f>
        <v>31</v>
      </c>
      <c r="S3" s="16">
        <v>120455</v>
      </c>
      <c r="T3" s="16">
        <v>7086</v>
      </c>
      <c r="U3" s="19">
        <f t="shared" ref="U3:U16" si="3">ROUND(T3/N3,2)</f>
        <v>0.94</v>
      </c>
      <c r="V3" s="16">
        <v>8797</v>
      </c>
      <c r="W3" s="18">
        <v>8</v>
      </c>
      <c r="X3" s="18">
        <v>10</v>
      </c>
      <c r="Y3" s="18">
        <v>30</v>
      </c>
      <c r="Z3" s="18">
        <v>32</v>
      </c>
      <c r="AA3" s="16">
        <v>17</v>
      </c>
      <c r="AB3" s="16" t="s">
        <v>286</v>
      </c>
      <c r="AC3" s="16">
        <f t="shared" ref="AC3:AC66" si="4">RANK(S3,$S$2:$S$72,0)</f>
        <v>6</v>
      </c>
    </row>
    <row r="4" spans="1:29" x14ac:dyDescent="0.3">
      <c r="A4" s="16" t="s">
        <v>8</v>
      </c>
      <c r="B4" s="16" t="s">
        <v>9</v>
      </c>
      <c r="C4" s="16" t="s">
        <v>162</v>
      </c>
      <c r="D4" s="16" t="str">
        <f t="shared" si="0"/>
        <v>massachusetts</v>
      </c>
      <c r="E4" s="16" t="s">
        <v>163</v>
      </c>
      <c r="F4" s="16" t="str">
        <f>VLOOKUP(A4,SpringTraining!A:G,7,FALSE)</f>
        <v>American</v>
      </c>
      <c r="G4" s="16" t="s">
        <v>164</v>
      </c>
      <c r="H4" s="16">
        <v>33913</v>
      </c>
      <c r="I4" s="16" t="s">
        <v>52</v>
      </c>
      <c r="J4" s="16">
        <v>26.548100000000002</v>
      </c>
      <c r="K4" s="16">
        <v>-81.763300000000001</v>
      </c>
      <c r="L4" s="16" t="s">
        <v>269</v>
      </c>
      <c r="M4" s="16" t="str">
        <f t="shared" si="1"/>
        <v>florida,lee</v>
      </c>
      <c r="N4" s="16">
        <v>10823</v>
      </c>
      <c r="O4" s="17">
        <v>10</v>
      </c>
      <c r="P4" s="16">
        <v>17</v>
      </c>
      <c r="Q4" s="16">
        <v>16</v>
      </c>
      <c r="R4" s="16">
        <f t="shared" si="2"/>
        <v>33</v>
      </c>
      <c r="S4" s="16">
        <v>164840</v>
      </c>
      <c r="T4" s="16">
        <v>9696</v>
      </c>
      <c r="U4" s="19">
        <f t="shared" si="3"/>
        <v>0.9</v>
      </c>
      <c r="V4" s="16">
        <v>9987</v>
      </c>
      <c r="W4" s="18">
        <v>5</v>
      </c>
      <c r="X4" s="18">
        <v>5</v>
      </c>
      <c r="Y4" s="18">
        <v>48</v>
      </c>
      <c r="Z4" s="18">
        <v>48</v>
      </c>
      <c r="AA4" s="16">
        <v>17</v>
      </c>
      <c r="AB4" s="16" t="s">
        <v>286</v>
      </c>
      <c r="AC4" s="16">
        <f t="shared" si="4"/>
        <v>1</v>
      </c>
    </row>
    <row r="5" spans="1:29" x14ac:dyDescent="0.3">
      <c r="A5" s="16" t="s">
        <v>10</v>
      </c>
      <c r="B5" s="16" t="s">
        <v>11</v>
      </c>
      <c r="C5" s="16" t="s">
        <v>165</v>
      </c>
      <c r="D5" s="16" t="str">
        <f t="shared" si="0"/>
        <v>michigan</v>
      </c>
      <c r="E5" s="16" t="s">
        <v>166</v>
      </c>
      <c r="F5" s="16" t="str">
        <f>VLOOKUP(A5,SpringTraining!A:G,7,FALSE)</f>
        <v>American</v>
      </c>
      <c r="G5" s="16" t="s">
        <v>167</v>
      </c>
      <c r="H5" s="16">
        <v>33805</v>
      </c>
      <c r="I5" s="16" t="s">
        <v>36</v>
      </c>
      <c r="J5" s="16">
        <v>28.0747</v>
      </c>
      <c r="K5" s="16">
        <v>-81.950800000000001</v>
      </c>
      <c r="L5" s="16" t="s">
        <v>270</v>
      </c>
      <c r="M5" s="16" t="str">
        <f t="shared" si="1"/>
        <v>florida,polk</v>
      </c>
      <c r="N5" s="16">
        <v>9000</v>
      </c>
      <c r="O5" s="17">
        <v>8</v>
      </c>
      <c r="P5" s="16">
        <v>18</v>
      </c>
      <c r="Q5" s="16">
        <v>16</v>
      </c>
      <c r="R5" s="16">
        <f t="shared" si="2"/>
        <v>34</v>
      </c>
      <c r="S5" s="16">
        <v>136858</v>
      </c>
      <c r="T5" s="16">
        <v>8050</v>
      </c>
      <c r="U5" s="19">
        <f t="shared" si="3"/>
        <v>0.89</v>
      </c>
      <c r="V5" s="16">
        <v>10451</v>
      </c>
      <c r="W5" s="18">
        <v>10</v>
      </c>
      <c r="X5" s="18">
        <v>15</v>
      </c>
      <c r="Y5" s="18">
        <v>21</v>
      </c>
      <c r="Z5" s="18">
        <v>30</v>
      </c>
      <c r="AA5" s="16">
        <v>17</v>
      </c>
      <c r="AB5" s="16" t="s">
        <v>286</v>
      </c>
      <c r="AC5" s="16">
        <f t="shared" si="4"/>
        <v>4</v>
      </c>
    </row>
    <row r="6" spans="1:29" x14ac:dyDescent="0.3">
      <c r="A6" s="16" t="s">
        <v>12</v>
      </c>
      <c r="B6" s="16" t="s">
        <v>13</v>
      </c>
      <c r="C6" s="16" t="s">
        <v>180</v>
      </c>
      <c r="D6" s="16" t="str">
        <f t="shared" si="0"/>
        <v>florida</v>
      </c>
      <c r="E6" s="16" t="s">
        <v>181</v>
      </c>
      <c r="F6" s="16" t="str">
        <f>VLOOKUP(A6,SpringTraining!A:G,7,FALSE)</f>
        <v>National</v>
      </c>
      <c r="G6" s="16" t="s">
        <v>179</v>
      </c>
      <c r="H6" s="16">
        <v>33458</v>
      </c>
      <c r="I6" s="16" t="s">
        <v>40</v>
      </c>
      <c r="J6" s="16">
        <v>26.891100000000002</v>
      </c>
      <c r="K6" s="16">
        <v>-80.116399999999999</v>
      </c>
      <c r="L6" s="16" t="s">
        <v>271</v>
      </c>
      <c r="M6" s="16" t="str">
        <f t="shared" si="1"/>
        <v>florida,palm beach</v>
      </c>
      <c r="N6" s="16">
        <v>7000</v>
      </c>
      <c r="O6" s="17">
        <v>10</v>
      </c>
      <c r="P6" s="16">
        <v>16</v>
      </c>
      <c r="Q6" s="16">
        <v>19</v>
      </c>
      <c r="R6" s="16">
        <f t="shared" si="2"/>
        <v>35</v>
      </c>
      <c r="S6" s="16">
        <v>65496</v>
      </c>
      <c r="T6" s="16">
        <v>4366</v>
      </c>
      <c r="U6" s="19">
        <f t="shared" si="3"/>
        <v>0.62</v>
      </c>
      <c r="V6" s="16">
        <v>6934</v>
      </c>
      <c r="W6" s="18">
        <v>15</v>
      </c>
      <c r="X6" s="18">
        <v>25</v>
      </c>
      <c r="Y6" s="18">
        <v>28</v>
      </c>
      <c r="Z6" s="18">
        <v>40</v>
      </c>
      <c r="AA6" s="16">
        <v>15</v>
      </c>
      <c r="AB6" s="16" t="s">
        <v>286</v>
      </c>
      <c r="AC6" s="16">
        <f t="shared" si="4"/>
        <v>14</v>
      </c>
    </row>
    <row r="7" spans="1:29" x14ac:dyDescent="0.3">
      <c r="A7" s="16" t="s">
        <v>69</v>
      </c>
      <c r="B7" s="16" t="s">
        <v>168</v>
      </c>
      <c r="C7" s="16" t="s">
        <v>169</v>
      </c>
      <c r="D7" s="16" t="str">
        <f t="shared" si="0"/>
        <v>texas</v>
      </c>
      <c r="E7" s="16" t="s">
        <v>170</v>
      </c>
      <c r="F7" s="16" t="str">
        <f>VLOOKUP(A7,SpringTraining!A:G,7,FALSE)</f>
        <v>American</v>
      </c>
      <c r="G7" s="16" t="s">
        <v>16</v>
      </c>
      <c r="H7" s="16">
        <v>34744</v>
      </c>
      <c r="I7" s="16" t="s">
        <v>81</v>
      </c>
      <c r="J7" s="16">
        <v>28.298300000000001</v>
      </c>
      <c r="K7" s="16">
        <v>-81.363900000000001</v>
      </c>
      <c r="L7" s="16" t="s">
        <v>267</v>
      </c>
      <c r="M7" s="16" t="str">
        <f t="shared" si="1"/>
        <v>florida,osceola</v>
      </c>
      <c r="N7" s="16">
        <v>5300</v>
      </c>
      <c r="O7" s="17">
        <v>7</v>
      </c>
      <c r="P7" s="16">
        <v>15</v>
      </c>
      <c r="Q7" s="16">
        <v>15</v>
      </c>
      <c r="R7" s="16">
        <f t="shared" si="2"/>
        <v>30</v>
      </c>
      <c r="S7" s="16">
        <v>53602</v>
      </c>
      <c r="T7" s="16">
        <v>3350</v>
      </c>
      <c r="U7" s="19">
        <f t="shared" si="3"/>
        <v>0.63</v>
      </c>
      <c r="V7" s="16">
        <v>5013</v>
      </c>
      <c r="W7" s="18">
        <v>16</v>
      </c>
      <c r="X7" s="18">
        <v>26</v>
      </c>
      <c r="Y7" s="18">
        <v>28</v>
      </c>
      <c r="Z7" s="18">
        <v>50</v>
      </c>
      <c r="AA7" s="16">
        <v>16</v>
      </c>
      <c r="AB7" s="16" t="s">
        <v>286</v>
      </c>
      <c r="AC7" s="16">
        <f t="shared" si="4"/>
        <v>15</v>
      </c>
    </row>
    <row r="8" spans="1:29" x14ac:dyDescent="0.3">
      <c r="A8" s="16" t="s">
        <v>82</v>
      </c>
      <c r="B8" s="16" t="s">
        <v>173</v>
      </c>
      <c r="C8" s="16" t="s">
        <v>173</v>
      </c>
      <c r="D8" s="16" t="str">
        <f t="shared" si="0"/>
        <v>new york</v>
      </c>
      <c r="E8" s="16" t="s">
        <v>184</v>
      </c>
      <c r="F8" s="16" t="str">
        <f>VLOOKUP(A8,SpringTraining!A:G,7,FALSE)</f>
        <v>National</v>
      </c>
      <c r="G8" s="16" t="s">
        <v>185</v>
      </c>
      <c r="H8" s="16">
        <v>34986</v>
      </c>
      <c r="I8" s="16" t="s">
        <v>67</v>
      </c>
      <c r="J8" s="16">
        <v>27.325299999999999</v>
      </c>
      <c r="K8" s="16">
        <v>-80.404499999999999</v>
      </c>
      <c r="L8" s="16" t="s">
        <v>272</v>
      </c>
      <c r="M8" s="16" t="str">
        <f t="shared" si="1"/>
        <v>florida,st lucie</v>
      </c>
      <c r="N8" s="16">
        <v>7000</v>
      </c>
      <c r="O8" s="17">
        <v>7</v>
      </c>
      <c r="P8" s="16">
        <v>14</v>
      </c>
      <c r="Q8" s="16">
        <v>19</v>
      </c>
      <c r="R8" s="16">
        <f t="shared" si="2"/>
        <v>33</v>
      </c>
      <c r="S8" s="16">
        <v>83412</v>
      </c>
      <c r="T8" s="16">
        <v>4907</v>
      </c>
      <c r="U8" s="19">
        <f t="shared" si="3"/>
        <v>0.7</v>
      </c>
      <c r="V8" s="16">
        <v>6761</v>
      </c>
      <c r="W8" s="18">
        <v>10</v>
      </c>
      <c r="X8" s="18">
        <v>10</v>
      </c>
      <c r="Y8" s="18">
        <v>25</v>
      </c>
      <c r="Z8" s="18">
        <v>25</v>
      </c>
      <c r="AA8" s="16">
        <v>17</v>
      </c>
      <c r="AB8" s="16" t="s">
        <v>286</v>
      </c>
      <c r="AC8" s="16">
        <f t="shared" si="4"/>
        <v>12</v>
      </c>
    </row>
    <row r="9" spans="1:29" x14ac:dyDescent="0.3">
      <c r="A9" s="16" t="s">
        <v>44</v>
      </c>
      <c r="B9" s="16" t="s">
        <v>173</v>
      </c>
      <c r="C9" s="16" t="s">
        <v>173</v>
      </c>
      <c r="D9" s="16" t="str">
        <f t="shared" si="0"/>
        <v>new york</v>
      </c>
      <c r="E9" s="16" t="s">
        <v>184</v>
      </c>
      <c r="F9" s="16" t="str">
        <f>VLOOKUP(A9,SpringTraining!A:G,7,FALSE)</f>
        <v>American</v>
      </c>
      <c r="G9" s="16" t="s">
        <v>186</v>
      </c>
      <c r="H9" s="16">
        <v>33614</v>
      </c>
      <c r="I9" s="16" t="s">
        <v>32</v>
      </c>
      <c r="J9" s="16">
        <v>27.9803</v>
      </c>
      <c r="K9" s="16">
        <v>-82.506699999999995</v>
      </c>
      <c r="L9" s="16" t="s">
        <v>273</v>
      </c>
      <c r="M9" s="16" t="str">
        <f t="shared" si="1"/>
        <v>florida,hillsborough</v>
      </c>
      <c r="N9" s="16">
        <v>11026</v>
      </c>
      <c r="O9" s="17">
        <v>10</v>
      </c>
      <c r="P9" s="16">
        <v>19</v>
      </c>
      <c r="Q9" s="16">
        <v>15</v>
      </c>
      <c r="R9" s="16">
        <f t="shared" si="2"/>
        <v>34</v>
      </c>
      <c r="S9" s="16">
        <v>164796</v>
      </c>
      <c r="T9" s="16">
        <v>10300</v>
      </c>
      <c r="U9" s="19">
        <f t="shared" si="3"/>
        <v>0.93</v>
      </c>
      <c r="V9" s="16">
        <v>11028</v>
      </c>
      <c r="W9" s="18">
        <v>17</v>
      </c>
      <c r="X9" s="18">
        <v>17</v>
      </c>
      <c r="Y9" s="18">
        <v>33</v>
      </c>
      <c r="Z9" s="18">
        <v>33</v>
      </c>
      <c r="AA9" s="16">
        <v>16</v>
      </c>
      <c r="AB9" s="16" t="s">
        <v>286</v>
      </c>
      <c r="AC9" s="16">
        <f t="shared" si="4"/>
        <v>2</v>
      </c>
    </row>
    <row r="10" spans="1:29" x14ac:dyDescent="0.3">
      <c r="A10" s="16" t="s">
        <v>61</v>
      </c>
      <c r="B10" s="16" t="s">
        <v>206</v>
      </c>
      <c r="C10" s="16" t="s">
        <v>182</v>
      </c>
      <c r="D10" s="16" t="str">
        <f t="shared" si="0"/>
        <v>minnesota</v>
      </c>
      <c r="E10" s="16" t="s">
        <v>183</v>
      </c>
      <c r="F10" s="16" t="str">
        <f>VLOOKUP(A10,SpringTraining!A:G,7,FALSE)</f>
        <v>American</v>
      </c>
      <c r="G10" s="16" t="s">
        <v>164</v>
      </c>
      <c r="H10" s="16">
        <v>33912</v>
      </c>
      <c r="I10" s="16" t="s">
        <v>76</v>
      </c>
      <c r="J10" s="16">
        <v>26.5383</v>
      </c>
      <c r="K10" s="16">
        <v>-81.841899999999995</v>
      </c>
      <c r="L10" s="16" t="s">
        <v>269</v>
      </c>
      <c r="M10" s="16" t="str">
        <f t="shared" si="1"/>
        <v>florida,lee</v>
      </c>
      <c r="N10" s="16">
        <v>9300</v>
      </c>
      <c r="O10" s="17">
        <v>10</v>
      </c>
      <c r="P10" s="16">
        <v>16</v>
      </c>
      <c r="Q10" s="16">
        <v>15</v>
      </c>
      <c r="R10" s="16">
        <f t="shared" si="2"/>
        <v>31</v>
      </c>
      <c r="S10" s="16">
        <v>113845</v>
      </c>
      <c r="T10" s="16">
        <v>6697</v>
      </c>
      <c r="U10" s="19">
        <f t="shared" si="3"/>
        <v>0.72</v>
      </c>
      <c r="V10" s="16">
        <v>8366</v>
      </c>
      <c r="W10" s="18">
        <v>12</v>
      </c>
      <c r="X10" s="18">
        <v>15</v>
      </c>
      <c r="Y10" s="18">
        <v>40</v>
      </c>
      <c r="Z10" s="18">
        <v>43</v>
      </c>
      <c r="AA10" s="16">
        <v>17</v>
      </c>
      <c r="AB10" s="16" t="s">
        <v>286</v>
      </c>
      <c r="AC10" s="16">
        <f t="shared" si="4"/>
        <v>7</v>
      </c>
    </row>
    <row r="11" spans="1:29" x14ac:dyDescent="0.3">
      <c r="A11" s="16" t="s">
        <v>53</v>
      </c>
      <c r="B11" s="16" t="s">
        <v>174</v>
      </c>
      <c r="C11" s="16" t="s">
        <v>189</v>
      </c>
      <c r="D11" s="16" t="str">
        <f t="shared" si="0"/>
        <v>pennsylvania</v>
      </c>
      <c r="E11" s="16" t="s">
        <v>190</v>
      </c>
      <c r="F11" s="16" t="str">
        <f>VLOOKUP(A11,SpringTraining!A:G,7,FALSE)</f>
        <v>National</v>
      </c>
      <c r="G11" s="16" t="s">
        <v>187</v>
      </c>
      <c r="H11" s="16">
        <v>33765</v>
      </c>
      <c r="I11" s="16" t="s">
        <v>43</v>
      </c>
      <c r="J11" s="16">
        <v>27.971699999999998</v>
      </c>
      <c r="K11" s="16">
        <v>-82.731700000000004</v>
      </c>
      <c r="L11" s="16" t="s">
        <v>274</v>
      </c>
      <c r="M11" s="16" t="str">
        <f t="shared" si="1"/>
        <v>florida,pinellas</v>
      </c>
      <c r="N11" s="16">
        <f>7300+1500</f>
        <v>8800</v>
      </c>
      <c r="O11" s="17">
        <v>10</v>
      </c>
      <c r="P11" s="16">
        <v>18</v>
      </c>
      <c r="Q11" s="16">
        <v>15</v>
      </c>
      <c r="R11" s="16">
        <f t="shared" si="2"/>
        <v>33</v>
      </c>
      <c r="S11" s="16">
        <v>138313</v>
      </c>
      <c r="T11" s="16">
        <v>8645</v>
      </c>
      <c r="U11" s="19">
        <f t="shared" si="3"/>
        <v>0.98</v>
      </c>
      <c r="V11" s="16">
        <v>11100</v>
      </c>
      <c r="W11" s="18">
        <v>14</v>
      </c>
      <c r="X11" s="18">
        <v>17</v>
      </c>
      <c r="Y11" s="18">
        <v>34</v>
      </c>
      <c r="Z11" s="18">
        <v>39</v>
      </c>
      <c r="AA11" s="16">
        <v>16</v>
      </c>
      <c r="AB11" s="16" t="s">
        <v>286</v>
      </c>
      <c r="AC11" s="16">
        <f t="shared" si="4"/>
        <v>3</v>
      </c>
    </row>
    <row r="12" spans="1:29" x14ac:dyDescent="0.3">
      <c r="A12" s="16" t="s">
        <v>56</v>
      </c>
      <c r="B12" s="16" t="s">
        <v>175</v>
      </c>
      <c r="C12" s="16" t="s">
        <v>189</v>
      </c>
      <c r="D12" s="16" t="str">
        <f t="shared" si="0"/>
        <v>pennsylvania</v>
      </c>
      <c r="E12" s="16" t="s">
        <v>190</v>
      </c>
      <c r="F12" s="16" t="str">
        <f>VLOOKUP(A12,SpringTraining!A:G,7,FALSE)</f>
        <v>National</v>
      </c>
      <c r="G12" s="16" t="s">
        <v>188</v>
      </c>
      <c r="H12" s="16">
        <v>34205</v>
      </c>
      <c r="I12" s="16" t="s">
        <v>46</v>
      </c>
      <c r="J12" s="16">
        <v>27.485800000000001</v>
      </c>
      <c r="K12" s="16">
        <v>-82.570300000000003</v>
      </c>
      <c r="L12" s="16" t="s">
        <v>275</v>
      </c>
      <c r="M12" s="16" t="str">
        <f t="shared" si="1"/>
        <v>florida,manatee</v>
      </c>
      <c r="N12" s="16">
        <v>8500</v>
      </c>
      <c r="O12" s="17" t="s">
        <v>201</v>
      </c>
      <c r="P12" s="16">
        <v>15</v>
      </c>
      <c r="Q12" s="16">
        <v>16</v>
      </c>
      <c r="R12" s="16">
        <f t="shared" si="2"/>
        <v>31</v>
      </c>
      <c r="S12" s="16">
        <v>93433</v>
      </c>
      <c r="T12" s="16">
        <v>6229</v>
      </c>
      <c r="U12" s="19">
        <f t="shared" si="3"/>
        <v>0.73</v>
      </c>
      <c r="V12" s="16">
        <v>8541</v>
      </c>
      <c r="W12" s="18">
        <v>14</v>
      </c>
      <c r="X12" s="18">
        <v>16</v>
      </c>
      <c r="Y12" s="18">
        <v>25</v>
      </c>
      <c r="Z12" s="18">
        <v>27</v>
      </c>
      <c r="AA12" s="16">
        <v>15</v>
      </c>
      <c r="AB12" s="16" t="s">
        <v>286</v>
      </c>
      <c r="AC12" s="16">
        <f t="shared" si="4"/>
        <v>10</v>
      </c>
    </row>
    <row r="13" spans="1:29" x14ac:dyDescent="0.3">
      <c r="A13" s="16" t="s">
        <v>74</v>
      </c>
      <c r="B13" s="16" t="s">
        <v>176</v>
      </c>
      <c r="C13" s="16" t="s">
        <v>202</v>
      </c>
      <c r="D13" s="16" t="str">
        <f t="shared" si="0"/>
        <v>missouri</v>
      </c>
      <c r="E13" s="16" t="s">
        <v>203</v>
      </c>
      <c r="F13" s="16" t="str">
        <f>VLOOKUP(A13,SpringTraining!A:G,7,FALSE)</f>
        <v>National</v>
      </c>
      <c r="G13" s="16" t="s">
        <v>179</v>
      </c>
      <c r="H13" s="16">
        <v>33458</v>
      </c>
      <c r="I13" s="16" t="s">
        <v>40</v>
      </c>
      <c r="J13" s="16">
        <v>26.891100000000002</v>
      </c>
      <c r="K13" s="16">
        <v>-80.116399999999999</v>
      </c>
      <c r="L13" s="16" t="s">
        <v>271</v>
      </c>
      <c r="M13" s="16" t="str">
        <f t="shared" si="1"/>
        <v>florida,palm beach</v>
      </c>
      <c r="N13" s="16">
        <v>7000</v>
      </c>
      <c r="O13" s="17">
        <v>10</v>
      </c>
      <c r="P13" s="16">
        <v>14</v>
      </c>
      <c r="Q13" s="16">
        <v>14</v>
      </c>
      <c r="R13" s="16">
        <f t="shared" si="2"/>
        <v>28</v>
      </c>
      <c r="S13" s="16">
        <v>98715</v>
      </c>
      <c r="T13" s="16">
        <v>6170</v>
      </c>
      <c r="U13" s="19">
        <f t="shared" si="3"/>
        <v>0.88</v>
      </c>
      <c r="V13" s="16">
        <v>7629</v>
      </c>
      <c r="W13" s="18">
        <v>20</v>
      </c>
      <c r="X13" s="18">
        <v>25</v>
      </c>
      <c r="Y13" s="18">
        <v>28</v>
      </c>
      <c r="Z13" s="18">
        <v>40</v>
      </c>
      <c r="AA13" s="16">
        <v>16</v>
      </c>
      <c r="AB13" s="16" t="s">
        <v>286</v>
      </c>
      <c r="AC13" s="16">
        <f t="shared" si="4"/>
        <v>9</v>
      </c>
    </row>
    <row r="14" spans="1:29" x14ac:dyDescent="0.3">
      <c r="A14" s="16" t="s">
        <v>71</v>
      </c>
      <c r="B14" s="16" t="s">
        <v>177</v>
      </c>
      <c r="C14" s="16" t="s">
        <v>180</v>
      </c>
      <c r="D14" s="16" t="str">
        <f t="shared" si="0"/>
        <v>florida</v>
      </c>
      <c r="E14" s="16" t="s">
        <v>181</v>
      </c>
      <c r="F14" s="16" t="str">
        <f>VLOOKUP(A14,SpringTraining!A:G,7,FALSE)</f>
        <v>American</v>
      </c>
      <c r="G14" s="16" t="s">
        <v>191</v>
      </c>
      <c r="H14" s="16">
        <v>33948</v>
      </c>
      <c r="I14" s="16" t="s">
        <v>63</v>
      </c>
      <c r="J14" s="16">
        <v>26.999199999999998</v>
      </c>
      <c r="K14" s="16">
        <v>-82.181700000000006</v>
      </c>
      <c r="L14" s="16" t="s">
        <v>276</v>
      </c>
      <c r="M14" s="16" t="str">
        <f t="shared" si="1"/>
        <v>florida,charlotte</v>
      </c>
      <c r="N14" s="16">
        <v>6823</v>
      </c>
      <c r="O14" s="17">
        <v>10</v>
      </c>
      <c r="P14" s="16">
        <v>14</v>
      </c>
      <c r="Q14" s="16">
        <v>16</v>
      </c>
      <c r="R14" s="16">
        <f t="shared" si="2"/>
        <v>30</v>
      </c>
      <c r="S14" s="16">
        <v>106102</v>
      </c>
      <c r="T14" s="16">
        <v>4895</v>
      </c>
      <c r="U14" s="19">
        <f t="shared" si="3"/>
        <v>0.72</v>
      </c>
      <c r="V14" s="16">
        <v>15167</v>
      </c>
      <c r="W14" s="18">
        <v>10</v>
      </c>
      <c r="X14" s="18">
        <v>10</v>
      </c>
      <c r="Y14" s="18">
        <v>27</v>
      </c>
      <c r="Z14" s="18">
        <v>27</v>
      </c>
      <c r="AA14" s="16">
        <v>18</v>
      </c>
      <c r="AB14" s="16" t="s">
        <v>286</v>
      </c>
      <c r="AC14" s="16">
        <f t="shared" si="4"/>
        <v>8</v>
      </c>
    </row>
    <row r="15" spans="1:29" x14ac:dyDescent="0.3">
      <c r="A15" s="16" t="s">
        <v>41</v>
      </c>
      <c r="B15" s="16" t="s">
        <v>193</v>
      </c>
      <c r="C15" s="16" t="s">
        <v>204</v>
      </c>
      <c r="D15" s="16" t="str">
        <f t="shared" si="0"/>
        <v>ontario</v>
      </c>
      <c r="E15" s="16" t="s">
        <v>205</v>
      </c>
      <c r="F15" s="16" t="str">
        <f>VLOOKUP(A15,SpringTraining!A:G,7,FALSE)</f>
        <v>American</v>
      </c>
      <c r="G15" s="16" t="s">
        <v>192</v>
      </c>
      <c r="H15" s="16">
        <v>34698</v>
      </c>
      <c r="I15" s="16" t="s">
        <v>55</v>
      </c>
      <c r="J15" s="16">
        <v>28.003599999999999</v>
      </c>
      <c r="K15" s="16">
        <v>-82.7864</v>
      </c>
      <c r="L15" s="16" t="s">
        <v>274</v>
      </c>
      <c r="M15" s="16" t="str">
        <f t="shared" si="1"/>
        <v>florida,pinellas</v>
      </c>
      <c r="N15" s="16">
        <v>5510</v>
      </c>
      <c r="O15" s="17" t="s">
        <v>201</v>
      </c>
      <c r="P15" s="16">
        <v>17</v>
      </c>
      <c r="Q15" s="16">
        <v>14</v>
      </c>
      <c r="R15" s="16">
        <f t="shared" si="2"/>
        <v>31</v>
      </c>
      <c r="S15" s="16">
        <v>78509</v>
      </c>
      <c r="T15" s="16">
        <v>4907</v>
      </c>
      <c r="U15" s="19">
        <f t="shared" si="3"/>
        <v>0.89</v>
      </c>
      <c r="V15" s="16">
        <v>5561</v>
      </c>
      <c r="W15" s="18">
        <v>16</v>
      </c>
      <c r="X15" s="18">
        <v>23</v>
      </c>
      <c r="Y15" s="18">
        <v>24</v>
      </c>
      <c r="Z15" s="18">
        <v>31</v>
      </c>
      <c r="AA15" s="16">
        <v>16</v>
      </c>
      <c r="AB15" s="16" t="s">
        <v>286</v>
      </c>
      <c r="AC15" s="16">
        <f t="shared" si="4"/>
        <v>13</v>
      </c>
    </row>
    <row r="16" spans="1:29" x14ac:dyDescent="0.3">
      <c r="A16" s="16" t="s">
        <v>65</v>
      </c>
      <c r="B16" s="16" t="s">
        <v>178</v>
      </c>
      <c r="C16" s="16" t="s">
        <v>194</v>
      </c>
      <c r="D16" s="16" t="str">
        <f t="shared" si="0"/>
        <v>district of columbia</v>
      </c>
      <c r="E16" s="16" t="s">
        <v>195</v>
      </c>
      <c r="F16" s="16" t="str">
        <f>VLOOKUP(A16,SpringTraining!A:G,7,FALSE)</f>
        <v>National</v>
      </c>
      <c r="G16" s="16" t="s">
        <v>196</v>
      </c>
      <c r="H16" s="16">
        <v>32940</v>
      </c>
      <c r="I16" s="16" t="s">
        <v>73</v>
      </c>
      <c r="J16" s="16">
        <v>28.256900000000002</v>
      </c>
      <c r="K16" s="16">
        <v>-80.706100000000006</v>
      </c>
      <c r="L16" s="16" t="s">
        <v>277</v>
      </c>
      <c r="M16" s="16" t="str">
        <f t="shared" si="1"/>
        <v>florida,brevard</v>
      </c>
      <c r="N16" s="16">
        <v>8100</v>
      </c>
      <c r="O16" s="17">
        <v>7</v>
      </c>
      <c r="P16" s="16">
        <v>15</v>
      </c>
      <c r="Q16" s="16">
        <v>16</v>
      </c>
      <c r="R16" s="16">
        <f t="shared" si="2"/>
        <v>31</v>
      </c>
      <c r="S16" s="16">
        <v>85270</v>
      </c>
      <c r="T16" s="16">
        <v>5329</v>
      </c>
      <c r="U16" s="19">
        <f t="shared" si="3"/>
        <v>0.66</v>
      </c>
      <c r="V16" s="16">
        <v>7415</v>
      </c>
      <c r="W16" s="18">
        <v>12</v>
      </c>
      <c r="X16" s="18">
        <v>12</v>
      </c>
      <c r="Y16" s="18">
        <v>26</v>
      </c>
      <c r="Z16" s="18">
        <v>26</v>
      </c>
      <c r="AA16" s="16">
        <v>16</v>
      </c>
      <c r="AB16" s="16" t="s">
        <v>286</v>
      </c>
      <c r="AC16" s="16">
        <f t="shared" si="4"/>
        <v>11</v>
      </c>
    </row>
    <row r="17" spans="1:29" x14ac:dyDescent="0.3">
      <c r="A17" s="16" t="s">
        <v>349</v>
      </c>
      <c r="B17" s="16" t="s">
        <v>349</v>
      </c>
      <c r="C17" s="16" t="s">
        <v>349</v>
      </c>
      <c r="D17" s="16" t="str">
        <f t="shared" si="0"/>
        <v>na</v>
      </c>
      <c r="E17" s="16" t="s">
        <v>349</v>
      </c>
      <c r="F17" s="16" t="s">
        <v>349</v>
      </c>
      <c r="G17" s="16" t="s">
        <v>349</v>
      </c>
      <c r="H17" s="16">
        <v>0</v>
      </c>
      <c r="I17" s="16" t="s">
        <v>349</v>
      </c>
      <c r="J17" s="16">
        <v>0</v>
      </c>
      <c r="K17" s="16">
        <v>0</v>
      </c>
      <c r="L17" s="16" t="s">
        <v>293</v>
      </c>
      <c r="M17" s="16" t="str">
        <f t="shared" si="1"/>
        <v>florida,washington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 t="s">
        <v>349</v>
      </c>
      <c r="AC17" s="16">
        <f t="shared" si="4"/>
        <v>16</v>
      </c>
    </row>
    <row r="18" spans="1:29" x14ac:dyDescent="0.3">
      <c r="A18" s="16" t="s">
        <v>349</v>
      </c>
      <c r="B18" s="16" t="s">
        <v>349</v>
      </c>
      <c r="C18" s="16" t="s">
        <v>349</v>
      </c>
      <c r="D18" s="16" t="str">
        <f t="shared" si="0"/>
        <v>na</v>
      </c>
      <c r="E18" s="16" t="s">
        <v>349</v>
      </c>
      <c r="F18" s="16" t="s">
        <v>349</v>
      </c>
      <c r="G18" s="16" t="s">
        <v>349</v>
      </c>
      <c r="H18" s="16">
        <v>0</v>
      </c>
      <c r="I18" s="16" t="s">
        <v>349</v>
      </c>
      <c r="J18" s="16">
        <v>0</v>
      </c>
      <c r="K18" s="16">
        <v>0</v>
      </c>
      <c r="L18" s="16" t="s">
        <v>294</v>
      </c>
      <c r="M18" s="16" t="str">
        <f t="shared" si="1"/>
        <v>florida,walton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 t="s">
        <v>349</v>
      </c>
      <c r="AC18" s="16">
        <f t="shared" si="4"/>
        <v>16</v>
      </c>
    </row>
    <row r="19" spans="1:29" x14ac:dyDescent="0.3">
      <c r="A19" s="16" t="s">
        <v>349</v>
      </c>
      <c r="B19" s="16" t="s">
        <v>349</v>
      </c>
      <c r="C19" s="16" t="s">
        <v>349</v>
      </c>
      <c r="D19" s="16" t="str">
        <f t="shared" si="0"/>
        <v>na</v>
      </c>
      <c r="E19" s="16" t="s">
        <v>349</v>
      </c>
      <c r="F19" s="16" t="s">
        <v>349</v>
      </c>
      <c r="G19" s="16" t="s">
        <v>349</v>
      </c>
      <c r="H19" s="16">
        <v>0</v>
      </c>
      <c r="I19" s="16" t="s">
        <v>349</v>
      </c>
      <c r="J19" s="16">
        <v>0</v>
      </c>
      <c r="K19" s="16">
        <v>0</v>
      </c>
      <c r="L19" s="16" t="s">
        <v>295</v>
      </c>
      <c r="M19" s="16" t="str">
        <f t="shared" si="1"/>
        <v>florida,wakulla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 t="s">
        <v>349</v>
      </c>
      <c r="AC19" s="16">
        <f t="shared" si="4"/>
        <v>16</v>
      </c>
    </row>
    <row r="20" spans="1:29" x14ac:dyDescent="0.3">
      <c r="A20" s="16" t="s">
        <v>349</v>
      </c>
      <c r="B20" s="16" t="s">
        <v>349</v>
      </c>
      <c r="C20" s="16" t="s">
        <v>349</v>
      </c>
      <c r="D20" s="16" t="str">
        <f t="shared" si="0"/>
        <v>na</v>
      </c>
      <c r="E20" s="16" t="s">
        <v>349</v>
      </c>
      <c r="F20" s="16" t="s">
        <v>349</v>
      </c>
      <c r="G20" s="16" t="s">
        <v>349</v>
      </c>
      <c r="H20" s="16">
        <v>0</v>
      </c>
      <c r="I20" s="16" t="s">
        <v>349</v>
      </c>
      <c r="J20" s="16">
        <v>0</v>
      </c>
      <c r="K20" s="16">
        <v>0</v>
      </c>
      <c r="L20" s="16" t="s">
        <v>296</v>
      </c>
      <c r="M20" s="16" t="str">
        <f t="shared" si="1"/>
        <v>florida,volusia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 t="s">
        <v>349</v>
      </c>
      <c r="AC20" s="16">
        <f t="shared" si="4"/>
        <v>16</v>
      </c>
    </row>
    <row r="21" spans="1:29" x14ac:dyDescent="0.3">
      <c r="A21" s="16" t="s">
        <v>349</v>
      </c>
      <c r="B21" s="16" t="s">
        <v>349</v>
      </c>
      <c r="C21" s="16" t="s">
        <v>349</v>
      </c>
      <c r="D21" s="16" t="str">
        <f t="shared" si="0"/>
        <v>na</v>
      </c>
      <c r="E21" s="16" t="s">
        <v>349</v>
      </c>
      <c r="F21" s="16" t="s">
        <v>349</v>
      </c>
      <c r="G21" s="16" t="s">
        <v>349</v>
      </c>
      <c r="H21" s="16">
        <v>0</v>
      </c>
      <c r="I21" s="16" t="s">
        <v>349</v>
      </c>
      <c r="J21" s="16">
        <v>0</v>
      </c>
      <c r="K21" s="16">
        <v>0</v>
      </c>
      <c r="L21" s="16" t="s">
        <v>297</v>
      </c>
      <c r="M21" s="16" t="str">
        <f t="shared" si="1"/>
        <v>florida,union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 t="s">
        <v>349</v>
      </c>
      <c r="AC21" s="16">
        <f t="shared" si="4"/>
        <v>16</v>
      </c>
    </row>
    <row r="22" spans="1:29" x14ac:dyDescent="0.3">
      <c r="A22" s="16" t="s">
        <v>349</v>
      </c>
      <c r="B22" s="16" t="s">
        <v>349</v>
      </c>
      <c r="C22" s="16" t="s">
        <v>349</v>
      </c>
      <c r="D22" s="16" t="str">
        <f t="shared" si="0"/>
        <v>na</v>
      </c>
      <c r="E22" s="16" t="s">
        <v>349</v>
      </c>
      <c r="F22" s="16" t="s">
        <v>349</v>
      </c>
      <c r="G22" s="16" t="s">
        <v>349</v>
      </c>
      <c r="H22" s="16">
        <v>0</v>
      </c>
      <c r="I22" s="16" t="s">
        <v>349</v>
      </c>
      <c r="J22" s="16">
        <v>0</v>
      </c>
      <c r="K22" s="16">
        <v>0</v>
      </c>
      <c r="L22" s="16" t="s">
        <v>298</v>
      </c>
      <c r="M22" s="16" t="str">
        <f t="shared" si="1"/>
        <v>florida,taylor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 t="s">
        <v>349</v>
      </c>
      <c r="AC22" s="16">
        <f t="shared" si="4"/>
        <v>16</v>
      </c>
    </row>
    <row r="23" spans="1:29" x14ac:dyDescent="0.3">
      <c r="A23" s="16" t="s">
        <v>349</v>
      </c>
      <c r="B23" s="16" t="s">
        <v>349</v>
      </c>
      <c r="C23" s="16" t="s">
        <v>349</v>
      </c>
      <c r="D23" s="16" t="str">
        <f t="shared" si="0"/>
        <v>na</v>
      </c>
      <c r="E23" s="16" t="s">
        <v>349</v>
      </c>
      <c r="F23" s="16" t="s">
        <v>349</v>
      </c>
      <c r="G23" s="16" t="s">
        <v>349</v>
      </c>
      <c r="H23" s="16">
        <v>0</v>
      </c>
      <c r="I23" s="16" t="s">
        <v>349</v>
      </c>
      <c r="J23" s="16">
        <v>0</v>
      </c>
      <c r="K23" s="16">
        <v>0</v>
      </c>
      <c r="L23" s="16" t="s">
        <v>299</v>
      </c>
      <c r="M23" s="16" t="str">
        <f t="shared" si="1"/>
        <v>florida,suwannee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 t="s">
        <v>349</v>
      </c>
      <c r="AC23" s="16">
        <f t="shared" si="4"/>
        <v>16</v>
      </c>
    </row>
    <row r="24" spans="1:29" x14ac:dyDescent="0.3">
      <c r="A24" s="16" t="s">
        <v>349</v>
      </c>
      <c r="B24" s="16" t="s">
        <v>349</v>
      </c>
      <c r="C24" s="16" t="s">
        <v>349</v>
      </c>
      <c r="D24" s="16" t="str">
        <f t="shared" si="0"/>
        <v>na</v>
      </c>
      <c r="E24" s="16" t="s">
        <v>349</v>
      </c>
      <c r="F24" s="16" t="s">
        <v>349</v>
      </c>
      <c r="G24" s="16" t="s">
        <v>349</v>
      </c>
      <c r="H24" s="16">
        <v>0</v>
      </c>
      <c r="I24" s="16" t="s">
        <v>349</v>
      </c>
      <c r="J24" s="16">
        <v>0</v>
      </c>
      <c r="K24" s="16">
        <v>0</v>
      </c>
      <c r="L24" s="16" t="s">
        <v>300</v>
      </c>
      <c r="M24" s="16" t="str">
        <f t="shared" si="1"/>
        <v>florida,sumter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 t="s">
        <v>349</v>
      </c>
      <c r="AC24" s="16">
        <f t="shared" si="4"/>
        <v>16</v>
      </c>
    </row>
    <row r="25" spans="1:29" x14ac:dyDescent="0.3">
      <c r="A25" s="16" t="s">
        <v>349</v>
      </c>
      <c r="B25" s="16" t="s">
        <v>349</v>
      </c>
      <c r="C25" s="16" t="s">
        <v>349</v>
      </c>
      <c r="D25" s="16" t="str">
        <f t="shared" si="0"/>
        <v>na</v>
      </c>
      <c r="E25" s="16" t="s">
        <v>349</v>
      </c>
      <c r="F25" s="16" t="s">
        <v>349</v>
      </c>
      <c r="G25" s="16" t="s">
        <v>349</v>
      </c>
      <c r="H25" s="16">
        <v>0</v>
      </c>
      <c r="I25" s="16" t="s">
        <v>349</v>
      </c>
      <c r="J25" s="16">
        <v>0</v>
      </c>
      <c r="K25" s="16">
        <v>0</v>
      </c>
      <c r="L25" s="16" t="s">
        <v>301</v>
      </c>
      <c r="M25" s="16" t="str">
        <f t="shared" si="1"/>
        <v>florida,seminole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 t="s">
        <v>349</v>
      </c>
      <c r="AC25" s="16">
        <f t="shared" si="4"/>
        <v>16</v>
      </c>
    </row>
    <row r="26" spans="1:29" x14ac:dyDescent="0.3">
      <c r="A26" s="16" t="s">
        <v>349</v>
      </c>
      <c r="B26" s="16" t="s">
        <v>349</v>
      </c>
      <c r="C26" s="16" t="s">
        <v>349</v>
      </c>
      <c r="D26" s="16" t="str">
        <f t="shared" si="0"/>
        <v>na</v>
      </c>
      <c r="E26" s="16" t="s">
        <v>349</v>
      </c>
      <c r="F26" s="16" t="s">
        <v>349</v>
      </c>
      <c r="G26" s="16" t="s">
        <v>349</v>
      </c>
      <c r="H26" s="16">
        <v>0</v>
      </c>
      <c r="I26" s="16" t="s">
        <v>349</v>
      </c>
      <c r="J26" s="16">
        <v>0</v>
      </c>
      <c r="K26" s="16">
        <v>0</v>
      </c>
      <c r="L26" s="16" t="s">
        <v>302</v>
      </c>
      <c r="M26" s="16" t="str">
        <f t="shared" si="1"/>
        <v>florida,santa rosa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 t="s">
        <v>349</v>
      </c>
      <c r="AC26" s="16">
        <f t="shared" si="4"/>
        <v>16</v>
      </c>
    </row>
    <row r="27" spans="1:29" x14ac:dyDescent="0.3">
      <c r="A27" s="16" t="s">
        <v>349</v>
      </c>
      <c r="B27" s="16" t="s">
        <v>349</v>
      </c>
      <c r="C27" s="16" t="s">
        <v>349</v>
      </c>
      <c r="D27" s="16" t="str">
        <f t="shared" si="0"/>
        <v>na</v>
      </c>
      <c r="E27" s="16" t="s">
        <v>349</v>
      </c>
      <c r="F27" s="16" t="s">
        <v>349</v>
      </c>
      <c r="G27" s="16" t="s">
        <v>349</v>
      </c>
      <c r="H27" s="16">
        <v>0</v>
      </c>
      <c r="I27" s="16" t="s">
        <v>349</v>
      </c>
      <c r="J27" s="16">
        <v>0</v>
      </c>
      <c r="K27" s="16">
        <v>0</v>
      </c>
      <c r="L27" s="16" t="s">
        <v>303</v>
      </c>
      <c r="M27" s="16" t="str">
        <f t="shared" si="1"/>
        <v>florida,putnam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 t="s">
        <v>349</v>
      </c>
      <c r="AC27" s="16">
        <f t="shared" si="4"/>
        <v>16</v>
      </c>
    </row>
    <row r="28" spans="1:29" x14ac:dyDescent="0.3">
      <c r="A28" s="16" t="s">
        <v>349</v>
      </c>
      <c r="B28" s="16" t="s">
        <v>349</v>
      </c>
      <c r="C28" s="16" t="s">
        <v>349</v>
      </c>
      <c r="D28" s="16" t="str">
        <f t="shared" si="0"/>
        <v>na</v>
      </c>
      <c r="E28" s="16" t="s">
        <v>349</v>
      </c>
      <c r="F28" s="16" t="s">
        <v>349</v>
      </c>
      <c r="G28" s="16" t="s">
        <v>349</v>
      </c>
      <c r="H28" s="16">
        <v>0</v>
      </c>
      <c r="I28" s="16" t="s">
        <v>349</v>
      </c>
      <c r="J28" s="16">
        <v>0</v>
      </c>
      <c r="K28" s="16">
        <v>0</v>
      </c>
      <c r="L28" s="16" t="s">
        <v>304</v>
      </c>
      <c r="M28" s="16" t="str">
        <f t="shared" si="1"/>
        <v>florida,st johns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 t="s">
        <v>349</v>
      </c>
      <c r="AC28" s="16">
        <f t="shared" si="4"/>
        <v>16</v>
      </c>
    </row>
    <row r="29" spans="1:29" x14ac:dyDescent="0.3">
      <c r="A29" s="16" t="s">
        <v>349</v>
      </c>
      <c r="B29" s="16" t="s">
        <v>349</v>
      </c>
      <c r="C29" s="16" t="s">
        <v>349</v>
      </c>
      <c r="D29" s="16" t="str">
        <f t="shared" si="0"/>
        <v>na</v>
      </c>
      <c r="E29" s="16" t="s">
        <v>349</v>
      </c>
      <c r="F29" s="16" t="s">
        <v>349</v>
      </c>
      <c r="G29" s="16" t="s">
        <v>349</v>
      </c>
      <c r="H29" s="16">
        <v>0</v>
      </c>
      <c r="I29" s="16" t="s">
        <v>349</v>
      </c>
      <c r="J29" s="16">
        <v>0</v>
      </c>
      <c r="K29" s="16">
        <v>0</v>
      </c>
      <c r="L29" s="16" t="s">
        <v>305</v>
      </c>
      <c r="M29" s="16" t="str">
        <f t="shared" si="1"/>
        <v>florida,pasco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 t="s">
        <v>349</v>
      </c>
      <c r="AC29" s="16">
        <f t="shared" si="4"/>
        <v>16</v>
      </c>
    </row>
    <row r="30" spans="1:29" x14ac:dyDescent="0.3">
      <c r="A30" s="16" t="s">
        <v>349</v>
      </c>
      <c r="B30" s="16" t="s">
        <v>349</v>
      </c>
      <c r="C30" s="16" t="s">
        <v>349</v>
      </c>
      <c r="D30" s="16" t="str">
        <f t="shared" si="0"/>
        <v>na</v>
      </c>
      <c r="E30" s="16" t="s">
        <v>349</v>
      </c>
      <c r="F30" s="16" t="s">
        <v>349</v>
      </c>
      <c r="G30" s="16" t="s">
        <v>349</v>
      </c>
      <c r="H30" s="16">
        <v>0</v>
      </c>
      <c r="I30" s="16" t="s">
        <v>349</v>
      </c>
      <c r="J30" s="16">
        <v>0</v>
      </c>
      <c r="K30" s="16">
        <v>0</v>
      </c>
      <c r="L30" s="16" t="s">
        <v>306</v>
      </c>
      <c r="M30" s="16" t="str">
        <f t="shared" si="1"/>
        <v>florida,orange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 t="s">
        <v>349</v>
      </c>
      <c r="AC30" s="16">
        <f t="shared" si="4"/>
        <v>16</v>
      </c>
    </row>
    <row r="31" spans="1:29" x14ac:dyDescent="0.3">
      <c r="A31" s="16" t="s">
        <v>349</v>
      </c>
      <c r="B31" s="16" t="s">
        <v>349</v>
      </c>
      <c r="C31" s="16" t="s">
        <v>349</v>
      </c>
      <c r="D31" s="16" t="str">
        <f t="shared" si="0"/>
        <v>na</v>
      </c>
      <c r="E31" s="16" t="s">
        <v>349</v>
      </c>
      <c r="F31" s="16" t="s">
        <v>349</v>
      </c>
      <c r="G31" s="16" t="s">
        <v>349</v>
      </c>
      <c r="H31" s="16">
        <v>0</v>
      </c>
      <c r="I31" s="16" t="s">
        <v>349</v>
      </c>
      <c r="J31" s="16">
        <v>0</v>
      </c>
      <c r="K31" s="16">
        <v>0</v>
      </c>
      <c r="L31" s="16" t="s">
        <v>307</v>
      </c>
      <c r="M31" s="16" t="str">
        <f t="shared" si="1"/>
        <v>florida,okeechobee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 t="s">
        <v>349</v>
      </c>
      <c r="AC31" s="16">
        <f t="shared" si="4"/>
        <v>16</v>
      </c>
    </row>
    <row r="32" spans="1:29" x14ac:dyDescent="0.3">
      <c r="A32" s="16" t="s">
        <v>349</v>
      </c>
      <c r="B32" s="16" t="s">
        <v>349</v>
      </c>
      <c r="C32" s="16" t="s">
        <v>349</v>
      </c>
      <c r="D32" s="16" t="str">
        <f t="shared" si="0"/>
        <v>na</v>
      </c>
      <c r="E32" s="16" t="s">
        <v>349</v>
      </c>
      <c r="F32" s="16" t="s">
        <v>349</v>
      </c>
      <c r="G32" s="16" t="s">
        <v>349</v>
      </c>
      <c r="H32" s="16">
        <v>0</v>
      </c>
      <c r="I32" s="16" t="s">
        <v>349</v>
      </c>
      <c r="J32" s="16">
        <v>0</v>
      </c>
      <c r="K32" s="16">
        <v>0</v>
      </c>
      <c r="L32" s="16" t="s">
        <v>308</v>
      </c>
      <c r="M32" s="16" t="str">
        <f t="shared" si="1"/>
        <v>florida,okaloosa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 t="s">
        <v>349</v>
      </c>
      <c r="AC32" s="16">
        <f t="shared" si="4"/>
        <v>16</v>
      </c>
    </row>
    <row r="33" spans="1:29" x14ac:dyDescent="0.3">
      <c r="A33" s="16" t="s">
        <v>349</v>
      </c>
      <c r="B33" s="16" t="s">
        <v>349</v>
      </c>
      <c r="C33" s="16" t="s">
        <v>349</v>
      </c>
      <c r="D33" s="16" t="str">
        <f t="shared" si="0"/>
        <v>na</v>
      </c>
      <c r="E33" s="16" t="s">
        <v>349</v>
      </c>
      <c r="F33" s="16" t="s">
        <v>349</v>
      </c>
      <c r="G33" s="16" t="s">
        <v>349</v>
      </c>
      <c r="H33" s="16">
        <v>0</v>
      </c>
      <c r="I33" s="16" t="s">
        <v>349</v>
      </c>
      <c r="J33" s="16">
        <v>0</v>
      </c>
      <c r="K33" s="16">
        <v>0</v>
      </c>
      <c r="L33" s="16" t="s">
        <v>309</v>
      </c>
      <c r="M33" s="16" t="str">
        <f t="shared" si="1"/>
        <v>florida,nassau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 t="s">
        <v>349</v>
      </c>
      <c r="AC33" s="16">
        <f t="shared" si="4"/>
        <v>16</v>
      </c>
    </row>
    <row r="34" spans="1:29" x14ac:dyDescent="0.3">
      <c r="A34" s="16" t="s">
        <v>349</v>
      </c>
      <c r="B34" s="16" t="s">
        <v>349</v>
      </c>
      <c r="C34" s="16" t="s">
        <v>349</v>
      </c>
      <c r="D34" s="16" t="str">
        <f t="shared" si="0"/>
        <v>na</v>
      </c>
      <c r="E34" s="16" t="s">
        <v>349</v>
      </c>
      <c r="F34" s="16" t="s">
        <v>349</v>
      </c>
      <c r="G34" s="16" t="s">
        <v>349</v>
      </c>
      <c r="H34" s="16">
        <v>0</v>
      </c>
      <c r="I34" s="16" t="s">
        <v>349</v>
      </c>
      <c r="J34" s="16">
        <v>0</v>
      </c>
      <c r="K34" s="16">
        <v>0</v>
      </c>
      <c r="L34" s="16" t="s">
        <v>310</v>
      </c>
      <c r="M34" s="16" t="str">
        <f t="shared" si="1"/>
        <v>florida,monroe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 t="s">
        <v>349</v>
      </c>
      <c r="AC34" s="16">
        <f t="shared" si="4"/>
        <v>16</v>
      </c>
    </row>
    <row r="35" spans="1:29" x14ac:dyDescent="0.3">
      <c r="A35" s="16" t="s">
        <v>349</v>
      </c>
      <c r="B35" s="16" t="s">
        <v>349</v>
      </c>
      <c r="C35" s="16" t="s">
        <v>349</v>
      </c>
      <c r="D35" s="16" t="str">
        <f t="shared" si="0"/>
        <v>na</v>
      </c>
      <c r="E35" s="16" t="s">
        <v>349</v>
      </c>
      <c r="F35" s="16" t="s">
        <v>349</v>
      </c>
      <c r="G35" s="16" t="s">
        <v>349</v>
      </c>
      <c r="H35" s="16">
        <v>0</v>
      </c>
      <c r="I35" s="16" t="s">
        <v>349</v>
      </c>
      <c r="J35" s="16">
        <v>0</v>
      </c>
      <c r="K35" s="16">
        <v>0</v>
      </c>
      <c r="L35" s="16" t="s">
        <v>311</v>
      </c>
      <c r="M35" s="16" t="str">
        <f t="shared" si="1"/>
        <v>florida,martin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 t="s">
        <v>349</v>
      </c>
      <c r="AC35" s="16">
        <f t="shared" si="4"/>
        <v>16</v>
      </c>
    </row>
    <row r="36" spans="1:29" x14ac:dyDescent="0.3">
      <c r="A36" s="16" t="s">
        <v>349</v>
      </c>
      <c r="B36" s="16" t="s">
        <v>349</v>
      </c>
      <c r="C36" s="16" t="s">
        <v>349</v>
      </c>
      <c r="D36" s="16" t="str">
        <f t="shared" si="0"/>
        <v>na</v>
      </c>
      <c r="E36" s="16" t="s">
        <v>349</v>
      </c>
      <c r="F36" s="16" t="s">
        <v>349</v>
      </c>
      <c r="G36" s="16" t="s">
        <v>349</v>
      </c>
      <c r="H36" s="16">
        <v>0</v>
      </c>
      <c r="I36" s="16" t="s">
        <v>349</v>
      </c>
      <c r="J36" s="16">
        <v>0</v>
      </c>
      <c r="K36" s="16">
        <v>0</v>
      </c>
      <c r="L36" s="16" t="s">
        <v>312</v>
      </c>
      <c r="M36" s="16" t="str">
        <f t="shared" si="1"/>
        <v>florida,marion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 t="s">
        <v>349</v>
      </c>
      <c r="AC36" s="16">
        <f t="shared" si="4"/>
        <v>16</v>
      </c>
    </row>
    <row r="37" spans="1:29" x14ac:dyDescent="0.3">
      <c r="A37" s="16" t="s">
        <v>349</v>
      </c>
      <c r="B37" s="16" t="s">
        <v>349</v>
      </c>
      <c r="C37" s="16" t="s">
        <v>349</v>
      </c>
      <c r="D37" s="16" t="str">
        <f t="shared" si="0"/>
        <v>na</v>
      </c>
      <c r="E37" s="16" t="s">
        <v>349</v>
      </c>
      <c r="F37" s="16" t="s">
        <v>349</v>
      </c>
      <c r="G37" s="16" t="s">
        <v>349</v>
      </c>
      <c r="H37" s="16">
        <v>0</v>
      </c>
      <c r="I37" s="16" t="s">
        <v>349</v>
      </c>
      <c r="J37" s="16">
        <v>0</v>
      </c>
      <c r="K37" s="16">
        <v>0</v>
      </c>
      <c r="L37" s="16" t="s">
        <v>313</v>
      </c>
      <c r="M37" s="16" t="str">
        <f t="shared" si="1"/>
        <v>florida,madison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 t="s">
        <v>349</v>
      </c>
      <c r="AC37" s="16">
        <f t="shared" si="4"/>
        <v>16</v>
      </c>
    </row>
    <row r="38" spans="1:29" x14ac:dyDescent="0.3">
      <c r="A38" s="16" t="s">
        <v>349</v>
      </c>
      <c r="B38" s="16" t="s">
        <v>349</v>
      </c>
      <c r="C38" s="16" t="s">
        <v>349</v>
      </c>
      <c r="D38" s="16" t="str">
        <f t="shared" si="0"/>
        <v>na</v>
      </c>
      <c r="E38" s="16" t="s">
        <v>349</v>
      </c>
      <c r="F38" s="16" t="s">
        <v>349</v>
      </c>
      <c r="G38" s="16" t="s">
        <v>349</v>
      </c>
      <c r="H38" s="16">
        <v>0</v>
      </c>
      <c r="I38" s="16" t="s">
        <v>349</v>
      </c>
      <c r="J38" s="16">
        <v>0</v>
      </c>
      <c r="K38" s="16">
        <v>0</v>
      </c>
      <c r="L38" s="16" t="s">
        <v>314</v>
      </c>
      <c r="M38" s="16" t="str">
        <f t="shared" si="1"/>
        <v>florida,liberty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 t="s">
        <v>349</v>
      </c>
      <c r="AC38" s="16">
        <f t="shared" si="4"/>
        <v>16</v>
      </c>
    </row>
    <row r="39" spans="1:29" x14ac:dyDescent="0.3">
      <c r="A39" s="16" t="s">
        <v>349</v>
      </c>
      <c r="B39" s="16" t="s">
        <v>349</v>
      </c>
      <c r="C39" s="16" t="s">
        <v>349</v>
      </c>
      <c r="D39" s="16" t="str">
        <f t="shared" si="0"/>
        <v>na</v>
      </c>
      <c r="E39" s="16" t="s">
        <v>349</v>
      </c>
      <c r="F39" s="16" t="s">
        <v>349</v>
      </c>
      <c r="G39" s="16" t="s">
        <v>349</v>
      </c>
      <c r="H39" s="16">
        <v>0</v>
      </c>
      <c r="I39" s="16" t="s">
        <v>349</v>
      </c>
      <c r="J39" s="16">
        <v>0</v>
      </c>
      <c r="K39" s="16">
        <v>0</v>
      </c>
      <c r="L39" s="16" t="s">
        <v>315</v>
      </c>
      <c r="M39" s="16" t="str">
        <f t="shared" si="1"/>
        <v>florida,levy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 t="s">
        <v>349</v>
      </c>
      <c r="AC39" s="16">
        <f t="shared" si="4"/>
        <v>16</v>
      </c>
    </row>
    <row r="40" spans="1:29" x14ac:dyDescent="0.3">
      <c r="A40" s="16" t="s">
        <v>349</v>
      </c>
      <c r="B40" s="16" t="s">
        <v>349</v>
      </c>
      <c r="C40" s="16" t="s">
        <v>349</v>
      </c>
      <c r="D40" s="16" t="str">
        <f t="shared" si="0"/>
        <v>na</v>
      </c>
      <c r="E40" s="16" t="s">
        <v>349</v>
      </c>
      <c r="F40" s="16" t="s">
        <v>349</v>
      </c>
      <c r="G40" s="16" t="s">
        <v>349</v>
      </c>
      <c r="H40" s="16">
        <v>0</v>
      </c>
      <c r="I40" s="16" t="s">
        <v>349</v>
      </c>
      <c r="J40" s="16">
        <v>0</v>
      </c>
      <c r="K40" s="16">
        <v>0</v>
      </c>
      <c r="L40" s="16" t="s">
        <v>316</v>
      </c>
      <c r="M40" s="16" t="str">
        <f t="shared" si="1"/>
        <v>florida,leon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 t="s">
        <v>349</v>
      </c>
      <c r="AC40" s="16">
        <f t="shared" si="4"/>
        <v>16</v>
      </c>
    </row>
    <row r="41" spans="1:29" x14ac:dyDescent="0.3">
      <c r="A41" s="16" t="s">
        <v>349</v>
      </c>
      <c r="B41" s="16" t="s">
        <v>349</v>
      </c>
      <c r="C41" s="16" t="s">
        <v>349</v>
      </c>
      <c r="D41" s="16" t="str">
        <f t="shared" si="0"/>
        <v>na</v>
      </c>
      <c r="E41" s="16" t="s">
        <v>349</v>
      </c>
      <c r="F41" s="16" t="s">
        <v>349</v>
      </c>
      <c r="G41" s="16" t="s">
        <v>349</v>
      </c>
      <c r="H41" s="16">
        <v>0</v>
      </c>
      <c r="I41" s="16" t="s">
        <v>349</v>
      </c>
      <c r="J41" s="16">
        <v>0</v>
      </c>
      <c r="K41" s="16">
        <v>0</v>
      </c>
      <c r="L41" s="16" t="s">
        <v>317</v>
      </c>
      <c r="M41" s="16" t="str">
        <f t="shared" si="1"/>
        <v>florida,lake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 t="s">
        <v>349</v>
      </c>
      <c r="AC41" s="16">
        <f t="shared" si="4"/>
        <v>16</v>
      </c>
    </row>
    <row r="42" spans="1:29" x14ac:dyDescent="0.3">
      <c r="A42" s="16" t="s">
        <v>349</v>
      </c>
      <c r="B42" s="16" t="s">
        <v>349</v>
      </c>
      <c r="C42" s="16" t="s">
        <v>349</v>
      </c>
      <c r="D42" s="16" t="str">
        <f t="shared" si="0"/>
        <v>na</v>
      </c>
      <c r="E42" s="16" t="s">
        <v>349</v>
      </c>
      <c r="F42" s="16" t="s">
        <v>349</v>
      </c>
      <c r="G42" s="16" t="s">
        <v>349</v>
      </c>
      <c r="H42" s="16">
        <v>0</v>
      </c>
      <c r="I42" s="16" t="s">
        <v>349</v>
      </c>
      <c r="J42" s="16">
        <v>0</v>
      </c>
      <c r="K42" s="16">
        <v>0</v>
      </c>
      <c r="L42" s="16" t="s">
        <v>318</v>
      </c>
      <c r="M42" s="16" t="str">
        <f t="shared" si="1"/>
        <v>florida,lafayette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 t="s">
        <v>349</v>
      </c>
      <c r="AC42" s="16">
        <f t="shared" si="4"/>
        <v>16</v>
      </c>
    </row>
    <row r="43" spans="1:29" x14ac:dyDescent="0.3">
      <c r="A43" s="16" t="s">
        <v>349</v>
      </c>
      <c r="B43" s="16" t="s">
        <v>349</v>
      </c>
      <c r="C43" s="16" t="s">
        <v>349</v>
      </c>
      <c r="D43" s="16" t="str">
        <f t="shared" si="0"/>
        <v>na</v>
      </c>
      <c r="E43" s="16" t="s">
        <v>349</v>
      </c>
      <c r="F43" s="16" t="s">
        <v>349</v>
      </c>
      <c r="G43" s="16" t="s">
        <v>349</v>
      </c>
      <c r="H43" s="16">
        <v>0</v>
      </c>
      <c r="I43" s="16" t="s">
        <v>349</v>
      </c>
      <c r="J43" s="16">
        <v>0</v>
      </c>
      <c r="K43" s="16">
        <v>0</v>
      </c>
      <c r="L43" s="16" t="s">
        <v>319</v>
      </c>
      <c r="M43" s="16" t="str">
        <f t="shared" si="1"/>
        <v>florida,jefferson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 t="s">
        <v>349</v>
      </c>
      <c r="AC43" s="16">
        <f t="shared" si="4"/>
        <v>16</v>
      </c>
    </row>
    <row r="44" spans="1:29" x14ac:dyDescent="0.3">
      <c r="A44" s="16" t="s">
        <v>349</v>
      </c>
      <c r="B44" s="16" t="s">
        <v>349</v>
      </c>
      <c r="C44" s="16" t="s">
        <v>349</v>
      </c>
      <c r="D44" s="16" t="str">
        <f t="shared" si="0"/>
        <v>na</v>
      </c>
      <c r="E44" s="16" t="s">
        <v>349</v>
      </c>
      <c r="F44" s="16" t="s">
        <v>349</v>
      </c>
      <c r="G44" s="16" t="s">
        <v>349</v>
      </c>
      <c r="H44" s="16">
        <v>0</v>
      </c>
      <c r="I44" s="16" t="s">
        <v>349</v>
      </c>
      <c r="J44" s="16">
        <v>0</v>
      </c>
      <c r="K44" s="16">
        <v>0</v>
      </c>
      <c r="L44" s="16" t="s">
        <v>320</v>
      </c>
      <c r="M44" s="16" t="str">
        <f t="shared" si="1"/>
        <v>florida,jackson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 t="s">
        <v>349</v>
      </c>
      <c r="AC44" s="16">
        <f t="shared" si="4"/>
        <v>16</v>
      </c>
    </row>
    <row r="45" spans="1:29" x14ac:dyDescent="0.3">
      <c r="A45" s="16" t="s">
        <v>349</v>
      </c>
      <c r="B45" s="16" t="s">
        <v>349</v>
      </c>
      <c r="C45" s="16" t="s">
        <v>349</v>
      </c>
      <c r="D45" s="16" t="str">
        <f t="shared" si="0"/>
        <v>na</v>
      </c>
      <c r="E45" s="16" t="s">
        <v>349</v>
      </c>
      <c r="F45" s="16" t="s">
        <v>349</v>
      </c>
      <c r="G45" s="16" t="s">
        <v>349</v>
      </c>
      <c r="H45" s="16">
        <v>0</v>
      </c>
      <c r="I45" s="16" t="s">
        <v>349</v>
      </c>
      <c r="J45" s="16">
        <v>0</v>
      </c>
      <c r="K45" s="16">
        <v>0</v>
      </c>
      <c r="L45" s="16" t="s">
        <v>321</v>
      </c>
      <c r="M45" s="16" t="str">
        <f t="shared" si="1"/>
        <v>florida,indian river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 t="s">
        <v>349</v>
      </c>
      <c r="AC45" s="16">
        <f t="shared" si="4"/>
        <v>16</v>
      </c>
    </row>
    <row r="46" spans="1:29" x14ac:dyDescent="0.3">
      <c r="A46" s="16" t="s">
        <v>349</v>
      </c>
      <c r="B46" s="16" t="s">
        <v>349</v>
      </c>
      <c r="C46" s="16" t="s">
        <v>349</v>
      </c>
      <c r="D46" s="16" t="str">
        <f t="shared" si="0"/>
        <v>na</v>
      </c>
      <c r="E46" s="16" t="s">
        <v>349</v>
      </c>
      <c r="F46" s="16" t="s">
        <v>349</v>
      </c>
      <c r="G46" s="16" t="s">
        <v>349</v>
      </c>
      <c r="H46" s="16">
        <v>0</v>
      </c>
      <c r="I46" s="16" t="s">
        <v>349</v>
      </c>
      <c r="J46" s="16">
        <v>0</v>
      </c>
      <c r="K46" s="16">
        <v>0</v>
      </c>
      <c r="L46" s="16" t="s">
        <v>322</v>
      </c>
      <c r="M46" s="16" t="str">
        <f t="shared" si="1"/>
        <v>florida,holmes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 t="s">
        <v>349</v>
      </c>
      <c r="AC46" s="16">
        <f t="shared" si="4"/>
        <v>16</v>
      </c>
    </row>
    <row r="47" spans="1:29" x14ac:dyDescent="0.3">
      <c r="A47" s="16" t="s">
        <v>349</v>
      </c>
      <c r="B47" s="16" t="s">
        <v>349</v>
      </c>
      <c r="C47" s="16" t="s">
        <v>349</v>
      </c>
      <c r="D47" s="16" t="str">
        <f t="shared" si="0"/>
        <v>na</v>
      </c>
      <c r="E47" s="16" t="s">
        <v>349</v>
      </c>
      <c r="F47" s="16" t="s">
        <v>349</v>
      </c>
      <c r="G47" s="16" t="s">
        <v>349</v>
      </c>
      <c r="H47" s="16">
        <v>0</v>
      </c>
      <c r="I47" s="16" t="s">
        <v>349</v>
      </c>
      <c r="J47" s="16">
        <v>0</v>
      </c>
      <c r="K47" s="16">
        <v>0</v>
      </c>
      <c r="L47" s="16" t="s">
        <v>323</v>
      </c>
      <c r="M47" s="16" t="str">
        <f t="shared" si="1"/>
        <v>florida,highlands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 t="s">
        <v>349</v>
      </c>
      <c r="AC47" s="16">
        <f t="shared" si="4"/>
        <v>16</v>
      </c>
    </row>
    <row r="48" spans="1:29" x14ac:dyDescent="0.3">
      <c r="A48" s="16" t="s">
        <v>349</v>
      </c>
      <c r="B48" s="16" t="s">
        <v>349</v>
      </c>
      <c r="C48" s="16" t="s">
        <v>349</v>
      </c>
      <c r="D48" s="16" t="str">
        <f t="shared" si="0"/>
        <v>na</v>
      </c>
      <c r="E48" s="16" t="s">
        <v>349</v>
      </c>
      <c r="F48" s="16" t="s">
        <v>349</v>
      </c>
      <c r="G48" s="16" t="s">
        <v>349</v>
      </c>
      <c r="H48" s="16">
        <v>0</v>
      </c>
      <c r="I48" s="16" t="s">
        <v>349</v>
      </c>
      <c r="J48" s="16">
        <v>0</v>
      </c>
      <c r="K48" s="16">
        <v>0</v>
      </c>
      <c r="L48" s="16" t="s">
        <v>324</v>
      </c>
      <c r="M48" s="16" t="str">
        <f t="shared" si="1"/>
        <v>florida,hernando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 t="s">
        <v>349</v>
      </c>
      <c r="AC48" s="16">
        <f t="shared" si="4"/>
        <v>16</v>
      </c>
    </row>
    <row r="49" spans="1:29" x14ac:dyDescent="0.3">
      <c r="A49" s="16" t="s">
        <v>349</v>
      </c>
      <c r="B49" s="16" t="s">
        <v>349</v>
      </c>
      <c r="C49" s="16" t="s">
        <v>349</v>
      </c>
      <c r="D49" s="16" t="str">
        <f t="shared" si="0"/>
        <v>na</v>
      </c>
      <c r="E49" s="16" t="s">
        <v>349</v>
      </c>
      <c r="F49" s="16" t="s">
        <v>349</v>
      </c>
      <c r="G49" s="16" t="s">
        <v>349</v>
      </c>
      <c r="H49" s="16">
        <v>0</v>
      </c>
      <c r="I49" s="16" t="s">
        <v>349</v>
      </c>
      <c r="J49" s="16">
        <v>0</v>
      </c>
      <c r="K49" s="16">
        <v>0</v>
      </c>
      <c r="L49" s="16" t="s">
        <v>325</v>
      </c>
      <c r="M49" s="16" t="str">
        <f t="shared" si="1"/>
        <v>florida,hendry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 t="s">
        <v>349</v>
      </c>
      <c r="AC49" s="16">
        <f t="shared" si="4"/>
        <v>16</v>
      </c>
    </row>
    <row r="50" spans="1:29" x14ac:dyDescent="0.3">
      <c r="A50" s="16" t="s">
        <v>349</v>
      </c>
      <c r="B50" s="16" t="s">
        <v>349</v>
      </c>
      <c r="C50" s="16" t="s">
        <v>349</v>
      </c>
      <c r="D50" s="16" t="str">
        <f t="shared" si="0"/>
        <v>na</v>
      </c>
      <c r="E50" s="16" t="s">
        <v>349</v>
      </c>
      <c r="F50" s="16" t="s">
        <v>349</v>
      </c>
      <c r="G50" s="16" t="s">
        <v>349</v>
      </c>
      <c r="H50" s="16">
        <v>0</v>
      </c>
      <c r="I50" s="16" t="s">
        <v>349</v>
      </c>
      <c r="J50" s="16">
        <v>0</v>
      </c>
      <c r="K50" s="16">
        <v>0</v>
      </c>
      <c r="L50" s="16" t="s">
        <v>326</v>
      </c>
      <c r="M50" s="16" t="str">
        <f t="shared" si="1"/>
        <v>florida,hardee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 t="s">
        <v>349</v>
      </c>
      <c r="AC50" s="16">
        <f t="shared" si="4"/>
        <v>16</v>
      </c>
    </row>
    <row r="51" spans="1:29" x14ac:dyDescent="0.3">
      <c r="A51" s="16" t="s">
        <v>349</v>
      </c>
      <c r="B51" s="16" t="s">
        <v>349</v>
      </c>
      <c r="C51" s="16" t="s">
        <v>349</v>
      </c>
      <c r="D51" s="16" t="str">
        <f t="shared" si="0"/>
        <v>na</v>
      </c>
      <c r="E51" s="16" t="s">
        <v>349</v>
      </c>
      <c r="F51" s="16" t="s">
        <v>349</v>
      </c>
      <c r="G51" s="16" t="s">
        <v>349</v>
      </c>
      <c r="H51" s="16">
        <v>0</v>
      </c>
      <c r="I51" s="16" t="s">
        <v>349</v>
      </c>
      <c r="J51" s="16">
        <v>0</v>
      </c>
      <c r="K51" s="16">
        <v>0</v>
      </c>
      <c r="L51" s="16" t="s">
        <v>327</v>
      </c>
      <c r="M51" s="16" t="str">
        <f t="shared" si="1"/>
        <v>florida,hamilton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 t="s">
        <v>349</v>
      </c>
      <c r="AC51" s="16">
        <f t="shared" si="4"/>
        <v>16</v>
      </c>
    </row>
    <row r="52" spans="1:29" x14ac:dyDescent="0.3">
      <c r="A52" s="16" t="s">
        <v>349</v>
      </c>
      <c r="B52" s="16" t="s">
        <v>349</v>
      </c>
      <c r="C52" s="16" t="s">
        <v>349</v>
      </c>
      <c r="D52" s="16" t="str">
        <f t="shared" si="0"/>
        <v>na</v>
      </c>
      <c r="E52" s="16" t="s">
        <v>349</v>
      </c>
      <c r="F52" s="16" t="s">
        <v>349</v>
      </c>
      <c r="G52" s="16" t="s">
        <v>349</v>
      </c>
      <c r="H52" s="16">
        <v>0</v>
      </c>
      <c r="I52" s="16" t="s">
        <v>349</v>
      </c>
      <c r="J52" s="16">
        <v>0</v>
      </c>
      <c r="K52" s="16">
        <v>0</v>
      </c>
      <c r="L52" s="16" t="s">
        <v>328</v>
      </c>
      <c r="M52" s="16" t="str">
        <f t="shared" si="1"/>
        <v>florida,gulf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 t="s">
        <v>349</v>
      </c>
      <c r="AC52" s="16">
        <f t="shared" si="4"/>
        <v>16</v>
      </c>
    </row>
    <row r="53" spans="1:29" x14ac:dyDescent="0.3">
      <c r="A53" s="16" t="s">
        <v>349</v>
      </c>
      <c r="B53" s="16" t="s">
        <v>349</v>
      </c>
      <c r="C53" s="16" t="s">
        <v>349</v>
      </c>
      <c r="D53" s="16" t="str">
        <f t="shared" si="0"/>
        <v>na</v>
      </c>
      <c r="E53" s="16" t="s">
        <v>349</v>
      </c>
      <c r="F53" s="16" t="s">
        <v>349</v>
      </c>
      <c r="G53" s="16" t="s">
        <v>349</v>
      </c>
      <c r="H53" s="16">
        <v>0</v>
      </c>
      <c r="I53" s="16" t="s">
        <v>349</v>
      </c>
      <c r="J53" s="16">
        <v>0</v>
      </c>
      <c r="K53" s="16">
        <v>0</v>
      </c>
      <c r="L53" s="16" t="s">
        <v>329</v>
      </c>
      <c r="M53" s="16" t="str">
        <f t="shared" si="1"/>
        <v>florida,glades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 t="s">
        <v>349</v>
      </c>
      <c r="AC53" s="16">
        <f t="shared" si="4"/>
        <v>16</v>
      </c>
    </row>
    <row r="54" spans="1:29" x14ac:dyDescent="0.3">
      <c r="A54" s="16" t="s">
        <v>349</v>
      </c>
      <c r="B54" s="16" t="s">
        <v>349</v>
      </c>
      <c r="C54" s="16" t="s">
        <v>349</v>
      </c>
      <c r="D54" s="16" t="str">
        <f t="shared" si="0"/>
        <v>na</v>
      </c>
      <c r="E54" s="16" t="s">
        <v>349</v>
      </c>
      <c r="F54" s="16" t="s">
        <v>349</v>
      </c>
      <c r="G54" s="16" t="s">
        <v>349</v>
      </c>
      <c r="H54" s="16">
        <v>0</v>
      </c>
      <c r="I54" s="16" t="s">
        <v>349</v>
      </c>
      <c r="J54" s="16">
        <v>0</v>
      </c>
      <c r="K54" s="16">
        <v>0</v>
      </c>
      <c r="L54" s="16" t="s">
        <v>330</v>
      </c>
      <c r="M54" s="16" t="str">
        <f t="shared" si="1"/>
        <v>florida,gilchrist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 t="s">
        <v>349</v>
      </c>
      <c r="AC54" s="16">
        <f t="shared" si="4"/>
        <v>16</v>
      </c>
    </row>
    <row r="55" spans="1:29" x14ac:dyDescent="0.3">
      <c r="A55" s="16" t="s">
        <v>349</v>
      </c>
      <c r="B55" s="16" t="s">
        <v>349</v>
      </c>
      <c r="C55" s="16" t="s">
        <v>349</v>
      </c>
      <c r="D55" s="16" t="str">
        <f t="shared" si="0"/>
        <v>na</v>
      </c>
      <c r="E55" s="16" t="s">
        <v>349</v>
      </c>
      <c r="F55" s="16" t="s">
        <v>349</v>
      </c>
      <c r="G55" s="16" t="s">
        <v>349</v>
      </c>
      <c r="H55" s="16">
        <v>0</v>
      </c>
      <c r="I55" s="16" t="s">
        <v>349</v>
      </c>
      <c r="J55" s="16">
        <v>0</v>
      </c>
      <c r="K55" s="16">
        <v>0</v>
      </c>
      <c r="L55" s="16" t="s">
        <v>331</v>
      </c>
      <c r="M55" s="16" t="str">
        <f t="shared" si="1"/>
        <v>florida,gadsden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 t="s">
        <v>349</v>
      </c>
      <c r="AC55" s="16">
        <f t="shared" si="4"/>
        <v>16</v>
      </c>
    </row>
    <row r="56" spans="1:29" x14ac:dyDescent="0.3">
      <c r="A56" s="16" t="s">
        <v>349</v>
      </c>
      <c r="B56" s="16" t="s">
        <v>349</v>
      </c>
      <c r="C56" s="16" t="s">
        <v>349</v>
      </c>
      <c r="D56" s="16" t="str">
        <f t="shared" si="0"/>
        <v>na</v>
      </c>
      <c r="E56" s="16" t="s">
        <v>349</v>
      </c>
      <c r="F56" s="16" t="s">
        <v>349</v>
      </c>
      <c r="G56" s="16" t="s">
        <v>349</v>
      </c>
      <c r="H56" s="16">
        <v>0</v>
      </c>
      <c r="I56" s="16" t="s">
        <v>349</v>
      </c>
      <c r="J56" s="16">
        <v>0</v>
      </c>
      <c r="K56" s="16">
        <v>0</v>
      </c>
      <c r="L56" s="16" t="s">
        <v>332</v>
      </c>
      <c r="M56" s="16" t="str">
        <f t="shared" si="1"/>
        <v>florida,franklin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 t="s">
        <v>349</v>
      </c>
      <c r="AC56" s="16">
        <f t="shared" si="4"/>
        <v>16</v>
      </c>
    </row>
    <row r="57" spans="1:29" x14ac:dyDescent="0.3">
      <c r="A57" s="16" t="s">
        <v>349</v>
      </c>
      <c r="B57" s="16" t="s">
        <v>349</v>
      </c>
      <c r="C57" s="16" t="s">
        <v>349</v>
      </c>
      <c r="D57" s="16" t="str">
        <f t="shared" si="0"/>
        <v>na</v>
      </c>
      <c r="E57" s="16" t="s">
        <v>349</v>
      </c>
      <c r="F57" s="16" t="s">
        <v>349</v>
      </c>
      <c r="G57" s="16" t="s">
        <v>349</v>
      </c>
      <c r="H57" s="16">
        <v>0</v>
      </c>
      <c r="I57" s="16" t="s">
        <v>349</v>
      </c>
      <c r="J57" s="16">
        <v>0</v>
      </c>
      <c r="K57" s="16">
        <v>0</v>
      </c>
      <c r="L57" s="16" t="s">
        <v>333</v>
      </c>
      <c r="M57" s="16" t="str">
        <f t="shared" si="1"/>
        <v>florida,flagler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 t="s">
        <v>349</v>
      </c>
      <c r="AC57" s="16">
        <f t="shared" si="4"/>
        <v>16</v>
      </c>
    </row>
    <row r="58" spans="1:29" x14ac:dyDescent="0.3">
      <c r="A58" s="16" t="s">
        <v>349</v>
      </c>
      <c r="B58" s="16" t="s">
        <v>349</v>
      </c>
      <c r="C58" s="16" t="s">
        <v>349</v>
      </c>
      <c r="D58" s="16" t="str">
        <f t="shared" si="0"/>
        <v>na</v>
      </c>
      <c r="E58" s="16" t="s">
        <v>349</v>
      </c>
      <c r="F58" s="16" t="s">
        <v>349</v>
      </c>
      <c r="G58" s="16" t="s">
        <v>349</v>
      </c>
      <c r="H58" s="16">
        <v>0</v>
      </c>
      <c r="I58" s="16" t="s">
        <v>349</v>
      </c>
      <c r="J58" s="16">
        <v>0</v>
      </c>
      <c r="K58" s="16">
        <v>0</v>
      </c>
      <c r="L58" s="16" t="s">
        <v>334</v>
      </c>
      <c r="M58" s="16" t="str">
        <f t="shared" si="1"/>
        <v>florida,escambia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 t="s">
        <v>349</v>
      </c>
      <c r="AC58" s="16">
        <f t="shared" si="4"/>
        <v>16</v>
      </c>
    </row>
    <row r="59" spans="1:29" x14ac:dyDescent="0.3">
      <c r="A59" s="16" t="s">
        <v>349</v>
      </c>
      <c r="B59" s="16" t="s">
        <v>349</v>
      </c>
      <c r="C59" s="16" t="s">
        <v>349</v>
      </c>
      <c r="D59" s="16" t="str">
        <f t="shared" si="0"/>
        <v>na</v>
      </c>
      <c r="E59" s="16" t="s">
        <v>349</v>
      </c>
      <c r="F59" s="16" t="s">
        <v>349</v>
      </c>
      <c r="G59" s="16" t="s">
        <v>349</v>
      </c>
      <c r="H59" s="16">
        <v>0</v>
      </c>
      <c r="I59" s="16" t="s">
        <v>349</v>
      </c>
      <c r="J59" s="16">
        <v>0</v>
      </c>
      <c r="K59" s="16">
        <v>0</v>
      </c>
      <c r="L59" s="16" t="s">
        <v>335</v>
      </c>
      <c r="M59" s="16" t="str">
        <f t="shared" si="1"/>
        <v>florida,duval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 t="s">
        <v>349</v>
      </c>
      <c r="AC59" s="16">
        <f t="shared" si="4"/>
        <v>16</v>
      </c>
    </row>
    <row r="60" spans="1:29" x14ac:dyDescent="0.3">
      <c r="A60" s="16" t="s">
        <v>349</v>
      </c>
      <c r="B60" s="16" t="s">
        <v>349</v>
      </c>
      <c r="C60" s="16" t="s">
        <v>349</v>
      </c>
      <c r="D60" s="16" t="str">
        <f t="shared" si="0"/>
        <v>na</v>
      </c>
      <c r="E60" s="16" t="s">
        <v>349</v>
      </c>
      <c r="F60" s="16" t="s">
        <v>349</v>
      </c>
      <c r="G60" s="16" t="s">
        <v>349</v>
      </c>
      <c r="H60" s="16">
        <v>0</v>
      </c>
      <c r="I60" s="16" t="s">
        <v>349</v>
      </c>
      <c r="J60" s="16">
        <v>0</v>
      </c>
      <c r="K60" s="16">
        <v>0</v>
      </c>
      <c r="L60" s="16" t="s">
        <v>336</v>
      </c>
      <c r="M60" s="16" t="str">
        <f t="shared" si="1"/>
        <v>florida,dixie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 t="s">
        <v>349</v>
      </c>
      <c r="AC60" s="16">
        <f t="shared" si="4"/>
        <v>16</v>
      </c>
    </row>
    <row r="61" spans="1:29" x14ac:dyDescent="0.3">
      <c r="A61" s="16" t="s">
        <v>349</v>
      </c>
      <c r="B61" s="16" t="s">
        <v>349</v>
      </c>
      <c r="C61" s="16" t="s">
        <v>349</v>
      </c>
      <c r="D61" s="16" t="str">
        <f t="shared" si="0"/>
        <v>na</v>
      </c>
      <c r="E61" s="16" t="s">
        <v>349</v>
      </c>
      <c r="F61" s="16" t="s">
        <v>349</v>
      </c>
      <c r="G61" s="16" t="s">
        <v>349</v>
      </c>
      <c r="H61" s="16">
        <v>0</v>
      </c>
      <c r="I61" s="16" t="s">
        <v>349</v>
      </c>
      <c r="J61" s="16">
        <v>0</v>
      </c>
      <c r="K61" s="16">
        <v>0</v>
      </c>
      <c r="L61" s="16" t="s">
        <v>337</v>
      </c>
      <c r="M61" s="16" t="str">
        <f t="shared" si="1"/>
        <v>florida,de soto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 t="s">
        <v>349</v>
      </c>
      <c r="AC61" s="16">
        <f t="shared" si="4"/>
        <v>16</v>
      </c>
    </row>
    <row r="62" spans="1:29" x14ac:dyDescent="0.3">
      <c r="A62" s="16" t="s">
        <v>349</v>
      </c>
      <c r="B62" s="16" t="s">
        <v>349</v>
      </c>
      <c r="C62" s="16" t="s">
        <v>349</v>
      </c>
      <c r="D62" s="16" t="str">
        <f t="shared" si="0"/>
        <v>na</v>
      </c>
      <c r="E62" s="16" t="s">
        <v>349</v>
      </c>
      <c r="F62" s="16" t="s">
        <v>349</v>
      </c>
      <c r="G62" s="16" t="s">
        <v>349</v>
      </c>
      <c r="H62" s="16">
        <v>0</v>
      </c>
      <c r="I62" s="16" t="s">
        <v>349</v>
      </c>
      <c r="J62" s="16">
        <v>0</v>
      </c>
      <c r="K62" s="16">
        <v>0</v>
      </c>
      <c r="L62" s="16" t="s">
        <v>338</v>
      </c>
      <c r="M62" s="16" t="str">
        <f t="shared" si="1"/>
        <v>florida,miami-dade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 t="s">
        <v>349</v>
      </c>
      <c r="AC62" s="16">
        <f t="shared" si="4"/>
        <v>16</v>
      </c>
    </row>
    <row r="63" spans="1:29" x14ac:dyDescent="0.3">
      <c r="A63" s="16" t="s">
        <v>349</v>
      </c>
      <c r="B63" s="16" t="s">
        <v>349</v>
      </c>
      <c r="C63" s="16" t="s">
        <v>349</v>
      </c>
      <c r="D63" s="16" t="str">
        <f t="shared" si="0"/>
        <v>na</v>
      </c>
      <c r="E63" s="16" t="s">
        <v>349</v>
      </c>
      <c r="F63" s="16" t="s">
        <v>349</v>
      </c>
      <c r="G63" s="16" t="s">
        <v>349</v>
      </c>
      <c r="H63" s="16">
        <v>0</v>
      </c>
      <c r="I63" s="16" t="s">
        <v>349</v>
      </c>
      <c r="J63" s="16">
        <v>0</v>
      </c>
      <c r="K63" s="16">
        <v>0</v>
      </c>
      <c r="L63" s="16" t="s">
        <v>339</v>
      </c>
      <c r="M63" s="16" t="str">
        <f t="shared" si="1"/>
        <v>florida,columbia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 t="s">
        <v>349</v>
      </c>
      <c r="AC63" s="16">
        <f t="shared" si="4"/>
        <v>16</v>
      </c>
    </row>
    <row r="64" spans="1:29" x14ac:dyDescent="0.3">
      <c r="A64" s="16" t="s">
        <v>349</v>
      </c>
      <c r="B64" s="16" t="s">
        <v>349</v>
      </c>
      <c r="C64" s="16" t="s">
        <v>349</v>
      </c>
      <c r="D64" s="16" t="str">
        <f t="shared" si="0"/>
        <v>na</v>
      </c>
      <c r="E64" s="16" t="s">
        <v>349</v>
      </c>
      <c r="F64" s="16" t="s">
        <v>349</v>
      </c>
      <c r="G64" s="16" t="s">
        <v>349</v>
      </c>
      <c r="H64" s="16">
        <v>0</v>
      </c>
      <c r="I64" s="16" t="s">
        <v>349</v>
      </c>
      <c r="J64" s="16">
        <v>0</v>
      </c>
      <c r="K64" s="16">
        <v>0</v>
      </c>
      <c r="L64" s="16" t="s">
        <v>340</v>
      </c>
      <c r="M64" s="16" t="str">
        <f t="shared" si="1"/>
        <v>florida,collier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 t="s">
        <v>349</v>
      </c>
      <c r="AC64" s="16">
        <f t="shared" si="4"/>
        <v>16</v>
      </c>
    </row>
    <row r="65" spans="1:29" x14ac:dyDescent="0.3">
      <c r="A65" s="16" t="s">
        <v>349</v>
      </c>
      <c r="B65" s="16" t="s">
        <v>349</v>
      </c>
      <c r="C65" s="16" t="s">
        <v>349</v>
      </c>
      <c r="D65" s="16" t="str">
        <f t="shared" si="0"/>
        <v>na</v>
      </c>
      <c r="E65" s="16" t="s">
        <v>349</v>
      </c>
      <c r="F65" s="16" t="s">
        <v>349</v>
      </c>
      <c r="G65" s="16" t="s">
        <v>349</v>
      </c>
      <c r="H65" s="16">
        <v>0</v>
      </c>
      <c r="I65" s="16" t="s">
        <v>349</v>
      </c>
      <c r="J65" s="16">
        <v>0</v>
      </c>
      <c r="K65" s="16">
        <v>0</v>
      </c>
      <c r="L65" s="16" t="s">
        <v>341</v>
      </c>
      <c r="M65" s="16" t="str">
        <f t="shared" si="1"/>
        <v>florida,clay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 t="s">
        <v>349</v>
      </c>
      <c r="AC65" s="16">
        <f t="shared" si="4"/>
        <v>16</v>
      </c>
    </row>
    <row r="66" spans="1:29" x14ac:dyDescent="0.3">
      <c r="A66" s="16" t="s">
        <v>349</v>
      </c>
      <c r="B66" s="16" t="s">
        <v>349</v>
      </c>
      <c r="C66" s="16" t="s">
        <v>349</v>
      </c>
      <c r="D66" s="16" t="str">
        <f t="shared" si="0"/>
        <v>na</v>
      </c>
      <c r="E66" s="16" t="s">
        <v>349</v>
      </c>
      <c r="F66" s="16" t="s">
        <v>349</v>
      </c>
      <c r="G66" s="16" t="s">
        <v>349</v>
      </c>
      <c r="H66" s="16">
        <v>0</v>
      </c>
      <c r="I66" s="16" t="s">
        <v>349</v>
      </c>
      <c r="J66" s="16">
        <v>0</v>
      </c>
      <c r="K66" s="16">
        <v>0</v>
      </c>
      <c r="L66" s="16" t="s">
        <v>342</v>
      </c>
      <c r="M66" s="16" t="str">
        <f t="shared" si="1"/>
        <v>florida,citrus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 t="s">
        <v>349</v>
      </c>
      <c r="AC66" s="16">
        <f t="shared" si="4"/>
        <v>16</v>
      </c>
    </row>
    <row r="67" spans="1:29" x14ac:dyDescent="0.3">
      <c r="A67" s="16" t="s">
        <v>349</v>
      </c>
      <c r="B67" s="16" t="s">
        <v>349</v>
      </c>
      <c r="C67" s="16" t="s">
        <v>349</v>
      </c>
      <c r="D67" s="16" t="str">
        <f t="shared" ref="D67:D72" si="5">LOWER(C67)</f>
        <v>na</v>
      </c>
      <c r="E67" s="16" t="s">
        <v>349</v>
      </c>
      <c r="F67" s="16" t="s">
        <v>349</v>
      </c>
      <c r="G67" s="16" t="s">
        <v>349</v>
      </c>
      <c r="H67" s="16">
        <v>0</v>
      </c>
      <c r="I67" s="16" t="s">
        <v>349</v>
      </c>
      <c r="J67" s="16">
        <v>0</v>
      </c>
      <c r="K67" s="16">
        <v>0</v>
      </c>
      <c r="L67" s="16" t="s">
        <v>343</v>
      </c>
      <c r="M67" s="16" t="str">
        <f t="shared" si="1"/>
        <v>florida,calhoun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 t="s">
        <v>349</v>
      </c>
      <c r="AC67" s="16">
        <f t="shared" ref="AC67:AC72" si="6">RANK(S67,$S$2:$S$72,0)</f>
        <v>16</v>
      </c>
    </row>
    <row r="68" spans="1:29" x14ac:dyDescent="0.3">
      <c r="A68" s="16" t="s">
        <v>349</v>
      </c>
      <c r="B68" s="16" t="s">
        <v>349</v>
      </c>
      <c r="C68" s="16" t="s">
        <v>349</v>
      </c>
      <c r="D68" s="16" t="str">
        <f t="shared" si="5"/>
        <v>na</v>
      </c>
      <c r="E68" s="16" t="s">
        <v>349</v>
      </c>
      <c r="F68" s="16" t="s">
        <v>349</v>
      </c>
      <c r="G68" s="16" t="s">
        <v>349</v>
      </c>
      <c r="H68" s="16">
        <v>0</v>
      </c>
      <c r="I68" s="16" t="s">
        <v>349</v>
      </c>
      <c r="J68" s="16">
        <v>0</v>
      </c>
      <c r="K68" s="16">
        <v>0</v>
      </c>
      <c r="L68" s="16" t="s">
        <v>344</v>
      </c>
      <c r="M68" s="16" t="str">
        <f t="shared" si="1"/>
        <v>florida,broward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 t="s">
        <v>349</v>
      </c>
      <c r="AC68" s="16">
        <f t="shared" si="6"/>
        <v>16</v>
      </c>
    </row>
    <row r="69" spans="1:29" x14ac:dyDescent="0.3">
      <c r="A69" s="16" t="s">
        <v>349</v>
      </c>
      <c r="B69" s="16" t="s">
        <v>349</v>
      </c>
      <c r="C69" s="16" t="s">
        <v>349</v>
      </c>
      <c r="D69" s="16" t="str">
        <f t="shared" si="5"/>
        <v>na</v>
      </c>
      <c r="E69" s="16" t="s">
        <v>349</v>
      </c>
      <c r="F69" s="16" t="s">
        <v>349</v>
      </c>
      <c r="G69" s="16" t="s">
        <v>349</v>
      </c>
      <c r="H69" s="16">
        <v>0</v>
      </c>
      <c r="I69" s="16" t="s">
        <v>349</v>
      </c>
      <c r="J69" s="16">
        <v>0</v>
      </c>
      <c r="K69" s="16">
        <v>0</v>
      </c>
      <c r="L69" s="16" t="s">
        <v>345</v>
      </c>
      <c r="M69" s="16" t="str">
        <f t="shared" si="1"/>
        <v>florida,bradford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 t="s">
        <v>349</v>
      </c>
      <c r="AC69" s="16">
        <f t="shared" si="6"/>
        <v>16</v>
      </c>
    </row>
    <row r="70" spans="1:29" x14ac:dyDescent="0.3">
      <c r="A70" s="16" t="s">
        <v>349</v>
      </c>
      <c r="B70" s="16" t="s">
        <v>349</v>
      </c>
      <c r="C70" s="16" t="s">
        <v>349</v>
      </c>
      <c r="D70" s="16" t="str">
        <f t="shared" si="5"/>
        <v>na</v>
      </c>
      <c r="E70" s="16" t="s">
        <v>349</v>
      </c>
      <c r="F70" s="16" t="s">
        <v>349</v>
      </c>
      <c r="G70" s="16" t="s">
        <v>349</v>
      </c>
      <c r="H70" s="16">
        <v>0</v>
      </c>
      <c r="I70" s="16" t="s">
        <v>349</v>
      </c>
      <c r="J70" s="16">
        <v>0</v>
      </c>
      <c r="K70" s="16">
        <v>0</v>
      </c>
      <c r="L70" s="16" t="s">
        <v>346</v>
      </c>
      <c r="M70" s="16" t="str">
        <f t="shared" si="1"/>
        <v>florida,bay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 t="s">
        <v>349</v>
      </c>
      <c r="AC70" s="16">
        <f t="shared" si="6"/>
        <v>16</v>
      </c>
    </row>
    <row r="71" spans="1:29" x14ac:dyDescent="0.3">
      <c r="A71" s="16" t="s">
        <v>349</v>
      </c>
      <c r="B71" s="16" t="s">
        <v>349</v>
      </c>
      <c r="C71" s="16" t="s">
        <v>349</v>
      </c>
      <c r="D71" s="16" t="str">
        <f t="shared" si="5"/>
        <v>na</v>
      </c>
      <c r="E71" s="16" t="s">
        <v>349</v>
      </c>
      <c r="F71" s="16" t="s">
        <v>349</v>
      </c>
      <c r="G71" s="16" t="s">
        <v>349</v>
      </c>
      <c r="H71" s="16">
        <v>0</v>
      </c>
      <c r="I71" s="16" t="s">
        <v>349</v>
      </c>
      <c r="J71" s="16">
        <v>0</v>
      </c>
      <c r="K71" s="16">
        <v>0</v>
      </c>
      <c r="L71" s="16" t="s">
        <v>347</v>
      </c>
      <c r="M71" s="16" t="str">
        <f t="shared" si="1"/>
        <v>florida,baker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 t="s">
        <v>349</v>
      </c>
      <c r="AC71" s="16">
        <f t="shared" si="6"/>
        <v>16</v>
      </c>
    </row>
    <row r="72" spans="1:29" x14ac:dyDescent="0.3">
      <c r="A72" s="16" t="s">
        <v>349</v>
      </c>
      <c r="B72" s="16" t="s">
        <v>349</v>
      </c>
      <c r="C72" s="16" t="s">
        <v>349</v>
      </c>
      <c r="D72" s="16" t="str">
        <f t="shared" si="5"/>
        <v>na</v>
      </c>
      <c r="E72" s="16" t="s">
        <v>349</v>
      </c>
      <c r="F72" s="16" t="s">
        <v>349</v>
      </c>
      <c r="G72" s="16" t="s">
        <v>349</v>
      </c>
      <c r="H72" s="16">
        <v>0</v>
      </c>
      <c r="I72" s="16" t="s">
        <v>349</v>
      </c>
      <c r="J72" s="16">
        <v>0</v>
      </c>
      <c r="K72" s="16">
        <v>0</v>
      </c>
      <c r="L72" s="16" t="s">
        <v>348</v>
      </c>
      <c r="M72" s="16" t="str">
        <f t="shared" si="1"/>
        <v>florida,alachua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 t="s">
        <v>349</v>
      </c>
      <c r="AC72" s="16">
        <f t="shared" si="6"/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C7" sqref="C7"/>
    </sheetView>
  </sheetViews>
  <sheetFormatPr defaultRowHeight="14.4" x14ac:dyDescent="0.3"/>
  <cols>
    <col min="3" max="3" width="13.44140625" bestFit="1" customWidth="1"/>
    <col min="4" max="4" width="14.21875" bestFit="1" customWidth="1"/>
    <col min="5" max="5" width="8.6640625" bestFit="1" customWidth="1"/>
  </cols>
  <sheetData>
    <row r="1" spans="1:5" x14ac:dyDescent="0.3">
      <c r="A1" t="s">
        <v>211</v>
      </c>
      <c r="B1" t="s">
        <v>352</v>
      </c>
      <c r="C1" t="s">
        <v>358</v>
      </c>
      <c r="D1" t="s">
        <v>360</v>
      </c>
      <c r="E1" t="s">
        <v>218</v>
      </c>
    </row>
    <row r="2" spans="1:5" x14ac:dyDescent="0.3">
      <c r="A2" t="s">
        <v>8</v>
      </c>
      <c r="B2">
        <v>1</v>
      </c>
      <c r="C2">
        <v>1</v>
      </c>
      <c r="D2">
        <f>VLOOKUP(A2,Perf2013!A:C,3,FALSE)</f>
        <v>3</v>
      </c>
      <c r="E2" t="str">
        <f>VLOOKUP(A2,MOASS!A:F,6,FALSE)</f>
        <v>American</v>
      </c>
    </row>
    <row r="3" spans="1:5" x14ac:dyDescent="0.3">
      <c r="A3" t="s">
        <v>74</v>
      </c>
      <c r="B3">
        <v>2</v>
      </c>
      <c r="C3">
        <v>2</v>
      </c>
      <c r="D3">
        <f>VLOOKUP(A3,Perf2013!A:C,3,FALSE)</f>
        <v>6</v>
      </c>
      <c r="E3" t="str">
        <f>VLOOKUP(A3,MOASS!A:F,6,FALSE)</f>
        <v>National</v>
      </c>
    </row>
    <row r="4" spans="1:5" x14ac:dyDescent="0.3">
      <c r="A4" t="s">
        <v>10</v>
      </c>
      <c r="B4">
        <v>3</v>
      </c>
      <c r="C4">
        <v>3</v>
      </c>
      <c r="D4">
        <f>VLOOKUP(A4,Perf2013!A:C,3,FALSE)</f>
        <v>11</v>
      </c>
      <c r="E4" t="str">
        <f>VLOOKUP(A4,MOASS!A:F,6,FALSE)</f>
        <v>American</v>
      </c>
    </row>
    <row r="5" spans="1:5" x14ac:dyDescent="0.3">
      <c r="A5" t="s">
        <v>4</v>
      </c>
      <c r="B5">
        <v>4</v>
      </c>
      <c r="C5">
        <v>4</v>
      </c>
      <c r="D5">
        <f>VLOOKUP(A5,Perf2013!A:C,3,FALSE)</f>
        <v>1</v>
      </c>
      <c r="E5" t="str">
        <f>VLOOKUP(A5,MOASS!A:F,6,FALSE)</f>
        <v>National</v>
      </c>
    </row>
    <row r="6" spans="1:5" x14ac:dyDescent="0.3">
      <c r="A6" t="s">
        <v>56</v>
      </c>
      <c r="B6">
        <v>7</v>
      </c>
      <c r="C6">
        <v>5</v>
      </c>
      <c r="D6">
        <f>VLOOKUP(A6,Perf2013!A:C,3,FALSE)</f>
        <v>12</v>
      </c>
      <c r="E6" t="str">
        <f>VLOOKUP(A6,MOASS!A:F,6,FALSE)</f>
        <v>National</v>
      </c>
    </row>
    <row r="7" spans="1:5" x14ac:dyDescent="0.3">
      <c r="A7" t="s">
        <v>71</v>
      </c>
      <c r="B7">
        <v>10</v>
      </c>
      <c r="C7">
        <v>6</v>
      </c>
      <c r="D7">
        <f>VLOOKUP(A7,Perf2013!A:C,3,FALSE)</f>
        <v>13</v>
      </c>
      <c r="E7" t="str">
        <f>VLOOKUP(A7,MOASS!A:F,6,FALSE)</f>
        <v>American</v>
      </c>
    </row>
    <row r="8" spans="1:5" x14ac:dyDescent="0.3">
      <c r="A8" t="s">
        <v>65</v>
      </c>
      <c r="B8">
        <v>12</v>
      </c>
      <c r="C8">
        <v>7</v>
      </c>
      <c r="D8">
        <f>VLOOKUP(A8,Perf2013!A:C,3,FALSE)</f>
        <v>14</v>
      </c>
      <c r="E8" t="str">
        <f>VLOOKUP(A8,MOASS!A:F,6,FALSE)</f>
        <v>National</v>
      </c>
    </row>
    <row r="9" spans="1:5" x14ac:dyDescent="0.3">
      <c r="A9" t="s">
        <v>6</v>
      </c>
      <c r="B9">
        <v>14</v>
      </c>
      <c r="C9">
        <v>8</v>
      </c>
      <c r="D9">
        <f>VLOOKUP(A9,Perf2013!A:C,3,FALSE)</f>
        <v>9</v>
      </c>
      <c r="E9" t="str">
        <f>VLOOKUP(A9,MOASS!A:F,6,FALSE)</f>
        <v>American</v>
      </c>
    </row>
    <row r="10" spans="1:5" x14ac:dyDescent="0.3">
      <c r="A10" t="s">
        <v>44</v>
      </c>
      <c r="B10">
        <v>15</v>
      </c>
      <c r="C10">
        <v>9</v>
      </c>
      <c r="D10">
        <f>VLOOKUP(A10,Perf2013!A:C,3,FALSE)</f>
        <v>8</v>
      </c>
      <c r="E10" t="str">
        <f>VLOOKUP(A10,MOASS!A:F,6,FALSE)</f>
        <v>American</v>
      </c>
    </row>
    <row r="11" spans="1:5" x14ac:dyDescent="0.3">
      <c r="A11" t="s">
        <v>41</v>
      </c>
      <c r="B11">
        <v>18</v>
      </c>
      <c r="C11">
        <v>10</v>
      </c>
      <c r="D11">
        <f>VLOOKUP(A11,Perf2013!A:C,3,FALSE)</f>
        <v>10</v>
      </c>
      <c r="E11" t="str">
        <f>VLOOKUP(A11,MOASS!A:F,6,FALSE)</f>
        <v>American</v>
      </c>
    </row>
    <row r="12" spans="1:5" x14ac:dyDescent="0.3">
      <c r="A12" t="s">
        <v>82</v>
      </c>
      <c r="B12">
        <v>23</v>
      </c>
      <c r="C12">
        <v>11</v>
      </c>
      <c r="D12">
        <f>VLOOKUP(A12,Perf2013!A:C,3,FALSE)</f>
        <v>15</v>
      </c>
      <c r="E12" t="str">
        <f>VLOOKUP(A12,MOASS!A:F,6,FALSE)</f>
        <v>National</v>
      </c>
    </row>
    <row r="13" spans="1:5" x14ac:dyDescent="0.3">
      <c r="A13" t="s">
        <v>53</v>
      </c>
      <c r="B13">
        <v>24</v>
      </c>
      <c r="C13">
        <v>12</v>
      </c>
      <c r="D13">
        <f>VLOOKUP(A13,Perf2013!A:C,3,FALSE)</f>
        <v>7</v>
      </c>
      <c r="E13" t="str">
        <f>VLOOKUP(A13,MOASS!A:F,6,FALSE)</f>
        <v>National</v>
      </c>
    </row>
    <row r="14" spans="1:5" x14ac:dyDescent="0.3">
      <c r="A14" t="s">
        <v>61</v>
      </c>
      <c r="B14">
        <v>27</v>
      </c>
      <c r="C14">
        <v>13</v>
      </c>
      <c r="D14">
        <f>VLOOKUP(A14,Perf2013!A:C,3,FALSE)</f>
        <v>4</v>
      </c>
      <c r="E14" t="str">
        <f>VLOOKUP(A14,MOASS!A:F,6,FALSE)</f>
        <v>American</v>
      </c>
    </row>
    <row r="15" spans="1:5" x14ac:dyDescent="0.3">
      <c r="A15" t="s">
        <v>12</v>
      </c>
      <c r="B15">
        <v>29</v>
      </c>
      <c r="C15">
        <v>14</v>
      </c>
      <c r="D15">
        <f>VLOOKUP(A15,Perf2013!A:C,3,FALSE)</f>
        <v>5</v>
      </c>
      <c r="E15" t="str">
        <f>VLOOKUP(A15,MOASS!A:F,6,FALSE)</f>
        <v>National</v>
      </c>
    </row>
    <row r="16" spans="1:5" x14ac:dyDescent="0.3">
      <c r="A16" t="s">
        <v>69</v>
      </c>
      <c r="B16">
        <v>30</v>
      </c>
      <c r="C16">
        <v>15</v>
      </c>
      <c r="D16">
        <f>VLOOKUP(A16,Perf2013!A:C,3,FALSE)</f>
        <v>2</v>
      </c>
      <c r="E16" t="str">
        <f>VLOOKUP(A16,MOASS!A:F,6,FALSE)</f>
        <v>American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F3" sqref="F3"/>
    </sheetView>
  </sheetViews>
  <sheetFormatPr defaultRowHeight="14.4" x14ac:dyDescent="0.3"/>
  <cols>
    <col min="2" max="2" width="10.77734375" bestFit="1" customWidth="1"/>
    <col min="3" max="3" width="16.77734375" bestFit="1" customWidth="1"/>
  </cols>
  <sheetData>
    <row r="1" spans="1:4" x14ac:dyDescent="0.3">
      <c r="A1" t="s">
        <v>211</v>
      </c>
      <c r="B1" t="s">
        <v>356</v>
      </c>
      <c r="C1" t="s">
        <v>359</v>
      </c>
      <c r="D1" t="s">
        <v>218</v>
      </c>
    </row>
    <row r="2" spans="1:4" x14ac:dyDescent="0.3">
      <c r="A2" s="16" t="s">
        <v>8</v>
      </c>
      <c r="B2">
        <v>0.59899999999999998</v>
      </c>
      <c r="C2">
        <v>3</v>
      </c>
      <c r="D2" t="str">
        <f>VLOOKUP(A2,MOASS!A:F,6,FALSE)</f>
        <v>American</v>
      </c>
    </row>
    <row r="3" spans="1:4" x14ac:dyDescent="0.3">
      <c r="A3" s="16" t="s">
        <v>74</v>
      </c>
      <c r="B3">
        <v>0.59899999999999998</v>
      </c>
      <c r="C3">
        <v>6</v>
      </c>
      <c r="D3" t="str">
        <f>VLOOKUP(A3,MOASS!A:F,6,FALSE)</f>
        <v>National</v>
      </c>
    </row>
    <row r="4" spans="1:4" x14ac:dyDescent="0.3">
      <c r="A4" s="23" t="s">
        <v>4</v>
      </c>
      <c r="B4">
        <v>0.59299999999999997</v>
      </c>
      <c r="C4">
        <v>1</v>
      </c>
      <c r="D4" t="str">
        <f>VLOOKUP(A4,MOASS!A:F,6,FALSE)</f>
        <v>National</v>
      </c>
    </row>
    <row r="5" spans="1:4" x14ac:dyDescent="0.3">
      <c r="A5" s="16" t="s">
        <v>56</v>
      </c>
      <c r="B5">
        <v>0.57999999999999996</v>
      </c>
      <c r="C5">
        <v>12</v>
      </c>
      <c r="D5" t="str">
        <f>VLOOKUP(A5,MOASS!A:F,6,FALSE)</f>
        <v>National</v>
      </c>
    </row>
    <row r="6" spans="1:4" x14ac:dyDescent="0.3">
      <c r="A6" s="16" t="s">
        <v>10</v>
      </c>
      <c r="B6">
        <v>0.57399999999999995</v>
      </c>
      <c r="C6">
        <v>11</v>
      </c>
      <c r="D6" t="str">
        <f>VLOOKUP(A6,MOASS!A:F,6,FALSE)</f>
        <v>American</v>
      </c>
    </row>
    <row r="7" spans="1:4" x14ac:dyDescent="0.3">
      <c r="A7" s="16" t="s">
        <v>71</v>
      </c>
      <c r="B7">
        <v>0.56399999999999995</v>
      </c>
      <c r="C7">
        <v>13</v>
      </c>
      <c r="D7" t="str">
        <f>VLOOKUP(A7,MOASS!A:F,6,FALSE)</f>
        <v>American</v>
      </c>
    </row>
    <row r="8" spans="1:4" x14ac:dyDescent="0.3">
      <c r="A8" s="16" t="s">
        <v>61</v>
      </c>
      <c r="B8">
        <v>0.53100000000000003</v>
      </c>
      <c r="C8">
        <v>4</v>
      </c>
      <c r="D8" t="str">
        <f>VLOOKUP(A8,MOASS!A:F,6,FALSE)</f>
        <v>American</v>
      </c>
    </row>
    <row r="9" spans="1:4" x14ac:dyDescent="0.3">
      <c r="A9" s="16" t="s">
        <v>65</v>
      </c>
      <c r="B9">
        <v>0.53100000000000003</v>
      </c>
      <c r="C9">
        <v>14</v>
      </c>
      <c r="D9" t="str">
        <f>VLOOKUP(A9,MOASS!A:F,6,FALSE)</f>
        <v>National</v>
      </c>
    </row>
    <row r="10" spans="1:4" x14ac:dyDescent="0.3">
      <c r="A10" s="16" t="s">
        <v>44</v>
      </c>
      <c r="B10">
        <v>0.52500000000000002</v>
      </c>
      <c r="C10">
        <v>8</v>
      </c>
      <c r="D10" t="str">
        <f>VLOOKUP(A10,MOASS!A:F,6,FALSE)</f>
        <v>American</v>
      </c>
    </row>
    <row r="11" spans="1:4" x14ac:dyDescent="0.3">
      <c r="A11" s="16" t="s">
        <v>6</v>
      </c>
      <c r="B11">
        <v>0.52500000000000002</v>
      </c>
      <c r="C11">
        <v>9</v>
      </c>
      <c r="D11" t="str">
        <f>VLOOKUP(A11,MOASS!A:F,6,FALSE)</f>
        <v>American</v>
      </c>
    </row>
    <row r="12" spans="1:4" x14ac:dyDescent="0.3">
      <c r="A12" s="16" t="s">
        <v>82</v>
      </c>
      <c r="B12">
        <v>0.45700000000000002</v>
      </c>
      <c r="C12">
        <v>15</v>
      </c>
      <c r="D12" t="str">
        <f>VLOOKUP(A12,MOASS!A:F,6,FALSE)</f>
        <v>National</v>
      </c>
    </row>
    <row r="13" spans="1:4" x14ac:dyDescent="0.3">
      <c r="A13" s="16" t="s">
        <v>41</v>
      </c>
      <c r="B13">
        <v>0.45700000000000002</v>
      </c>
      <c r="C13">
        <v>10</v>
      </c>
      <c r="D13" t="str">
        <f>VLOOKUP(A13,MOASS!A:F,6,FALSE)</f>
        <v>American</v>
      </c>
    </row>
    <row r="14" spans="1:4" x14ac:dyDescent="0.3">
      <c r="A14" s="16" t="s">
        <v>53</v>
      </c>
      <c r="B14">
        <v>0.45100000000000001</v>
      </c>
      <c r="C14">
        <v>7</v>
      </c>
      <c r="D14" t="str">
        <f>VLOOKUP(A14,MOASS!A:F,6,FALSE)</f>
        <v>National</v>
      </c>
    </row>
    <row r="15" spans="1:4" x14ac:dyDescent="0.3">
      <c r="A15" s="16" t="s">
        <v>12</v>
      </c>
      <c r="B15">
        <v>0.38300000000000001</v>
      </c>
      <c r="C15">
        <v>5</v>
      </c>
      <c r="D15" t="str">
        <f>VLOOKUP(A15,MOASS!A:F,6,FALSE)</f>
        <v>National</v>
      </c>
    </row>
    <row r="16" spans="1:4" x14ac:dyDescent="0.3">
      <c r="A16" s="16" t="s">
        <v>69</v>
      </c>
      <c r="B16">
        <v>0.315</v>
      </c>
      <c r="C16">
        <v>2</v>
      </c>
      <c r="D16" t="str">
        <f>VLOOKUP(A16,MOASS!A:F,6,FALSE)</f>
        <v>American</v>
      </c>
    </row>
  </sheetData>
  <sortState ref="A2:B16">
    <sortCondition descending="1" ref="B2:B16"/>
    <sortCondition descending="1" ref="A2:A1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topLeftCell="A3" workbookViewId="0">
      <selection activeCell="G27" sqref="G27"/>
    </sheetView>
  </sheetViews>
  <sheetFormatPr defaultRowHeight="14.4" x14ac:dyDescent="0.3"/>
  <cols>
    <col min="1" max="1" width="16.44140625" bestFit="1" customWidth="1"/>
    <col min="2" max="2" width="13.33203125" bestFit="1" customWidth="1"/>
    <col min="5" max="5" width="15.33203125" bestFit="1" customWidth="1"/>
    <col min="6" max="6" width="13.33203125" bestFit="1" customWidth="1"/>
  </cols>
  <sheetData>
    <row r="1" spans="1:6" x14ac:dyDescent="0.3">
      <c r="B1" t="s">
        <v>154</v>
      </c>
      <c r="F1" t="s">
        <v>155</v>
      </c>
    </row>
    <row r="3" spans="1:6" x14ac:dyDescent="0.3">
      <c r="A3" s="11" t="s">
        <v>151</v>
      </c>
      <c r="B3" t="s">
        <v>153</v>
      </c>
      <c r="E3" s="11" t="s">
        <v>151</v>
      </c>
      <c r="F3" t="s">
        <v>153</v>
      </c>
    </row>
    <row r="4" spans="1:6" x14ac:dyDescent="0.3">
      <c r="A4" s="12" t="s">
        <v>80</v>
      </c>
      <c r="B4" s="13">
        <v>15</v>
      </c>
      <c r="E4" s="12" t="s">
        <v>69</v>
      </c>
      <c r="F4" s="13">
        <v>15</v>
      </c>
    </row>
    <row r="5" spans="1:6" x14ac:dyDescent="0.3">
      <c r="A5" s="12" t="s">
        <v>140</v>
      </c>
      <c r="B5" s="13">
        <v>1</v>
      </c>
      <c r="E5" s="12" t="s">
        <v>41</v>
      </c>
      <c r="F5" s="13">
        <v>14</v>
      </c>
    </row>
    <row r="6" spans="1:6" x14ac:dyDescent="0.3">
      <c r="A6" s="12" t="s">
        <v>54</v>
      </c>
      <c r="B6" s="13">
        <v>17</v>
      </c>
      <c r="E6" s="12" t="s">
        <v>4</v>
      </c>
      <c r="F6" s="13">
        <v>17</v>
      </c>
    </row>
    <row r="7" spans="1:6" x14ac:dyDescent="0.3">
      <c r="A7" s="12" t="s">
        <v>47</v>
      </c>
      <c r="B7" s="13">
        <v>17</v>
      </c>
      <c r="E7" s="12" t="s">
        <v>97</v>
      </c>
      <c r="F7" s="13">
        <v>1</v>
      </c>
    </row>
    <row r="8" spans="1:6" x14ac:dyDescent="0.3">
      <c r="A8" s="12" t="s">
        <v>131</v>
      </c>
      <c r="B8" s="13">
        <v>1</v>
      </c>
      <c r="E8" s="12" t="s">
        <v>74</v>
      </c>
      <c r="F8" s="13">
        <v>14</v>
      </c>
    </row>
    <row r="9" spans="1:6" x14ac:dyDescent="0.3">
      <c r="A9" s="12" t="s">
        <v>60</v>
      </c>
      <c r="B9" s="13">
        <v>14</v>
      </c>
      <c r="E9" s="12" t="s">
        <v>50</v>
      </c>
      <c r="F9" s="13">
        <v>1</v>
      </c>
    </row>
    <row r="10" spans="1:6" x14ac:dyDescent="0.3">
      <c r="A10" s="12" t="s">
        <v>106</v>
      </c>
      <c r="B10" s="13">
        <v>2</v>
      </c>
      <c r="E10" s="12" t="s">
        <v>38</v>
      </c>
      <c r="F10" s="13">
        <v>1</v>
      </c>
    </row>
    <row r="11" spans="1:6" x14ac:dyDescent="0.3">
      <c r="A11" s="12" t="s">
        <v>39</v>
      </c>
      <c r="B11" s="13">
        <v>16</v>
      </c>
      <c r="E11" s="12" t="s">
        <v>57</v>
      </c>
      <c r="F11" s="13">
        <v>1</v>
      </c>
    </row>
    <row r="12" spans="1:6" x14ac:dyDescent="0.3">
      <c r="A12" s="12" t="s">
        <v>66</v>
      </c>
      <c r="B12" s="13">
        <v>14</v>
      </c>
      <c r="E12" s="12" t="s">
        <v>12</v>
      </c>
      <c r="F12" s="13">
        <v>19</v>
      </c>
    </row>
    <row r="13" spans="1:6" x14ac:dyDescent="0.3">
      <c r="A13" s="12" t="s">
        <v>72</v>
      </c>
      <c r="B13" s="13">
        <v>15</v>
      </c>
      <c r="E13" s="12" t="s">
        <v>82</v>
      </c>
      <c r="F13" s="13">
        <v>19</v>
      </c>
    </row>
    <row r="14" spans="1:6" x14ac:dyDescent="0.3">
      <c r="A14" s="12" t="s">
        <v>77</v>
      </c>
      <c r="B14" s="13">
        <v>15</v>
      </c>
      <c r="E14" s="12" t="s">
        <v>34</v>
      </c>
      <c r="F14" s="13">
        <v>1</v>
      </c>
    </row>
    <row r="15" spans="1:6" x14ac:dyDescent="0.3">
      <c r="A15" s="12" t="s">
        <v>42</v>
      </c>
      <c r="B15" s="13">
        <v>18</v>
      </c>
      <c r="E15" s="12" t="s">
        <v>65</v>
      </c>
      <c r="F15" s="13">
        <v>16</v>
      </c>
    </row>
    <row r="16" spans="1:6" x14ac:dyDescent="0.3">
      <c r="A16" s="12" t="s">
        <v>45</v>
      </c>
      <c r="B16" s="13">
        <v>15</v>
      </c>
      <c r="E16" s="12" t="s">
        <v>6</v>
      </c>
      <c r="F16" s="13">
        <v>16</v>
      </c>
    </row>
    <row r="17" spans="1:6" x14ac:dyDescent="0.3">
      <c r="A17" s="12" t="s">
        <v>128</v>
      </c>
      <c r="B17" s="13">
        <v>2</v>
      </c>
      <c r="E17" s="12" t="s">
        <v>58</v>
      </c>
      <c r="F17" s="13">
        <v>1</v>
      </c>
    </row>
    <row r="18" spans="1:6" x14ac:dyDescent="0.3">
      <c r="A18" s="12" t="s">
        <v>62</v>
      </c>
      <c r="B18" s="13">
        <v>14</v>
      </c>
      <c r="E18" s="12" t="s">
        <v>53</v>
      </c>
      <c r="F18" s="13">
        <v>15</v>
      </c>
    </row>
    <row r="19" spans="1:6" x14ac:dyDescent="0.3">
      <c r="A19" s="12" t="s">
        <v>51</v>
      </c>
      <c r="B19" s="13">
        <v>17</v>
      </c>
      <c r="E19" s="12" t="s">
        <v>56</v>
      </c>
      <c r="F19" s="13">
        <v>16</v>
      </c>
    </row>
    <row r="20" spans="1:6" x14ac:dyDescent="0.3">
      <c r="A20" s="12" t="s">
        <v>126</v>
      </c>
      <c r="B20" s="13">
        <v>1</v>
      </c>
      <c r="E20" s="12" t="s">
        <v>71</v>
      </c>
      <c r="F20" s="13">
        <v>16</v>
      </c>
    </row>
    <row r="21" spans="1:6" x14ac:dyDescent="0.3">
      <c r="A21" s="12" t="s">
        <v>137</v>
      </c>
      <c r="B21" s="13">
        <v>1</v>
      </c>
      <c r="E21" s="12" t="s">
        <v>8</v>
      </c>
      <c r="F21" s="13">
        <v>16</v>
      </c>
    </row>
    <row r="22" spans="1:6" x14ac:dyDescent="0.3">
      <c r="A22" s="12" t="s">
        <v>35</v>
      </c>
      <c r="B22" s="13">
        <v>18</v>
      </c>
      <c r="E22" s="12" t="s">
        <v>143</v>
      </c>
      <c r="F22" s="13">
        <v>2</v>
      </c>
    </row>
    <row r="23" spans="1:6" x14ac:dyDescent="0.3">
      <c r="A23" s="12" t="s">
        <v>75</v>
      </c>
      <c r="B23" s="13">
        <v>16</v>
      </c>
      <c r="E23" s="12" t="s">
        <v>30</v>
      </c>
      <c r="F23" s="13">
        <v>1</v>
      </c>
    </row>
    <row r="24" spans="1:6" x14ac:dyDescent="0.3">
      <c r="A24" s="12" t="s">
        <v>31</v>
      </c>
      <c r="B24" s="13">
        <v>19</v>
      </c>
      <c r="E24" s="12" t="s">
        <v>10</v>
      </c>
      <c r="F24" s="13">
        <v>16</v>
      </c>
    </row>
    <row r="25" spans="1:6" x14ac:dyDescent="0.3">
      <c r="A25" s="12" t="s">
        <v>152</v>
      </c>
      <c r="B25" s="13">
        <v>248</v>
      </c>
      <c r="E25" s="12" t="s">
        <v>61</v>
      </c>
      <c r="F25" s="13">
        <v>15</v>
      </c>
    </row>
    <row r="26" spans="1:6" x14ac:dyDescent="0.3">
      <c r="E26" s="12" t="s">
        <v>44</v>
      </c>
      <c r="F26" s="13">
        <v>15</v>
      </c>
    </row>
    <row r="27" spans="1:6" x14ac:dyDescent="0.3">
      <c r="E27" s="12" t="s">
        <v>152</v>
      </c>
      <c r="F27" s="13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MOASS</vt:lpstr>
      <vt:lpstr>SpringTraining</vt:lpstr>
      <vt:lpstr>MinMaxPrices</vt:lpstr>
      <vt:lpstr>Prices</vt:lpstr>
      <vt:lpstr>PriceSpread</vt:lpstr>
      <vt:lpstr>MOASS (2)</vt:lpstr>
      <vt:lpstr>PreSeason</vt:lpstr>
      <vt:lpstr>Perf2013</vt:lpstr>
      <vt:lpstr>GamesPivot</vt:lpstr>
      <vt:lpstr>GrapefruitSchedule</vt:lpstr>
      <vt:lpstr>Sources</vt:lpstr>
      <vt:lpstr>Images</vt:lpstr>
      <vt:lpstr>Wordle</vt:lpstr>
      <vt:lpstr>Notes</vt:lpstr>
      <vt:lpstr>MinPrice </vt:lpstr>
      <vt:lpstr>MaxPrice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Khaki</dc:creator>
  <cp:lastModifiedBy>Khaki</cp:lastModifiedBy>
  <dcterms:created xsi:type="dcterms:W3CDTF">2014-02-22T00:56:15Z</dcterms:created>
  <dcterms:modified xsi:type="dcterms:W3CDTF">2014-03-03T03:48:21Z</dcterms:modified>
</cp:coreProperties>
</file>