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hy\Desktop\"/>
    </mc:Choice>
  </mc:AlternateContent>
  <bookViews>
    <workbookView xWindow="0" yWindow="0" windowWidth="8586" windowHeight="8796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" i="2" l="1"/>
  <c r="AE8" i="2"/>
  <c r="AE9" i="2"/>
  <c r="AG9" i="2" s="1"/>
  <c r="AH9" i="2" s="1"/>
  <c r="AE10" i="2"/>
  <c r="AE11" i="2" s="1"/>
  <c r="AG6" i="2"/>
  <c r="AH6" i="2" s="1"/>
  <c r="AG7" i="2"/>
  <c r="AH7" i="2"/>
  <c r="AG8" i="2"/>
  <c r="AH8" i="2"/>
  <c r="AH5" i="2"/>
  <c r="AG5" i="2"/>
  <c r="AE6" i="2"/>
  <c r="AE5" i="2"/>
  <c r="AG11" i="2" l="1"/>
  <c r="AH11" i="2" s="1"/>
  <c r="AE12" i="2"/>
  <c r="AG10" i="2"/>
  <c r="AH10" i="2" s="1"/>
  <c r="W4" i="2"/>
  <c r="T4" i="2" s="1"/>
  <c r="W3" i="2"/>
  <c r="W2" i="2"/>
  <c r="N10" i="2"/>
  <c r="P10" i="2" s="1"/>
  <c r="Q10" i="2" s="1"/>
  <c r="D3" i="2"/>
  <c r="AE13" i="2" l="1"/>
  <c r="AG12" i="2"/>
  <c r="AH12" i="2" s="1"/>
  <c r="T3" i="2"/>
  <c r="V3" i="2" s="1"/>
  <c r="N11" i="2"/>
  <c r="AG13" i="2" l="1"/>
  <c r="AH13" i="2" s="1"/>
  <c r="AE14" i="2"/>
  <c r="N12" i="2"/>
  <c r="P11" i="2"/>
  <c r="Q11" i="2" s="1"/>
  <c r="AE15" i="2" l="1"/>
  <c r="AG14" i="2"/>
  <c r="AH14" i="2" s="1"/>
  <c r="N13" i="2"/>
  <c r="P12" i="2"/>
  <c r="Q12" i="2" s="1"/>
  <c r="AG15" i="2" l="1"/>
  <c r="AH15" i="2" s="1"/>
  <c r="AE16" i="2"/>
  <c r="N14" i="2"/>
  <c r="P13" i="2"/>
  <c r="Q13" i="2" s="1"/>
  <c r="D12" i="2"/>
  <c r="G12" i="2" s="1"/>
  <c r="H12" i="2"/>
  <c r="H11" i="2"/>
  <c r="G11" i="2"/>
  <c r="E11" i="2"/>
  <c r="E4" i="2"/>
  <c r="D4" i="2"/>
  <c r="E3" i="2"/>
  <c r="E2" i="2"/>
  <c r="D2" i="2"/>
  <c r="AE17" i="2" l="1"/>
  <c r="AG16" i="2"/>
  <c r="AH16" i="2" s="1"/>
  <c r="N15" i="2"/>
  <c r="P14" i="2"/>
  <c r="Q14" i="2" s="1"/>
  <c r="G2" i="2"/>
  <c r="G3" i="2" s="1"/>
  <c r="G4" i="2" s="1"/>
  <c r="E12" i="2"/>
  <c r="C12" i="2" s="1"/>
  <c r="D13" i="2" s="1"/>
  <c r="AG17" i="2" l="1"/>
  <c r="AH17" i="2" s="1"/>
  <c r="AE18" i="2"/>
  <c r="N16" i="2"/>
  <c r="P15" i="2"/>
  <c r="Q15" i="2" s="1"/>
  <c r="E13" i="2"/>
  <c r="C13" i="2" s="1"/>
  <c r="D14" i="2" s="1"/>
  <c r="G13" i="2"/>
  <c r="H13" i="2"/>
  <c r="AE19" i="2" l="1"/>
  <c r="AG18" i="2"/>
  <c r="AH18" i="2" s="1"/>
  <c r="N17" i="2"/>
  <c r="P16" i="2"/>
  <c r="Q16" i="2" s="1"/>
  <c r="H14" i="2"/>
  <c r="G14" i="2"/>
  <c r="E14" i="2"/>
  <c r="C14" i="2" s="1"/>
  <c r="D15" i="2" s="1"/>
  <c r="AG19" i="2" l="1"/>
  <c r="AH19" i="2" s="1"/>
  <c r="AE20" i="2"/>
  <c r="N18" i="2"/>
  <c r="P17" i="2"/>
  <c r="Q17" i="2" s="1"/>
  <c r="H15" i="2"/>
  <c r="G15" i="2"/>
  <c r="E15" i="2"/>
  <c r="C15" i="2" s="1"/>
  <c r="D16" i="2" s="1"/>
  <c r="AE21" i="2" l="1"/>
  <c r="AG21" i="2" s="1"/>
  <c r="AH21" i="2" s="1"/>
  <c r="AG20" i="2"/>
  <c r="AH20" i="2" s="1"/>
  <c r="N19" i="2"/>
  <c r="P18" i="2"/>
  <c r="Q18" i="2" s="1"/>
  <c r="G16" i="2"/>
  <c r="H16" i="2"/>
  <c r="E16" i="2"/>
  <c r="C16" i="2" s="1"/>
  <c r="D17" i="2" s="1"/>
  <c r="N20" i="2" l="1"/>
  <c r="P19" i="2"/>
  <c r="Q19" i="2" s="1"/>
  <c r="E17" i="2"/>
  <c r="C17" i="2" s="1"/>
  <c r="D18" i="2" s="1"/>
  <c r="H17" i="2"/>
  <c r="G17" i="2"/>
  <c r="N21" i="2" l="1"/>
  <c r="P20" i="2"/>
  <c r="Q20" i="2" s="1"/>
  <c r="E18" i="2"/>
  <c r="C18" i="2" s="1"/>
  <c r="D19" i="2" s="1"/>
  <c r="H18" i="2"/>
  <c r="G18" i="2"/>
  <c r="N22" i="2" l="1"/>
  <c r="P21" i="2"/>
  <c r="Q21" i="2" s="1"/>
  <c r="H19" i="2"/>
  <c r="G19" i="2"/>
  <c r="E19" i="2"/>
  <c r="C19" i="2" s="1"/>
  <c r="D20" i="2" s="1"/>
  <c r="N23" i="2" l="1"/>
  <c r="P22" i="2"/>
  <c r="Q22" i="2" s="1"/>
  <c r="G20" i="2"/>
  <c r="H20" i="2"/>
  <c r="E20" i="2"/>
  <c r="C20" i="2" s="1"/>
  <c r="D21" i="2" s="1"/>
  <c r="N24" i="2" l="1"/>
  <c r="P23" i="2"/>
  <c r="Q23" i="2" s="1"/>
  <c r="E21" i="2"/>
  <c r="C21" i="2" s="1"/>
  <c r="D22" i="2" s="1"/>
  <c r="G21" i="2"/>
  <c r="H21" i="2"/>
  <c r="P24" i="2" l="1"/>
  <c r="Q24" i="2" s="1"/>
  <c r="N25" i="2"/>
  <c r="P25" i="2" s="1"/>
  <c r="Q25" i="2" s="1"/>
  <c r="E22" i="2"/>
  <c r="C22" i="2" s="1"/>
  <c r="D23" i="2" s="1"/>
  <c r="H22" i="2"/>
  <c r="G22" i="2"/>
  <c r="H23" i="2" l="1"/>
  <c r="G23" i="2"/>
  <c r="E23" i="2"/>
  <c r="C23" i="2" s="1"/>
  <c r="V4" i="2" l="1"/>
  <c r="V2" i="2"/>
  <c r="Y2" i="2" l="1"/>
  <c r="Y3" i="2" s="1"/>
  <c r="Y4" i="2" s="1"/>
</calcChain>
</file>

<file path=xl/sharedStrings.xml><?xml version="1.0" encoding="utf-8"?>
<sst xmlns="http://schemas.openxmlformats.org/spreadsheetml/2006/main" count="154" uniqueCount="66">
  <si>
    <t>2015-Q1</t>
  </si>
  <si>
    <t>2015-Q2</t>
  </si>
  <si>
    <t>2015-Q3</t>
  </si>
  <si>
    <t>2015-Q4</t>
  </si>
  <si>
    <t># of Tesla vehicles delivered</t>
  </si>
  <si>
    <t>Regression results</t>
  </si>
  <si>
    <r>
      <rPr>
        <sz val="11"/>
        <color rgb="FFFF0000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Size of the Market</t>
    </r>
  </si>
  <si>
    <t>beta0=pN</t>
  </si>
  <si>
    <t>N</t>
  </si>
  <si>
    <r>
      <rPr>
        <sz val="11"/>
        <color rgb="FFFF0000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Innovation proportion</t>
    </r>
  </si>
  <si>
    <t>beta1=q-p</t>
  </si>
  <si>
    <t>p</t>
  </si>
  <si>
    <r>
      <rPr>
        <sz val="11"/>
        <color rgb="FFFF000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Immitation factor</t>
    </r>
  </si>
  <si>
    <t>beta2=-q/N</t>
  </si>
  <si>
    <t>q</t>
  </si>
  <si>
    <t>t</t>
  </si>
  <si>
    <t>sales in t (n_t)</t>
  </si>
  <si>
    <t>Cumulative Sales in t (N_t)</t>
  </si>
  <si>
    <t>Remaining Potential (N-N_t)</t>
  </si>
  <si>
    <t>(N_t)</t>
  </si>
  <si>
    <t>N_t^2</t>
  </si>
  <si>
    <t>Cumulative sales(N_t)</t>
  </si>
  <si>
    <t>N_t</t>
  </si>
  <si>
    <t># of Tesla vehicles delivered (n_t)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</si>
  <si>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</si>
  <si>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</si>
  <si>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</si>
  <si>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</si>
  <si>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</si>
  <si>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</si>
  <si>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</si>
  <si>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</si>
  <si>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</si>
  <si>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</si>
  <si>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</si>
  <si>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</si>
  <si>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</si>
  <si>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</si>
  <si>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</si>
  <si>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</si>
  <si>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</si>
  <si>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</si>
  <si>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</si>
  <si>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</si>
  <si>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</si>
  <si>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</si>
  <si>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</si>
  <si>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</si>
  <si>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</si>
  <si>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</si>
  <si>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2016-Q1</t>
  </si>
  <si>
    <t>Previous years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</si>
  <si>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</si>
  <si>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</si>
  <si>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</si>
  <si>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</si>
  <si>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</si>
  <si>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</si>
  <si>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</si>
  <si>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</si>
  <si>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2016-Q2</t>
  </si>
  <si>
    <t>2016-Q3</t>
  </si>
  <si>
    <t>Tesla</t>
  </si>
  <si>
    <t>sales</t>
  </si>
  <si>
    <t>2012-Q3</t>
  </si>
  <si>
    <t>2012-Q4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</si>
</sst>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0" borderId="2" xfId="0" applyFill="1" applyBorder="1" applyAlignment="1"/>
    <xf numFmtId="0" fontId="0" fillId="0" borderId="0" xfId="0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6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2" fontId="0" fillId="0" borderId="7" xfId="0" applyNumberFormat="1" applyFill="1" applyBorder="1" applyAlignment="1">
      <alignment horizontal="right" wrapText="1"/>
    </xf>
    <xf numFmtId="2" fontId="0" fillId="0" borderId="1" xfId="0" applyNumberFormat="1" applyFill="1" applyBorder="1" applyAlignment="1">
      <alignment wrapText="1"/>
    </xf>
    <xf numFmtId="2" fontId="0" fillId="0" borderId="1" xfId="0" applyNumberFormat="1" applyBorder="1" applyAlignment="1">
      <alignment wrapText="1"/>
    </xf>
    <xf numFmtId="0" fontId="0" fillId="0" borderId="6" xfId="0" applyBorder="1" applyAlignment="1">
      <alignment horizontal="right"/>
    </xf>
    <xf numFmtId="2" fontId="0" fillId="3" borderId="1" xfId="0" applyNumberFormat="1" applyFill="1" applyBorder="1"/>
    <xf numFmtId="2" fontId="0" fillId="0" borderId="1" xfId="0" applyNumberFormat="1" applyBorder="1"/>
    <xf numFmtId="2" fontId="0" fillId="0" borderId="7" xfId="0" applyNumberFormat="1" applyBorder="1" applyAlignment="1">
      <alignment horizontal="right" wrapText="1"/>
    </xf>
    <xf numFmtId="2" fontId="0" fillId="3" borderId="1" xfId="0" applyNumberFormat="1" applyFill="1" applyBorder="1" applyAlignment="1">
      <alignment wrapText="1"/>
    </xf>
    <xf numFmtId="0" fontId="0" fillId="0" borderId="8" xfId="0" applyBorder="1" applyAlignment="1">
      <alignment horizontal="right"/>
    </xf>
    <xf numFmtId="2" fontId="0" fillId="3" borderId="9" xfId="0" applyNumberFormat="1" applyFill="1" applyBorder="1"/>
    <xf numFmtId="2" fontId="0" fillId="0" borderId="9" xfId="0" applyNumberFormat="1" applyBorder="1"/>
    <xf numFmtId="2" fontId="0" fillId="0" borderId="10" xfId="0" applyNumberFormat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4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2" xfId="0" applyFill="1" applyBorder="1" applyAlignment="1"/>
    <xf numFmtId="0" fontId="1" fillId="7" borderId="0" xfId="0" applyFont="1" applyFill="1" applyAlignment="1">
      <alignment horizontal="center"/>
    </xf>
    <xf numFmtId="0" fontId="0" fillId="0" borderId="0" xfId="0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[1]Sheet1!$C$6</c:f>
              <c:strCache>
                <c:ptCount val="1"/>
                <c:pt idx="0">
                  <c:v>sales in t (n_t)</c:v>
                </c:pt>
              </c:strCache>
            </c:strRef>
          </c:tx>
          <c:marker>
            <c:symbol val="none"/>
          </c:marker>
          <c:val>
            <c:numRef>
              <c:f>[1]Sheet1!$C$8:$C$19</c:f>
              <c:numCache>
                <c:formatCode>General</c:formatCode>
                <c:ptCount val="12"/>
                <c:pt idx="0">
                  <c:v>18057.993333333332</c:v>
                </c:pt>
                <c:pt idx="1">
                  <c:v>23239.259013239993</c:v>
                </c:pt>
                <c:pt idx="2">
                  <c:v>29747.199521787064</c:v>
                </c:pt>
                <c:pt idx="3">
                  <c:v>37814.929054820663</c:v>
                </c:pt>
                <c:pt idx="4">
                  <c:v>47644.895706497919</c:v>
                </c:pt>
                <c:pt idx="5">
                  <c:v>59351.535170268413</c:v>
                </c:pt>
                <c:pt idx="6">
                  <c:v>72876.166453229016</c:v>
                </c:pt>
                <c:pt idx="7">
                  <c:v>87876.659017205471</c:v>
                </c:pt>
                <c:pt idx="8">
                  <c:v>103610.37995481701</c:v>
                </c:pt>
                <c:pt idx="9">
                  <c:v>118854.44297670333</c:v>
                </c:pt>
                <c:pt idx="10">
                  <c:v>131934.52344149147</c:v>
                </c:pt>
                <c:pt idx="11">
                  <c:v>140939.46269927791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1-40C4-BCCF-6DE1CBB8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343608"/>
        <c:axId val="333337728"/>
      </c:lineChart>
      <c:catAx>
        <c:axId val="33334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333337728"/>
        <c:crosses val="autoZero"/>
        <c:auto val="1"/>
        <c:lblAlgn val="ctr"/>
        <c:lblOffset val="100"/>
        <c:noMultiLvlLbl val="0"/>
      </c:catAx>
      <c:valAx>
        <c:axId val="33333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34360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Sheet2!$AC$5:$AC$21</c:f>
              <c:strCache>
                <c:ptCount val="17"/>
                <c:pt idx="0">
                  <c:v>2012-Q3</c:v>
                </c:pt>
                <c:pt idx="1">
                  <c:v>2012-Q4</c:v>
                </c:pt>
                <c:pt idx="2">
                  <c:v>2013-Q1</c:v>
                </c:pt>
                <c:pt idx="3">
                  <c:v>2013-Q2</c:v>
                </c:pt>
                <c:pt idx="4">
                  <c:v>2013-Q3</c:v>
                </c:pt>
                <c:pt idx="5">
                  <c:v>2013-Q4</c:v>
                </c:pt>
                <c:pt idx="6">
                  <c:v>2014-Q1</c:v>
                </c:pt>
                <c:pt idx="7">
                  <c:v>2014-Q2</c:v>
                </c:pt>
                <c:pt idx="8">
                  <c:v>2014-Q3</c:v>
                </c:pt>
                <c:pt idx="9">
                  <c:v>2014-Q4</c:v>
                </c:pt>
                <c:pt idx="10">
                  <c:v>2015-Q1</c:v>
                </c:pt>
                <c:pt idx="11">
                  <c:v>2015-Q2</c:v>
                </c:pt>
                <c:pt idx="12">
                  <c:v>2015-Q3</c:v>
                </c:pt>
                <c:pt idx="13">
                  <c:v>2015-Q4</c:v>
                </c:pt>
                <c:pt idx="14">
                  <c:v>2016-Q1</c:v>
                </c:pt>
                <c:pt idx="15">
                  <c:v>2016-Q2</c:v>
                </c:pt>
                <c:pt idx="16">
                  <c:v>2016-Q3</c:v>
                </c:pt>
              </c:strCache>
            </c:strRef>
          </c:cat>
          <c:val>
            <c:numRef>
              <c:f>Sheet2!$AD$5:$AD$21</c:f>
              <c:numCache>
                <c:formatCode>General</c:formatCode>
                <c:ptCount val="17"/>
                <c:pt idx="0">
                  <c:v>321</c:v>
                </c:pt>
                <c:pt idx="1">
                  <c:v>2400</c:v>
                </c:pt>
                <c:pt idx="2">
                  <c:v>4901</c:v>
                </c:pt>
                <c:pt idx="3">
                  <c:v>5150</c:v>
                </c:pt>
                <c:pt idx="4">
                  <c:v>5500</c:v>
                </c:pt>
                <c:pt idx="5">
                  <c:v>6892</c:v>
                </c:pt>
                <c:pt idx="6">
                  <c:v>6457</c:v>
                </c:pt>
                <c:pt idx="7">
                  <c:v>7579</c:v>
                </c:pt>
                <c:pt idx="8">
                  <c:v>7785</c:v>
                </c:pt>
                <c:pt idx="9">
                  <c:v>9834</c:v>
                </c:pt>
                <c:pt idx="10">
                  <c:v>10030</c:v>
                </c:pt>
                <c:pt idx="11">
                  <c:v>11507</c:v>
                </c:pt>
                <c:pt idx="12">
                  <c:v>11603</c:v>
                </c:pt>
                <c:pt idx="13">
                  <c:v>17478</c:v>
                </c:pt>
                <c:pt idx="14">
                  <c:v>14820</c:v>
                </c:pt>
                <c:pt idx="15">
                  <c:v>14402</c:v>
                </c:pt>
                <c:pt idx="16">
                  <c:v>24500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9-4B2B-B83D-18C39C4C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52879"/>
        <c:axId val="1625664511"/>
      </c:lineChart>
      <c:catAx>
        <c:axId val="182285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64511"/>
        <c:crosses val="autoZero"/>
        <c:auto val="1"/>
        <c:lblAlgn val="ctr"/>
        <c:lblOffset val="100"/>
        <c:noMultiLvlLbl val="0"/>
      </c:catAx>
      <c:valAx>
        <c:axId val="16256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5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25</xdr:row>
      <xdr:rowOff>30480</xdr:rowOff>
    </xdr:from>
    <xdr:to>
      <xdr:col>10</xdr:col>
      <xdr:colOff>198120</xdr:colOff>
      <xdr:row>39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2AC3D-9637-4FC2-933B-76E42E690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161925</xdr:colOff>
      <xdr:row>2</xdr:row>
      <xdr:rowOff>89535</xdr:rowOff>
    </xdr:from>
    <xdr:to>
      <xdr:col>41</xdr:col>
      <xdr:colOff>253365</xdr:colOff>
      <xdr:row>12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AB8DF6-3616-4E71-83A5-C1C627A83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hy/Google%20Drive/MKTG3597_MarketingAnalytics/Lecture5_BassModel/Bass%20Model%20in%20c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</sheetNames>
    <sheetDataSet>
      <sheetData sheetId="0">
        <row r="17">
          <cell r="B17">
            <v>18000.000000000029</v>
          </cell>
        </row>
        <row r="18">
          <cell r="B18">
            <v>0.28999999999999976</v>
          </cell>
        </row>
        <row r="19">
          <cell r="B19">
            <v>-1.6666666666666641E-7</v>
          </cell>
        </row>
      </sheetData>
      <sheetData sheetId="1">
        <row r="6">
          <cell r="C6" t="str">
            <v>sales in t (n_t)</v>
          </cell>
        </row>
        <row r="8">
          <cell r="C8">
            <v>18057.993333333332</v>
          </cell>
        </row>
        <row r="9">
          <cell r="C9">
            <v>23239.259013239993</v>
          </cell>
        </row>
        <row r="10">
          <cell r="C10">
            <v>29747.199521787064</v>
          </cell>
        </row>
        <row r="11">
          <cell r="C11">
            <v>37814.929054820663</v>
          </cell>
        </row>
        <row r="12">
          <cell r="C12">
            <v>47644.895706497919</v>
          </cell>
        </row>
        <row r="13">
          <cell r="C13">
            <v>59351.535170268413</v>
          </cell>
        </row>
        <row r="14">
          <cell r="C14">
            <v>72876.166453229016</v>
          </cell>
        </row>
        <row r="15">
          <cell r="C15">
            <v>87876.659017205471</v>
          </cell>
        </row>
        <row r="16">
          <cell r="C16">
            <v>103610.37995481701</v>
          </cell>
        </row>
        <row r="17">
          <cell r="C17">
            <v>118854.44297670333</v>
          </cell>
        </row>
        <row r="18">
          <cell r="C18">
            <v>131934.52344149147</v>
          </cell>
        </row>
        <row r="19">
          <cell r="C19">
            <v>140939.46269927791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5" sqref="A1:C5"/>
    </sheetView>
  </sheetViews>
  <sheetFormatPr defaultRowHeight="14.4" x14ac:dyDescent="0.55000000000000004"/>
  <cols>
    <col min="3" max="3" width="18.41796875" customWidth="1"/>
  </cols>
  <sheetData>
    <row r="1" spans="1:2" x14ac:dyDescent="0.55000000000000004">
      <c r="B1" t="s">
        <v>4</v>
      </c>
    </row>
    <row r="2" spans="1:2" x14ac:dyDescent="0.55000000000000004">
      <c r="A2" t="s">
        <v>0</v>
      </c>
      <c r="B2">
        <v>10045</v>
      </c>
    </row>
    <row r="3" spans="1:2" x14ac:dyDescent="0.55000000000000004">
      <c r="A3" t="s">
        <v>1</v>
      </c>
      <c r="B3">
        <v>11532</v>
      </c>
    </row>
    <row r="4" spans="1:2" x14ac:dyDescent="0.55000000000000004">
      <c r="A4" t="s">
        <v>2</v>
      </c>
      <c r="B4">
        <v>11603</v>
      </c>
    </row>
    <row r="5" spans="1:2" x14ac:dyDescent="0.55000000000000004">
      <c r="A5" t="s">
        <v>3</v>
      </c>
      <c r="B5">
        <v>17400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tabSelected="1" topLeftCell="Y1" workbookViewId="0">
      <selection activeCell="AK16" sqref="AK16"/>
    </sheetView>
  </sheetViews>
  <sheetFormatPr defaultRowHeight="14.4" x14ac:dyDescent="0.55000000000000004"/>
  <cols>
    <col min="1" max="1" width="20.83984375" customWidth="1"/>
    <col min="2" max="2" width="8.26171875" customWidth="1"/>
    <col min="3" max="3" width="11.83984375" customWidth="1"/>
    <col min="4" max="4" width="11.26171875" customWidth="1"/>
    <col min="5" max="5" width="11" customWidth="1"/>
    <col min="7" max="7" width="10.578125" customWidth="1"/>
    <col min="8" max="8" width="18" customWidth="1"/>
    <col min="9" max="9" width="12" bestFit="1" customWidth="1"/>
    <col min="21" max="21" width="13.7890625" customWidth="1"/>
    <col min="22" max="22" width="15" customWidth="1"/>
    <col min="23" max="23" width="11.578125" bestFit="1" customWidth="1"/>
    <col min="24" max="24" width="10.3671875" customWidth="1"/>
  </cols>
  <sheetData>
    <row r="1" spans="1:35" x14ac:dyDescent="0.55000000000000004">
      <c r="E1" t="s">
        <v>5</v>
      </c>
      <c r="L1" s="34" t="s">
        <v>62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35" x14ac:dyDescent="0.55000000000000004">
      <c r="A2" s="1" t="s">
        <v>6</v>
      </c>
      <c r="B2" s="2">
        <v>1800000</v>
      </c>
      <c r="C2" s="3" t="s">
        <v>7</v>
      </c>
      <c r="D2" s="3">
        <f>B2*B3</f>
        <v>18000</v>
      </c>
      <c r="E2" s="4">
        <f>[1]Sheet3!B17</f>
        <v>18000.000000000029</v>
      </c>
      <c r="F2" t="s">
        <v>8</v>
      </c>
      <c r="G2">
        <f>(-D3-SQRT(D3^2-4*D2*D4))/(2*D4)</f>
        <v>1800000</v>
      </c>
      <c r="S2" s="1" t="s">
        <v>6</v>
      </c>
      <c r="T2" s="2">
        <v>1800000</v>
      </c>
      <c r="U2" s="3" t="s">
        <v>7</v>
      </c>
      <c r="V2" s="3">
        <f>T2*T3</f>
        <v>-1025333.1219424211</v>
      </c>
      <c r="W2" s="4">
        <f>U25</f>
        <v>4683.3154143745287</v>
      </c>
      <c r="X2" t="s">
        <v>8</v>
      </c>
      <c r="Y2">
        <f>(-V3-SQRT(V3^2-4*V2*V4))/(2*V4)</f>
        <v>-1604933.7030126026</v>
      </c>
    </row>
    <row r="3" spans="1:35" x14ac:dyDescent="0.55000000000000004">
      <c r="A3" s="1" t="s">
        <v>9</v>
      </c>
      <c r="B3" s="5">
        <v>0.01</v>
      </c>
      <c r="C3" s="3" t="s">
        <v>10</v>
      </c>
      <c r="D3" s="3">
        <f>B4-B3</f>
        <v>0.28999999999999998</v>
      </c>
      <c r="E3" s="4">
        <f>[1]Sheet3!B18</f>
        <v>0.28999999999999976</v>
      </c>
      <c r="F3" t="s">
        <v>11</v>
      </c>
      <c r="G3">
        <f>D2/G2</f>
        <v>0.01</v>
      </c>
      <c r="S3" s="1" t="s">
        <v>9</v>
      </c>
      <c r="T3" s="5">
        <f>W3+T4</f>
        <v>-0.56962951219023394</v>
      </c>
      <c r="U3" s="3" t="s">
        <v>10</v>
      </c>
      <c r="V3" s="3">
        <f>T4-T3</f>
        <v>-6.9233713136631625E-2</v>
      </c>
      <c r="W3" s="4">
        <f>U26</f>
        <v>6.9233713136631569E-2</v>
      </c>
      <c r="X3" t="s">
        <v>11</v>
      </c>
      <c r="Y3">
        <f>V2/Y2</f>
        <v>0.63886322532686557</v>
      </c>
    </row>
    <row r="4" spans="1:35" ht="57.6" x14ac:dyDescent="0.55000000000000004">
      <c r="A4" s="1" t="s">
        <v>12</v>
      </c>
      <c r="B4" s="5">
        <v>0.3</v>
      </c>
      <c r="C4" s="3" t="s">
        <v>13</v>
      </c>
      <c r="D4" s="3">
        <f>-B4/B2</f>
        <v>-1.6666666666666665E-7</v>
      </c>
      <c r="E4" s="4">
        <f>[1]Sheet3!B19</f>
        <v>-1.6666666666666641E-7</v>
      </c>
      <c r="F4" t="s">
        <v>14</v>
      </c>
      <c r="G4">
        <f>D3+G3</f>
        <v>0.3</v>
      </c>
      <c r="M4" s="28" t="s">
        <v>23</v>
      </c>
      <c r="N4" s="28" t="s">
        <v>21</v>
      </c>
      <c r="P4" t="s">
        <v>22</v>
      </c>
      <c r="Q4" t="s">
        <v>20</v>
      </c>
      <c r="S4" s="1" t="s">
        <v>12</v>
      </c>
      <c r="T4" s="5">
        <f>-T2*W4</f>
        <v>-0.63886322532686557</v>
      </c>
      <c r="U4" s="3" t="s">
        <v>13</v>
      </c>
      <c r="V4" s="3">
        <f>-T4/T2</f>
        <v>3.5492401407048088E-7</v>
      </c>
      <c r="W4" s="4">
        <f>U27</f>
        <v>3.5492401407048088E-7</v>
      </c>
      <c r="X4" t="s">
        <v>14</v>
      </c>
      <c r="Y4">
        <f>V3+Y3</f>
        <v>0.56962951219023394</v>
      </c>
      <c r="AD4" s="28" t="s">
        <v>23</v>
      </c>
      <c r="AE4" s="28" t="s">
        <v>21</v>
      </c>
      <c r="AG4" t="s">
        <v>22</v>
      </c>
      <c r="AH4" t="s">
        <v>20</v>
      </c>
    </row>
    <row r="5" spans="1:35" x14ac:dyDescent="0.55000000000000004">
      <c r="A5" s="35"/>
      <c r="B5" s="36"/>
      <c r="C5" s="3"/>
      <c r="D5" s="3"/>
      <c r="E5" s="4"/>
      <c r="M5" s="28"/>
      <c r="N5" s="28"/>
      <c r="S5" s="35"/>
      <c r="T5" s="36"/>
      <c r="U5" s="3"/>
      <c r="V5" s="3"/>
      <c r="W5" s="4"/>
      <c r="AC5" t="s">
        <v>64</v>
      </c>
      <c r="AD5" s="28">
        <v>321</v>
      </c>
      <c r="AE5" s="28">
        <f>AD5</f>
        <v>321</v>
      </c>
      <c r="AG5">
        <f>AE5</f>
        <v>321</v>
      </c>
      <c r="AH5">
        <f>AG5^2</f>
        <v>103041</v>
      </c>
    </row>
    <row r="6" spans="1:35" x14ac:dyDescent="0.55000000000000004">
      <c r="A6" s="35"/>
      <c r="B6" s="36"/>
      <c r="C6" s="3"/>
      <c r="D6" s="3"/>
      <c r="E6" s="4"/>
      <c r="M6" s="28"/>
      <c r="N6" s="28"/>
      <c r="S6" s="35"/>
      <c r="T6" s="36"/>
      <c r="U6" s="3"/>
      <c r="V6" s="3"/>
      <c r="W6" s="4"/>
      <c r="AC6" t="s">
        <v>65</v>
      </c>
      <c r="AD6" s="28">
        <v>2400</v>
      </c>
      <c r="AE6" s="28">
        <f>AD6+AE5</f>
        <v>2721</v>
      </c>
      <c r="AG6">
        <f t="shared" ref="AG6:AG21" si="0">AE6</f>
        <v>2721</v>
      </c>
      <c r="AH6">
        <f t="shared" ref="AH6:AH21" si="1">AG6^2</f>
        <v>7403841</v>
      </c>
    </row>
    <row r="7" spans="1:35" x14ac:dyDescent="0.55000000000000004">
      <c r="A7" s="35"/>
      <c r="B7" s="36"/>
      <c r="C7" s="3"/>
      <c r="D7" s="3"/>
      <c r="E7" s="4"/>
      <c r="M7" s="28"/>
      <c r="N7" s="28"/>
      <c r="S7" s="35"/>
      <c r="T7" s="36"/>
      <c r="U7" s="3"/>
      <c r="V7" s="3"/>
      <c r="W7" s="4"/>
      <c r="AC7" t="s">
        <v>52</v>
      </c>
      <c r="AD7" s="28">
        <v>4901</v>
      </c>
      <c r="AE7" s="28">
        <f t="shared" ref="AE7:AE21" si="2">AD7+AE6</f>
        <v>7622</v>
      </c>
      <c r="AG7">
        <f t="shared" si="0"/>
        <v>7622</v>
      </c>
      <c r="AH7">
        <f t="shared" si="1"/>
        <v>58094884</v>
      </c>
      <c r="AI7" s="7"/>
    </row>
    <row r="8" spans="1:35" x14ac:dyDescent="0.55000000000000004">
      <c r="A8" s="35"/>
      <c r="B8" s="36"/>
      <c r="C8" s="3"/>
      <c r="D8" s="3"/>
      <c r="E8" s="4"/>
      <c r="M8" s="28"/>
      <c r="N8" s="28"/>
      <c r="S8" s="35"/>
      <c r="T8" s="36"/>
      <c r="U8" s="3"/>
      <c r="V8" s="3"/>
      <c r="W8" s="4"/>
      <c r="AC8" t="s">
        <v>53</v>
      </c>
      <c r="AD8" s="28">
        <v>5150</v>
      </c>
      <c r="AE8" s="28">
        <f t="shared" si="2"/>
        <v>12772</v>
      </c>
      <c r="AG8">
        <f t="shared" si="0"/>
        <v>12772</v>
      </c>
      <c r="AH8">
        <f t="shared" si="1"/>
        <v>163123984</v>
      </c>
      <c r="AI8" s="7"/>
    </row>
    <row r="9" spans="1:35" ht="14.7" thickBot="1" x14ac:dyDescent="0.6">
      <c r="D9" s="6"/>
      <c r="E9" s="6"/>
      <c r="L9" t="s">
        <v>51</v>
      </c>
      <c r="M9" s="28">
        <v>5100</v>
      </c>
      <c r="N9" s="28">
        <v>0</v>
      </c>
      <c r="P9">
        <v>0</v>
      </c>
      <c r="Q9">
        <v>0</v>
      </c>
      <c r="T9" t="s">
        <v>24</v>
      </c>
      <c r="AC9" t="s">
        <v>54</v>
      </c>
      <c r="AD9" s="28">
        <v>5500</v>
      </c>
      <c r="AE9" s="28">
        <f t="shared" si="2"/>
        <v>18272</v>
      </c>
      <c r="AG9">
        <f t="shared" si="0"/>
        <v>18272</v>
      </c>
      <c r="AH9">
        <f t="shared" si="1"/>
        <v>333865984</v>
      </c>
    </row>
    <row r="10" spans="1:35" s="7" customFormat="1" ht="43.5" thickBot="1" x14ac:dyDescent="0.6">
      <c r="B10" s="8" t="s">
        <v>15</v>
      </c>
      <c r="C10" s="9" t="s">
        <v>16</v>
      </c>
      <c r="D10" s="10" t="s">
        <v>17</v>
      </c>
      <c r="E10" s="11" t="s">
        <v>18</v>
      </c>
      <c r="G10" s="12" t="s">
        <v>19</v>
      </c>
      <c r="H10" s="12" t="s">
        <v>20</v>
      </c>
      <c r="L10" t="s">
        <v>52</v>
      </c>
      <c r="M10" s="28">
        <v>4901</v>
      </c>
      <c r="N10" s="28">
        <f>N9+M9</f>
        <v>5100</v>
      </c>
      <c r="O10"/>
      <c r="P10">
        <f>N10</f>
        <v>5100</v>
      </c>
      <c r="Q10">
        <f>P10^2</f>
        <v>26010000</v>
      </c>
      <c r="T10"/>
      <c r="U10"/>
      <c r="V10"/>
      <c r="W10"/>
      <c r="X10"/>
      <c r="Y10"/>
      <c r="Z10"/>
      <c r="AA10"/>
      <c r="AB10"/>
      <c r="AC10" t="s">
        <v>55</v>
      </c>
      <c r="AD10" s="28">
        <v>6892</v>
      </c>
      <c r="AE10" s="28">
        <f t="shared" si="2"/>
        <v>25164</v>
      </c>
      <c r="AF10"/>
      <c r="AG10">
        <f t="shared" si="0"/>
        <v>25164</v>
      </c>
      <c r="AH10">
        <f t="shared" si="1"/>
        <v>633226896</v>
      </c>
      <c r="AI10"/>
    </row>
    <row r="11" spans="1:35" s="7" customFormat="1" x14ac:dyDescent="0.55000000000000004">
      <c r="B11" s="13">
        <v>0</v>
      </c>
      <c r="C11" s="14">
        <v>200</v>
      </c>
      <c r="D11" s="14">
        <v>0</v>
      </c>
      <c r="E11" s="15">
        <f>$B$2-D11</f>
        <v>1800000</v>
      </c>
      <c r="G11" s="16">
        <f t="shared" ref="G11:G23" si="3">D11</f>
        <v>0</v>
      </c>
      <c r="H11" s="17">
        <f t="shared" ref="H11:H23" si="4">D11^2</f>
        <v>0</v>
      </c>
      <c r="L11" t="s">
        <v>53</v>
      </c>
      <c r="M11" s="28">
        <v>5150</v>
      </c>
      <c r="N11" s="28">
        <f t="shared" ref="N11:N24" si="5">N10+M10</f>
        <v>10001</v>
      </c>
      <c r="O11"/>
      <c r="P11">
        <f t="shared" ref="P11:P24" si="6">N11</f>
        <v>10001</v>
      </c>
      <c r="Q11">
        <f t="shared" ref="Q11:Q25" si="7">P11^2</f>
        <v>100020001</v>
      </c>
      <c r="T11" s="31" t="s">
        <v>25</v>
      </c>
      <c r="U11" s="31"/>
      <c r="V11"/>
      <c r="W11"/>
      <c r="X11"/>
      <c r="Y11"/>
      <c r="Z11"/>
      <c r="AA11"/>
      <c r="AB11"/>
      <c r="AC11" t="s">
        <v>56</v>
      </c>
      <c r="AD11" s="28">
        <v>6457</v>
      </c>
      <c r="AE11" s="28">
        <f t="shared" si="2"/>
        <v>31621</v>
      </c>
      <c r="AF11"/>
      <c r="AG11">
        <f t="shared" si="0"/>
        <v>31621</v>
      </c>
      <c r="AH11">
        <f t="shared" si="1"/>
        <v>999887641</v>
      </c>
      <c r="AI11"/>
    </row>
    <row r="12" spans="1:35" x14ac:dyDescent="0.55000000000000004">
      <c r="B12" s="18">
        <v>1</v>
      </c>
      <c r="C12" s="19">
        <f>E12*($B$3+$B$4*D12/$B$2)</f>
        <v>18057.993333333332</v>
      </c>
      <c r="D12" s="20">
        <f>C11+D11</f>
        <v>200</v>
      </c>
      <c r="E12" s="21">
        <f>$B$2-D12</f>
        <v>1799800</v>
      </c>
      <c r="G12" s="22">
        <f t="shared" si="3"/>
        <v>200</v>
      </c>
      <c r="H12" s="22">
        <f t="shared" si="4"/>
        <v>40000</v>
      </c>
      <c r="L12" t="s">
        <v>54</v>
      </c>
      <c r="M12" s="28">
        <v>5500</v>
      </c>
      <c r="N12" s="28">
        <f t="shared" si="5"/>
        <v>15151</v>
      </c>
      <c r="P12">
        <f t="shared" si="6"/>
        <v>15151</v>
      </c>
      <c r="Q12">
        <f t="shared" si="7"/>
        <v>229552801</v>
      </c>
      <c r="T12" s="29" t="s">
        <v>26</v>
      </c>
      <c r="U12" s="29">
        <v>0.94009679660938372</v>
      </c>
      <c r="AC12" t="s">
        <v>57</v>
      </c>
      <c r="AD12" s="28">
        <v>7579</v>
      </c>
      <c r="AE12" s="28">
        <f t="shared" si="2"/>
        <v>39200</v>
      </c>
      <c r="AG12">
        <f t="shared" si="0"/>
        <v>39200</v>
      </c>
      <c r="AH12">
        <f t="shared" si="1"/>
        <v>1536640000</v>
      </c>
    </row>
    <row r="13" spans="1:35" x14ac:dyDescent="0.55000000000000004">
      <c r="B13" s="18">
        <v>2</v>
      </c>
      <c r="C13" s="19">
        <f t="shared" ref="C13:C23" si="8">E13*($B$3+$B$4*D13/$B$2)</f>
        <v>23239.259013239993</v>
      </c>
      <c r="D13" s="20">
        <f t="shared" ref="D13:D23" si="9">C12+D12</f>
        <v>18257.993333333332</v>
      </c>
      <c r="E13" s="21">
        <f t="shared" ref="E13:E23" si="10">$B$2-D13</f>
        <v>1781742.0066666666</v>
      </c>
      <c r="G13" s="22">
        <f t="shared" si="3"/>
        <v>18257.993333333332</v>
      </c>
      <c r="H13" s="22">
        <f t="shared" si="4"/>
        <v>333354320.56004441</v>
      </c>
      <c r="L13" t="s">
        <v>55</v>
      </c>
      <c r="M13" s="28">
        <v>6892</v>
      </c>
      <c r="N13" s="28">
        <f t="shared" si="5"/>
        <v>20651</v>
      </c>
      <c r="P13">
        <f t="shared" si="6"/>
        <v>20651</v>
      </c>
      <c r="Q13">
        <f t="shared" si="7"/>
        <v>426463801</v>
      </c>
      <c r="T13" s="29" t="s">
        <v>27</v>
      </c>
      <c r="U13" s="29">
        <v>0.88378198699522492</v>
      </c>
      <c r="AC13" t="s">
        <v>58</v>
      </c>
      <c r="AD13" s="28">
        <v>7785</v>
      </c>
      <c r="AE13" s="28">
        <f t="shared" si="2"/>
        <v>46985</v>
      </c>
      <c r="AG13">
        <f t="shared" si="0"/>
        <v>46985</v>
      </c>
      <c r="AH13">
        <f t="shared" si="1"/>
        <v>2207590225</v>
      </c>
    </row>
    <row r="14" spans="1:35" x14ac:dyDescent="0.55000000000000004">
      <c r="B14" s="18">
        <v>3</v>
      </c>
      <c r="C14" s="19">
        <f t="shared" si="8"/>
        <v>29747.199521787064</v>
      </c>
      <c r="D14" s="20">
        <f t="shared" si="9"/>
        <v>41497.252346573325</v>
      </c>
      <c r="E14" s="21">
        <f t="shared" si="10"/>
        <v>1758502.7476534266</v>
      </c>
      <c r="G14" s="22">
        <f t="shared" si="3"/>
        <v>41497.252346573325</v>
      </c>
      <c r="H14" s="22">
        <f t="shared" si="4"/>
        <v>1722021952.3151853</v>
      </c>
      <c r="L14" t="s">
        <v>56</v>
      </c>
      <c r="M14" s="28">
        <v>6457</v>
      </c>
      <c r="N14" s="28">
        <f t="shared" si="5"/>
        <v>27543</v>
      </c>
      <c r="P14">
        <f t="shared" si="6"/>
        <v>27543</v>
      </c>
      <c r="Q14">
        <f t="shared" si="7"/>
        <v>758616849</v>
      </c>
      <c r="T14" s="29" t="s">
        <v>28</v>
      </c>
      <c r="U14" s="29">
        <v>0.86441231816109576</v>
      </c>
      <c r="AC14" t="s">
        <v>59</v>
      </c>
      <c r="AD14" s="28">
        <v>9834</v>
      </c>
      <c r="AE14" s="28">
        <f t="shared" si="2"/>
        <v>56819</v>
      </c>
      <c r="AG14">
        <f t="shared" si="0"/>
        <v>56819</v>
      </c>
      <c r="AH14">
        <f t="shared" si="1"/>
        <v>3228398761</v>
      </c>
    </row>
    <row r="15" spans="1:35" x14ac:dyDescent="0.55000000000000004">
      <c r="B15" s="18">
        <v>4</v>
      </c>
      <c r="C15" s="19">
        <f t="shared" si="8"/>
        <v>37814.929054820663</v>
      </c>
      <c r="D15" s="20">
        <f t="shared" si="9"/>
        <v>71244.451868360396</v>
      </c>
      <c r="E15" s="21">
        <f t="shared" si="10"/>
        <v>1728755.5481316396</v>
      </c>
      <c r="G15" s="22">
        <f t="shared" si="3"/>
        <v>71244.451868360396</v>
      </c>
      <c r="H15" s="22">
        <f t="shared" si="4"/>
        <v>5075771922.0231209</v>
      </c>
      <c r="L15" t="s">
        <v>57</v>
      </c>
      <c r="M15" s="28">
        <v>7579</v>
      </c>
      <c r="N15" s="28">
        <f t="shared" si="5"/>
        <v>34000</v>
      </c>
      <c r="P15">
        <f t="shared" si="6"/>
        <v>34000</v>
      </c>
      <c r="Q15">
        <f t="shared" si="7"/>
        <v>1156000000</v>
      </c>
      <c r="T15" s="29" t="s">
        <v>29</v>
      </c>
      <c r="U15" s="29">
        <v>1996.7004527837128</v>
      </c>
      <c r="AC15" t="s">
        <v>0</v>
      </c>
      <c r="AD15" s="28">
        <v>10030</v>
      </c>
      <c r="AE15" s="28">
        <f t="shared" si="2"/>
        <v>66849</v>
      </c>
      <c r="AG15">
        <f t="shared" si="0"/>
        <v>66849</v>
      </c>
      <c r="AH15">
        <f t="shared" si="1"/>
        <v>4468788801</v>
      </c>
    </row>
    <row r="16" spans="1:35" ht="14.7" thickBot="1" x14ac:dyDescent="0.6">
      <c r="B16" s="18">
        <v>5</v>
      </c>
      <c r="C16" s="19">
        <f t="shared" si="8"/>
        <v>47644.895706497919</v>
      </c>
      <c r="D16" s="20">
        <f t="shared" si="9"/>
        <v>109059.38092318106</v>
      </c>
      <c r="E16" s="21">
        <f t="shared" si="10"/>
        <v>1690940.6190768189</v>
      </c>
      <c r="G16" s="22">
        <f t="shared" si="3"/>
        <v>109059.38092318106</v>
      </c>
      <c r="H16" s="22">
        <f t="shared" si="4"/>
        <v>11893948567.347509</v>
      </c>
      <c r="L16" t="s">
        <v>58</v>
      </c>
      <c r="M16" s="28">
        <v>7785</v>
      </c>
      <c r="N16" s="28">
        <f t="shared" si="5"/>
        <v>41579</v>
      </c>
      <c r="P16">
        <f t="shared" si="6"/>
        <v>41579</v>
      </c>
      <c r="Q16">
        <f t="shared" si="7"/>
        <v>1728813241</v>
      </c>
      <c r="T16" s="6" t="s">
        <v>30</v>
      </c>
      <c r="U16" s="6">
        <v>15</v>
      </c>
      <c r="AC16" t="s">
        <v>1</v>
      </c>
      <c r="AD16" s="28">
        <v>11507</v>
      </c>
      <c r="AE16" s="28">
        <f t="shared" si="2"/>
        <v>78356</v>
      </c>
      <c r="AG16">
        <f t="shared" si="0"/>
        <v>78356</v>
      </c>
      <c r="AH16">
        <f t="shared" si="1"/>
        <v>6139662736</v>
      </c>
    </row>
    <row r="17" spans="1:34" x14ac:dyDescent="0.55000000000000004">
      <c r="B17" s="18">
        <v>6</v>
      </c>
      <c r="C17" s="19">
        <f t="shared" si="8"/>
        <v>59351.535170268413</v>
      </c>
      <c r="D17" s="20">
        <f t="shared" si="9"/>
        <v>156704.27662967896</v>
      </c>
      <c r="E17" s="21">
        <f t="shared" si="10"/>
        <v>1643295.7233703211</v>
      </c>
      <c r="G17" s="22">
        <f t="shared" si="3"/>
        <v>156704.27662967896</v>
      </c>
      <c r="H17" s="22">
        <f t="shared" si="4"/>
        <v>24556230314.030949</v>
      </c>
      <c r="L17" t="s">
        <v>59</v>
      </c>
      <c r="M17" s="28">
        <v>9834</v>
      </c>
      <c r="N17" s="28">
        <f t="shared" si="5"/>
        <v>49364</v>
      </c>
      <c r="P17">
        <f t="shared" si="6"/>
        <v>49364</v>
      </c>
      <c r="Q17">
        <f t="shared" si="7"/>
        <v>2436804496</v>
      </c>
      <c r="AC17" t="s">
        <v>2</v>
      </c>
      <c r="AD17" s="28">
        <v>11603</v>
      </c>
      <c r="AE17" s="28">
        <f t="shared" si="2"/>
        <v>89959</v>
      </c>
      <c r="AG17">
        <f t="shared" si="0"/>
        <v>89959</v>
      </c>
      <c r="AH17">
        <f t="shared" si="1"/>
        <v>8092621681</v>
      </c>
    </row>
    <row r="18" spans="1:34" ht="14.7" thickBot="1" x14ac:dyDescent="0.6">
      <c r="B18" s="18">
        <v>7</v>
      </c>
      <c r="C18" s="19">
        <f t="shared" si="8"/>
        <v>72876.166453229016</v>
      </c>
      <c r="D18" s="20">
        <f t="shared" si="9"/>
        <v>216055.81179994738</v>
      </c>
      <c r="E18" s="21">
        <f t="shared" si="10"/>
        <v>1583944.1882000526</v>
      </c>
      <c r="G18" s="22">
        <f t="shared" si="3"/>
        <v>216055.81179994738</v>
      </c>
      <c r="H18" s="22">
        <f t="shared" si="4"/>
        <v>46680113812.534279</v>
      </c>
      <c r="L18" t="s">
        <v>0</v>
      </c>
      <c r="M18" s="28">
        <v>10030</v>
      </c>
      <c r="N18" s="28">
        <f t="shared" si="5"/>
        <v>59198</v>
      </c>
      <c r="P18">
        <f t="shared" si="6"/>
        <v>59198</v>
      </c>
      <c r="Q18">
        <f t="shared" si="7"/>
        <v>3504403204</v>
      </c>
      <c r="T18" t="s">
        <v>31</v>
      </c>
      <c r="AC18" t="s">
        <v>3</v>
      </c>
      <c r="AD18" s="28">
        <v>17478</v>
      </c>
      <c r="AE18" s="28">
        <f t="shared" si="2"/>
        <v>107437</v>
      </c>
      <c r="AG18">
        <f t="shared" si="0"/>
        <v>107437</v>
      </c>
      <c r="AH18">
        <f t="shared" si="1"/>
        <v>11542708969</v>
      </c>
    </row>
    <row r="19" spans="1:34" x14ac:dyDescent="0.55000000000000004">
      <c r="B19" s="18">
        <v>8</v>
      </c>
      <c r="C19" s="19">
        <f t="shared" si="8"/>
        <v>87876.659017205471</v>
      </c>
      <c r="D19" s="20">
        <f t="shared" si="9"/>
        <v>288931.97825317638</v>
      </c>
      <c r="E19" s="21">
        <f t="shared" si="10"/>
        <v>1511068.0217468236</v>
      </c>
      <c r="G19" s="22">
        <f t="shared" si="3"/>
        <v>288931.97825317638</v>
      </c>
      <c r="H19" s="22">
        <f t="shared" si="4"/>
        <v>83481688057.293991</v>
      </c>
      <c r="L19" t="s">
        <v>1</v>
      </c>
      <c r="M19" s="28">
        <v>11507</v>
      </c>
      <c r="N19" s="28">
        <f t="shared" si="5"/>
        <v>69228</v>
      </c>
      <c r="P19">
        <f t="shared" si="6"/>
        <v>69228</v>
      </c>
      <c r="Q19">
        <f t="shared" si="7"/>
        <v>4792515984</v>
      </c>
      <c r="T19" s="30"/>
      <c r="U19" s="30" t="s">
        <v>36</v>
      </c>
      <c r="V19" s="30" t="s">
        <v>37</v>
      </c>
      <c r="W19" s="30" t="s">
        <v>38</v>
      </c>
      <c r="X19" s="30" t="s">
        <v>39</v>
      </c>
      <c r="Y19" s="30" t="s">
        <v>40</v>
      </c>
      <c r="AC19" t="s">
        <v>50</v>
      </c>
      <c r="AD19" s="28">
        <v>14820</v>
      </c>
      <c r="AE19" s="28">
        <f t="shared" si="2"/>
        <v>122257</v>
      </c>
      <c r="AG19">
        <f t="shared" si="0"/>
        <v>122257</v>
      </c>
      <c r="AH19">
        <f t="shared" si="1"/>
        <v>14946774049</v>
      </c>
    </row>
    <row r="20" spans="1:34" x14ac:dyDescent="0.55000000000000004">
      <c r="B20" s="18">
        <v>9</v>
      </c>
      <c r="C20" s="19">
        <f t="shared" si="8"/>
        <v>103610.37995481701</v>
      </c>
      <c r="D20" s="20">
        <f t="shared" si="9"/>
        <v>376808.63727038185</v>
      </c>
      <c r="E20" s="21">
        <f t="shared" si="10"/>
        <v>1423191.3627296181</v>
      </c>
      <c r="G20" s="22">
        <f t="shared" si="3"/>
        <v>376808.63727038185</v>
      </c>
      <c r="H20" s="22">
        <f t="shared" si="4"/>
        <v>141984749121.56219</v>
      </c>
      <c r="L20" t="s">
        <v>2</v>
      </c>
      <c r="M20" s="28">
        <v>11603</v>
      </c>
      <c r="N20" s="28">
        <f t="shared" si="5"/>
        <v>80735</v>
      </c>
      <c r="P20">
        <f t="shared" si="6"/>
        <v>80735</v>
      </c>
      <c r="Q20">
        <f t="shared" si="7"/>
        <v>6518140225</v>
      </c>
      <c r="T20" s="29" t="s">
        <v>32</v>
      </c>
      <c r="U20" s="29">
        <v>2</v>
      </c>
      <c r="V20" s="29">
        <v>363813473.35557318</v>
      </c>
      <c r="W20" s="29">
        <v>181906736.67778659</v>
      </c>
      <c r="X20" s="29">
        <v>45.62710878350218</v>
      </c>
      <c r="Y20" s="29">
        <v>2.4639998431423507E-6</v>
      </c>
      <c r="AC20" t="s">
        <v>60</v>
      </c>
      <c r="AD20" s="28">
        <v>14402</v>
      </c>
      <c r="AE20" s="28">
        <f t="shared" si="2"/>
        <v>136659</v>
      </c>
      <c r="AG20">
        <f t="shared" si="0"/>
        <v>136659</v>
      </c>
      <c r="AH20">
        <f t="shared" si="1"/>
        <v>18675682281</v>
      </c>
    </row>
    <row r="21" spans="1:34" x14ac:dyDescent="0.55000000000000004">
      <c r="B21" s="18">
        <v>10</v>
      </c>
      <c r="C21" s="19">
        <f t="shared" si="8"/>
        <v>118854.44297670333</v>
      </c>
      <c r="D21" s="20">
        <f t="shared" si="9"/>
        <v>480419.01722519886</v>
      </c>
      <c r="E21" s="21">
        <f t="shared" si="10"/>
        <v>1319580.9827748011</v>
      </c>
      <c r="G21" s="22">
        <f t="shared" si="3"/>
        <v>480419.01722519886</v>
      </c>
      <c r="H21" s="22">
        <f t="shared" si="4"/>
        <v>230802432111.62592</v>
      </c>
      <c r="L21" t="s">
        <v>3</v>
      </c>
      <c r="M21" s="28">
        <v>17478</v>
      </c>
      <c r="N21" s="28">
        <f t="shared" si="5"/>
        <v>92338</v>
      </c>
      <c r="P21">
        <f t="shared" si="6"/>
        <v>92338</v>
      </c>
      <c r="Q21">
        <f t="shared" si="7"/>
        <v>8526306244</v>
      </c>
      <c r="T21" s="29" t="s">
        <v>33</v>
      </c>
      <c r="U21" s="29">
        <v>12</v>
      </c>
      <c r="V21" s="29">
        <v>47841752.377760202</v>
      </c>
      <c r="W21" s="29">
        <v>3986812.6981466836</v>
      </c>
      <c r="X21" s="29"/>
      <c r="Y21" s="29"/>
      <c r="AC21" t="s">
        <v>61</v>
      </c>
      <c r="AD21" s="28">
        <v>24500</v>
      </c>
      <c r="AE21" s="28">
        <f t="shared" si="2"/>
        <v>161159</v>
      </c>
      <c r="AG21">
        <f t="shared" si="0"/>
        <v>161159</v>
      </c>
      <c r="AH21">
        <f t="shared" si="1"/>
        <v>25972223281</v>
      </c>
    </row>
    <row r="22" spans="1:34" ht="14.7" thickBot="1" x14ac:dyDescent="0.6">
      <c r="B22" s="18">
        <v>11</v>
      </c>
      <c r="C22" s="19">
        <f t="shared" si="8"/>
        <v>131934.52344149147</v>
      </c>
      <c r="D22" s="20">
        <f t="shared" si="9"/>
        <v>599273.4602019022</v>
      </c>
      <c r="E22" s="21">
        <f t="shared" si="10"/>
        <v>1200726.5397980977</v>
      </c>
      <c r="G22" s="22">
        <f t="shared" si="3"/>
        <v>599273.4602019022</v>
      </c>
      <c r="H22" s="22">
        <f t="shared" si="4"/>
        <v>359128680102.36084</v>
      </c>
      <c r="L22" t="s">
        <v>50</v>
      </c>
      <c r="M22" s="28">
        <v>14820</v>
      </c>
      <c r="N22" s="28">
        <f t="shared" si="5"/>
        <v>109816</v>
      </c>
      <c r="P22">
        <f t="shared" si="6"/>
        <v>109816</v>
      </c>
      <c r="Q22">
        <f t="shared" si="7"/>
        <v>12059553856</v>
      </c>
      <c r="T22" s="6" t="s">
        <v>34</v>
      </c>
      <c r="U22" s="6">
        <v>14</v>
      </c>
      <c r="V22" s="6">
        <v>411655225.73333335</v>
      </c>
      <c r="W22" s="6"/>
      <c r="X22" s="6"/>
      <c r="Y22" s="6"/>
    </row>
    <row r="23" spans="1:34" ht="14.7" thickBot="1" x14ac:dyDescent="0.6">
      <c r="B23" s="23">
        <v>12</v>
      </c>
      <c r="C23" s="24">
        <f t="shared" si="8"/>
        <v>140939.46269927791</v>
      </c>
      <c r="D23" s="25">
        <f t="shared" si="9"/>
        <v>731207.98364339373</v>
      </c>
      <c r="E23" s="26">
        <f t="shared" si="10"/>
        <v>1068792.0163566063</v>
      </c>
      <c r="G23" s="22">
        <f t="shared" si="3"/>
        <v>731207.98364339373</v>
      </c>
      <c r="H23" s="22">
        <f t="shared" si="4"/>
        <v>534665115343.83752</v>
      </c>
      <c r="L23" t="s">
        <v>60</v>
      </c>
      <c r="M23" s="28">
        <v>14402</v>
      </c>
      <c r="N23" s="28">
        <f t="shared" si="5"/>
        <v>124636</v>
      </c>
      <c r="P23">
        <f t="shared" si="6"/>
        <v>124636</v>
      </c>
      <c r="Q23">
        <f t="shared" si="7"/>
        <v>15534132496</v>
      </c>
      <c r="AE23" t="s">
        <v>24</v>
      </c>
    </row>
    <row r="24" spans="1:34" ht="14.7" thickBot="1" x14ac:dyDescent="0.6">
      <c r="B24" s="27"/>
      <c r="G24" s="7"/>
      <c r="H24" s="7"/>
      <c r="L24" t="s">
        <v>61</v>
      </c>
      <c r="M24" s="28">
        <v>24500</v>
      </c>
      <c r="N24" s="28">
        <f t="shared" si="5"/>
        <v>139038</v>
      </c>
      <c r="P24">
        <f t="shared" si="6"/>
        <v>139038</v>
      </c>
      <c r="Q24">
        <f t="shared" si="7"/>
        <v>19331565444</v>
      </c>
      <c r="T24" s="30"/>
      <c r="U24" s="30" t="s">
        <v>41</v>
      </c>
      <c r="V24" s="30" t="s">
        <v>29</v>
      </c>
      <c r="W24" s="30" t="s">
        <v>42</v>
      </c>
      <c r="X24" s="30" t="s">
        <v>43</v>
      </c>
      <c r="Y24" s="30" t="s">
        <v>44</v>
      </c>
      <c r="Z24" s="30" t="s">
        <v>45</v>
      </c>
      <c r="AA24" s="30" t="s">
        <v>46</v>
      </c>
      <c r="AB24" s="30" t="s">
        <v>47</v>
      </c>
    </row>
    <row r="25" spans="1:34" x14ac:dyDescent="0.55000000000000004">
      <c r="M25" s="28"/>
      <c r="N25" s="28">
        <f t="shared" ref="N25" si="11">N24+M24</f>
        <v>163538</v>
      </c>
      <c r="P25">
        <f t="shared" ref="P25" si="12">N25</f>
        <v>163538</v>
      </c>
      <c r="Q25">
        <f t="shared" si="7"/>
        <v>26744677444</v>
      </c>
      <c r="T25" s="29" t="s">
        <v>35</v>
      </c>
      <c r="U25" s="29">
        <v>4683.3154143745287</v>
      </c>
      <c r="V25" s="29">
        <v>1339.861568485162</v>
      </c>
      <c r="W25" s="29">
        <v>3.4953726000734924</v>
      </c>
      <c r="X25" s="29">
        <v>4.4193821184546423E-3</v>
      </c>
      <c r="Y25" s="29">
        <v>1764.0078389810019</v>
      </c>
      <c r="Z25" s="29">
        <v>7602.622989768055</v>
      </c>
      <c r="AA25" s="29">
        <v>1764.0078389810019</v>
      </c>
      <c r="AB25" s="29">
        <v>7602.622989768055</v>
      </c>
      <c r="AE25" s="31" t="s">
        <v>25</v>
      </c>
      <c r="AF25" s="31"/>
    </row>
    <row r="26" spans="1:34" x14ac:dyDescent="0.55000000000000004">
      <c r="A26" t="s">
        <v>24</v>
      </c>
      <c r="N26" s="28"/>
      <c r="T26" s="29" t="s">
        <v>48</v>
      </c>
      <c r="U26" s="29">
        <v>6.9233713136631569E-2</v>
      </c>
      <c r="V26" s="29">
        <v>4.8410795052058912E-2</v>
      </c>
      <c r="W26" s="29">
        <v>1.4301296448897518</v>
      </c>
      <c r="X26" s="29">
        <v>0.17819776680517235</v>
      </c>
      <c r="Y26" s="29">
        <v>-3.6244348217185168E-2</v>
      </c>
      <c r="Z26" s="29">
        <v>0.17471177449044831</v>
      </c>
      <c r="AA26" s="29">
        <v>-3.6244348217185168E-2</v>
      </c>
      <c r="AB26" s="29">
        <v>0.17471177449044831</v>
      </c>
      <c r="AE26" s="29" t="s">
        <v>26</v>
      </c>
      <c r="AF26" s="29">
        <v>0.95481325860794231</v>
      </c>
    </row>
    <row r="27" spans="1:34" ht="14.7" thickBot="1" x14ac:dyDescent="0.6">
      <c r="T27" s="6" t="s">
        <v>49</v>
      </c>
      <c r="U27" s="6">
        <v>3.5492401407048088E-7</v>
      </c>
      <c r="V27" s="6">
        <v>3.3853893069030882E-7</v>
      </c>
      <c r="W27" s="6">
        <v>1.0483994066701916</v>
      </c>
      <c r="X27" s="6">
        <v>0.31511188262445183</v>
      </c>
      <c r="Y27" s="6">
        <v>-3.8268895145938858E-7</v>
      </c>
      <c r="Z27" s="6">
        <v>1.0925369796003504E-6</v>
      </c>
      <c r="AA27" s="6">
        <v>-3.8268895145938858E-7</v>
      </c>
      <c r="AB27" s="6">
        <v>1.0925369796003504E-6</v>
      </c>
      <c r="AE27" s="29" t="s">
        <v>27</v>
      </c>
      <c r="AF27" s="29">
        <v>0.91166835881351727</v>
      </c>
    </row>
    <row r="28" spans="1:34" x14ac:dyDescent="0.55000000000000004">
      <c r="A28" s="31" t="s">
        <v>25</v>
      </c>
      <c r="B28" s="31"/>
      <c r="AE28" s="29" t="s">
        <v>28</v>
      </c>
      <c r="AF28" s="29">
        <v>0.89904955292973399</v>
      </c>
    </row>
    <row r="29" spans="1:34" x14ac:dyDescent="0.55000000000000004">
      <c r="A29" s="29" t="s">
        <v>26</v>
      </c>
      <c r="B29" s="29">
        <v>1</v>
      </c>
      <c r="AE29" s="29" t="s">
        <v>29</v>
      </c>
      <c r="AF29" s="29">
        <v>1885.1399953639868</v>
      </c>
    </row>
    <row r="30" spans="1:34" ht="14.7" thickBot="1" x14ac:dyDescent="0.6">
      <c r="A30" s="29" t="s">
        <v>27</v>
      </c>
      <c r="B30" s="29">
        <v>1</v>
      </c>
      <c r="AE30" s="6" t="s">
        <v>30</v>
      </c>
      <c r="AF30" s="6">
        <v>17</v>
      </c>
    </row>
    <row r="31" spans="1:34" x14ac:dyDescent="0.55000000000000004">
      <c r="A31" s="29" t="s">
        <v>28</v>
      </c>
      <c r="B31" s="29">
        <v>1</v>
      </c>
    </row>
    <row r="32" spans="1:34" ht="14.7" thickBot="1" x14ac:dyDescent="0.6">
      <c r="A32" s="29" t="s">
        <v>29</v>
      </c>
      <c r="B32" s="29">
        <v>5.6979679748754587E-12</v>
      </c>
      <c r="AE32" t="s">
        <v>31</v>
      </c>
    </row>
    <row r="33" spans="1:39" ht="14.7" thickBot="1" x14ac:dyDescent="0.6">
      <c r="A33" s="6" t="s">
        <v>30</v>
      </c>
      <c r="B33" s="6">
        <v>12</v>
      </c>
      <c r="AE33" s="30"/>
      <c r="AF33" s="30" t="s">
        <v>36</v>
      </c>
      <c r="AG33" s="30" t="s">
        <v>37</v>
      </c>
      <c r="AH33" s="30" t="s">
        <v>38</v>
      </c>
      <c r="AI33" s="30" t="s">
        <v>39</v>
      </c>
      <c r="AJ33" s="30" t="s">
        <v>40</v>
      </c>
    </row>
    <row r="34" spans="1:39" x14ac:dyDescent="0.55000000000000004">
      <c r="AE34" s="29" t="s">
        <v>32</v>
      </c>
      <c r="AF34" s="29">
        <v>2</v>
      </c>
      <c r="AG34" s="29">
        <v>513494543.71148336</v>
      </c>
      <c r="AH34" s="29">
        <v>256747271.85574168</v>
      </c>
      <c r="AI34" s="29">
        <v>72.246801100659312</v>
      </c>
      <c r="AJ34" s="29">
        <v>4.1957934185067093E-8</v>
      </c>
    </row>
    <row r="35" spans="1:39" ht="14.7" thickBot="1" x14ac:dyDescent="0.6">
      <c r="A35" t="s">
        <v>31</v>
      </c>
      <c r="AE35" s="29" t="s">
        <v>33</v>
      </c>
      <c r="AF35" s="29">
        <v>14</v>
      </c>
      <c r="AG35" s="29">
        <v>49752539.229693048</v>
      </c>
      <c r="AH35" s="29">
        <v>3553752.8021209319</v>
      </c>
      <c r="AI35" s="29"/>
      <c r="AJ35" s="29"/>
    </row>
    <row r="36" spans="1:39" ht="14.7" thickBot="1" x14ac:dyDescent="0.6">
      <c r="A36" s="30"/>
      <c r="B36" s="30" t="s">
        <v>36</v>
      </c>
      <c r="C36" s="30" t="s">
        <v>37</v>
      </c>
      <c r="D36" s="30" t="s">
        <v>38</v>
      </c>
      <c r="E36" s="30" t="s">
        <v>39</v>
      </c>
      <c r="F36" s="30" t="s">
        <v>40</v>
      </c>
      <c r="AE36" s="6" t="s">
        <v>34</v>
      </c>
      <c r="AF36" s="6">
        <v>16</v>
      </c>
      <c r="AG36" s="6">
        <v>563247082.94117641</v>
      </c>
      <c r="AH36" s="6"/>
      <c r="AI36" s="6"/>
      <c r="AJ36" s="6"/>
    </row>
    <row r="37" spans="1:39" ht="14.7" thickBot="1" x14ac:dyDescent="0.6">
      <c r="A37" s="29" t="s">
        <v>32</v>
      </c>
      <c r="B37" s="29">
        <v>2</v>
      </c>
      <c r="C37" s="29">
        <v>20781346978.503315</v>
      </c>
      <c r="D37" s="29">
        <v>10390673489.251657</v>
      </c>
      <c r="E37" s="29">
        <v>3.2003957870933907E+32</v>
      </c>
      <c r="F37" s="29">
        <v>4.6348929381432543E-144</v>
      </c>
    </row>
    <row r="38" spans="1:39" x14ac:dyDescent="0.55000000000000004">
      <c r="A38" s="29" t="s">
        <v>33</v>
      </c>
      <c r="B38" s="29">
        <v>9</v>
      </c>
      <c r="C38" s="29">
        <v>2.9220155138435703E-22</v>
      </c>
      <c r="D38" s="29">
        <v>3.2466839042706336E-23</v>
      </c>
      <c r="E38" s="29"/>
      <c r="F38" s="29"/>
      <c r="AE38" s="30"/>
      <c r="AF38" s="30" t="s">
        <v>41</v>
      </c>
      <c r="AG38" s="30" t="s">
        <v>29</v>
      </c>
      <c r="AH38" s="30" t="s">
        <v>42</v>
      </c>
      <c r="AI38" s="30" t="s">
        <v>43</v>
      </c>
      <c r="AJ38" s="30" t="s">
        <v>44</v>
      </c>
      <c r="AK38" s="30" t="s">
        <v>45</v>
      </c>
      <c r="AL38" s="30" t="s">
        <v>46</v>
      </c>
      <c r="AM38" s="30" t="s">
        <v>47</v>
      </c>
    </row>
    <row r="39" spans="1:39" ht="14.7" thickBot="1" x14ac:dyDescent="0.6">
      <c r="A39" s="6" t="s">
        <v>34</v>
      </c>
      <c r="B39" s="6">
        <v>11</v>
      </c>
      <c r="C39" s="6">
        <v>20781346978.503315</v>
      </c>
      <c r="D39" s="6"/>
      <c r="E39" s="6"/>
      <c r="F39" s="6"/>
      <c r="AE39" s="29" t="s">
        <v>35</v>
      </c>
      <c r="AF39" s="29">
        <v>3010.2217710713121</v>
      </c>
      <c r="AG39" s="29">
        <v>952.32817833016099</v>
      </c>
      <c r="AH39" s="29">
        <v>3.1609080142409729</v>
      </c>
      <c r="AI39" s="29">
        <v>6.939522153428585E-3</v>
      </c>
      <c r="AJ39" s="29">
        <v>967.68097165976997</v>
      </c>
      <c r="AK39" s="29">
        <v>5052.7625704828542</v>
      </c>
      <c r="AL39" s="29">
        <v>967.68097165976997</v>
      </c>
      <c r="AM39" s="29">
        <v>5052.7625704828542</v>
      </c>
    </row>
    <row r="40" spans="1:39" ht="14.7" thickBot="1" x14ac:dyDescent="0.6">
      <c r="AE40" s="29" t="s">
        <v>22</v>
      </c>
      <c r="AF40" s="29">
        <v>0.10121703778038911</v>
      </c>
      <c r="AG40" s="29">
        <v>3.2938260249273987E-2</v>
      </c>
      <c r="AH40" s="29">
        <v>3.0729321164623471</v>
      </c>
      <c r="AI40" s="29">
        <v>8.2649126238195213E-3</v>
      </c>
      <c r="AJ40" s="29">
        <v>3.0571495674574081E-2</v>
      </c>
      <c r="AK40" s="29">
        <v>0.17186257988620413</v>
      </c>
      <c r="AL40" s="29">
        <v>3.0571495674574081E-2</v>
      </c>
      <c r="AM40" s="29">
        <v>0.17186257988620413</v>
      </c>
    </row>
    <row r="41" spans="1:39" ht="14.7" thickBot="1" x14ac:dyDescent="0.6">
      <c r="A41" s="30"/>
      <c r="B41" s="30" t="s">
        <v>41</v>
      </c>
      <c r="C41" s="30" t="s">
        <v>29</v>
      </c>
      <c r="D41" s="30" t="s">
        <v>42</v>
      </c>
      <c r="E41" s="30" t="s">
        <v>43</v>
      </c>
      <c r="F41" s="30" t="s">
        <v>44</v>
      </c>
      <c r="G41" s="30" t="s">
        <v>45</v>
      </c>
      <c r="H41" s="30" t="s">
        <v>46</v>
      </c>
      <c r="I41" s="30" t="s">
        <v>47</v>
      </c>
      <c r="AE41" s="6" t="s">
        <v>20</v>
      </c>
      <c r="AF41" s="6">
        <v>8.429535810662328E-8</v>
      </c>
      <c r="AG41" s="6">
        <v>2.1338602199208064E-7</v>
      </c>
      <c r="AH41" s="6">
        <v>0.39503692566025583</v>
      </c>
      <c r="AI41" s="6">
        <v>0.69876889154926092</v>
      </c>
      <c r="AJ41" s="6">
        <v>-3.7337214124972712E-7</v>
      </c>
      <c r="AK41" s="6">
        <v>5.4196285746297371E-7</v>
      </c>
      <c r="AL41" s="6">
        <v>-3.7337214124972712E-7</v>
      </c>
      <c r="AM41" s="6">
        <v>5.4196285746297371E-7</v>
      </c>
    </row>
    <row r="42" spans="1:39" x14ac:dyDescent="0.55000000000000004">
      <c r="A42" s="29" t="s">
        <v>35</v>
      </c>
      <c r="B42" s="32">
        <v>18000.000000000029</v>
      </c>
      <c r="C42" s="29">
        <v>3.1495887024446707E-12</v>
      </c>
      <c r="D42" s="29">
        <v>5715031929733764</v>
      </c>
      <c r="E42" s="29">
        <v>7.8289384935983778E-139</v>
      </c>
      <c r="F42" s="29">
        <v>18000.000000000022</v>
      </c>
      <c r="G42" s="29">
        <v>18000.000000000036</v>
      </c>
      <c r="H42" s="29">
        <v>18000.000000000022</v>
      </c>
      <c r="I42" s="29">
        <v>18000.000000000036</v>
      </c>
    </row>
    <row r="43" spans="1:39" x14ac:dyDescent="0.55000000000000004">
      <c r="A43" s="29" t="s">
        <v>48</v>
      </c>
      <c r="B43" s="32">
        <v>0.28999999999999976</v>
      </c>
      <c r="C43" s="29">
        <v>2.5215759869360507E-17</v>
      </c>
      <c r="D43" s="29">
        <v>1.1500744038746052E+16</v>
      </c>
      <c r="E43" s="29">
        <v>1.4465631261576943E-141</v>
      </c>
      <c r="F43" s="29">
        <v>0.2899999999999997</v>
      </c>
      <c r="G43" s="29">
        <v>0.28999999999999981</v>
      </c>
      <c r="H43" s="29">
        <v>0.2899999999999997</v>
      </c>
      <c r="I43" s="29">
        <v>0.28999999999999981</v>
      </c>
    </row>
    <row r="44" spans="1:39" ht="14.7" thickBot="1" x14ac:dyDescent="0.6">
      <c r="A44" s="6" t="s">
        <v>49</v>
      </c>
      <c r="B44" s="33">
        <v>-1.6666666666666641E-7</v>
      </c>
      <c r="C44" s="6">
        <v>3.5501094526967056E-23</v>
      </c>
      <c r="D44" s="6">
        <v>-4694690935234811</v>
      </c>
      <c r="E44" s="6">
        <v>4.5962936882270139E-138</v>
      </c>
      <c r="F44" s="6">
        <v>-1.6666666666666649E-7</v>
      </c>
      <c r="G44" s="6">
        <v>-1.6666666666666633E-7</v>
      </c>
      <c r="H44" s="6">
        <v>-1.6666666666666649E-7</v>
      </c>
      <c r="I44" s="6">
        <v>-1.6666666666666633E-7</v>
      </c>
    </row>
  </sheetData>
  <mergeCells count="1">
    <mergeCell ref="L1:AA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63</v>
      </c>
    </row>
    <row r="2" spans="1:1" x14ac:dyDescent="0.55000000000000004">
      <c r="A2" s="28">
        <v>5100</v>
      </c>
    </row>
    <row r="3" spans="1:1" x14ac:dyDescent="0.55000000000000004">
      <c r="A3" s="28">
        <v>4901</v>
      </c>
    </row>
    <row r="4" spans="1:1" x14ac:dyDescent="0.55000000000000004">
      <c r="A4" s="28">
        <v>5150</v>
      </c>
    </row>
    <row r="5" spans="1:1" x14ac:dyDescent="0.55000000000000004">
      <c r="A5" s="28">
        <v>5500</v>
      </c>
    </row>
    <row r="6" spans="1:1" x14ac:dyDescent="0.55000000000000004">
      <c r="A6" s="28">
        <v>6892</v>
      </c>
    </row>
    <row r="7" spans="1:1" x14ac:dyDescent="0.55000000000000004">
      <c r="A7" s="28">
        <v>6457</v>
      </c>
    </row>
    <row r="8" spans="1:1" x14ac:dyDescent="0.55000000000000004">
      <c r="A8" s="28">
        <v>7579</v>
      </c>
    </row>
    <row r="9" spans="1:1" x14ac:dyDescent="0.55000000000000004">
      <c r="A9" s="28">
        <v>7785</v>
      </c>
    </row>
    <row r="10" spans="1:1" x14ac:dyDescent="0.55000000000000004">
      <c r="A10" s="28">
        <v>9834</v>
      </c>
    </row>
    <row r="11" spans="1:1" x14ac:dyDescent="0.55000000000000004">
      <c r="A11" s="28">
        <v>10030</v>
      </c>
    </row>
    <row r="12" spans="1:1" x14ac:dyDescent="0.55000000000000004">
      <c r="A12" s="28">
        <v>11507</v>
      </c>
    </row>
    <row r="13" spans="1:1" x14ac:dyDescent="0.55000000000000004">
      <c r="A13" s="28">
        <v>11603</v>
      </c>
    </row>
    <row r="14" spans="1:1" x14ac:dyDescent="0.55000000000000004">
      <c r="A14" s="28">
        <v>17478</v>
      </c>
    </row>
    <row r="15" spans="1:1" x14ac:dyDescent="0.55000000000000004">
      <c r="A15" s="28">
        <v>14820</v>
      </c>
    </row>
    <row r="16" spans="1:1" x14ac:dyDescent="0.55000000000000004">
      <c r="A16" s="28">
        <v>14402</v>
      </c>
    </row>
    <row r="17" spans="1:1" x14ac:dyDescent="0.55000000000000004">
      <c r="A17" s="28">
        <v>24500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Kathy</dc:creator>
  <cp:lastModifiedBy>Tang Kathy</cp:lastModifiedBy>
  <dcterms:created xsi:type="dcterms:W3CDTF">2016-10-31T19:28:30Z</dcterms:created>
  <dcterms:modified xsi:type="dcterms:W3CDTF">2016-11-01T02:48:28Z</dcterms:modified>
</cp:coreProperties>
</file>