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a\Documents\Git\University\Algoritmia\tables\lab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20" i="1"/>
  <c r="D21" i="1"/>
  <c r="D22" i="1"/>
  <c r="D23" i="1"/>
  <c r="D24" i="1"/>
  <c r="D25" i="1"/>
  <c r="D26" i="1"/>
  <c r="D27" i="1"/>
  <c r="D28" i="1"/>
  <c r="D29" i="1"/>
  <c r="D20" i="1"/>
  <c r="C21" i="1"/>
  <c r="C22" i="1"/>
  <c r="C23" i="1"/>
  <c r="C24" i="1"/>
  <c r="C25" i="1"/>
  <c r="C26" i="1"/>
  <c r="C27" i="1"/>
  <c r="C28" i="1"/>
  <c r="C29" i="1"/>
  <c r="C20" i="1"/>
  <c r="E19" i="1"/>
  <c r="C19" i="1"/>
  <c r="C14" i="1" l="1"/>
  <c r="C13" i="1"/>
  <c r="C12" i="1"/>
  <c r="C11" i="1"/>
  <c r="C10" i="1"/>
  <c r="C9" i="1"/>
  <c r="C8" i="1"/>
  <c r="C7" i="1"/>
  <c r="C6" i="1"/>
  <c r="C5" i="1"/>
  <c r="C4" i="1"/>
  <c r="E14" i="1" l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<sst xmlns="http://schemas.openxmlformats.org/spreadsheetml/2006/main" count="9" uniqueCount="8">
  <si>
    <t>n</t>
  </si>
  <si>
    <t>fillIn (micros)</t>
  </si>
  <si>
    <t>sum (micros)</t>
  </si>
  <si>
    <t>maximum (micros)</t>
  </si>
  <si>
    <t>theoretical values</t>
  </si>
  <si>
    <t>fillIn (theor)</t>
  </si>
  <si>
    <t>sum (theor)</t>
  </si>
  <si>
    <t>maximum (theor)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</si>
</sst>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fillIn (micros)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Sheet1!$B$4:$B$14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Sheet1!$C$4:$C$14</c:f>
              <c:numCache>
                <c:formatCode>0.0000</c:formatCode>
                <c:ptCount val="11"/>
                <c:pt idx="0">
                  <c:v>0.31</c:v>
                </c:pt>
                <c:pt idx="1">
                  <c:v>1.1000000000000001</c:v>
                </c:pt>
                <c:pt idx="2">
                  <c:v>4.5199999999999996</c:v>
                </c:pt>
                <c:pt idx="3">
                  <c:v>22.46</c:v>
                </c:pt>
                <c:pt idx="4" formatCode="0.00">
                  <c:v>118.6</c:v>
                </c:pt>
                <c:pt idx="5" formatCode="0.00">
                  <c:v>680.8</c:v>
                </c:pt>
                <c:pt idx="6" formatCode="0.00">
                  <c:v>3061.3</c:v>
                </c:pt>
                <c:pt idx="7" formatCode="0">
                  <c:v>14040</c:v>
                </c:pt>
                <c:pt idx="8" formatCode="0">
                  <c:v>78160</c:v>
                </c:pt>
                <c:pt idx="9" formatCode="0">
                  <c:v>408890</c:v>
                </c:pt>
                <c:pt idx="10" formatCode="0">
                  <c:v>2205570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sum (micros)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Sheet1!$B$4:$B$14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Sheet1!$D$4:$D$14</c:f>
              <c:numCache>
                <c:formatCode>0.0000</c:formatCode>
                <c:ptCount val="11"/>
                <c:pt idx="0">
                  <c:v>6.1999999999999998E-3</c:v>
                </c:pt>
                <c:pt idx="1">
                  <c:v>3.4299999999999997E-2</c:v>
                </c:pt>
                <c:pt idx="2">
                  <c:v>0.20910000000000001</c:v>
                </c:pt>
                <c:pt idx="3">
                  <c:v>0.94</c:v>
                </c:pt>
                <c:pt idx="4" formatCode="0.00">
                  <c:v>5.46</c:v>
                </c:pt>
                <c:pt idx="5" formatCode="0.00">
                  <c:v>26.98</c:v>
                </c:pt>
                <c:pt idx="6" formatCode="0.00">
                  <c:v>137.13</c:v>
                </c:pt>
                <c:pt idx="7" formatCode="0.00">
                  <c:v>811.05</c:v>
                </c:pt>
                <c:pt idx="8" formatCode="0">
                  <c:v>3450</c:v>
                </c:pt>
                <c:pt idx="9" formatCode="0">
                  <c:v>17223</c:v>
                </c:pt>
                <c:pt idx="10" formatCode="0">
                  <c:v>78000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maximum (micros)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Sheet1!$B$4:$B$14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Sheet1!$E$4:$E$14</c:f>
              <c:numCache>
                <c:formatCode>0.0000</c:formatCode>
                <c:ptCount val="11"/>
                <c:pt idx="0">
                  <c:v>1.24E-2</c:v>
                </c:pt>
                <c:pt idx="1">
                  <c:v>3.2800000000000003E-2</c:v>
                </c:pt>
                <c:pt idx="2">
                  <c:v>0.1638</c:v>
                </c:pt>
                <c:pt idx="3">
                  <c:v>0.7349</c:v>
                </c:pt>
                <c:pt idx="4" formatCode="0.00">
                  <c:v>3.43</c:v>
                </c:pt>
                <c:pt idx="5" formatCode="0.00">
                  <c:v>18.100000000000001</c:v>
                </c:pt>
                <c:pt idx="6" formatCode="0.00">
                  <c:v>88.46</c:v>
                </c:pt>
                <c:pt idx="7" formatCode="0.00">
                  <c:v>759.63</c:v>
                </c:pt>
                <c:pt idx="8" formatCode="0">
                  <c:v>3916</c:v>
                </c:pt>
                <c:pt idx="9" formatCode="0">
                  <c:v>20200</c:v>
                </c:pt>
                <c:pt idx="10" formatCode="0">
                  <c:v>106100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52496"/>
        <c:axId val="1840555216"/>
      </c:scatterChart>
      <c:valAx>
        <c:axId val="18405524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40555216"/>
        <c:crosses val="autoZero"/>
        <c:crossBetween val="midCat"/>
      </c:valAx>
      <c:valAx>
        <c:axId val="18405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5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fillIn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fillIn (micros)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Sheet1!$B$4:$B$15</c:f>
              <c:numCache>
                <c:formatCode>0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Sheet1!$C$4:$C$15</c:f>
              <c:numCache>
                <c:formatCode>0.0000</c:formatCode>
                <c:ptCount val="12"/>
                <c:pt idx="0">
                  <c:v>0.31</c:v>
                </c:pt>
                <c:pt idx="1">
                  <c:v>1.1000000000000001</c:v>
                </c:pt>
                <c:pt idx="2">
                  <c:v>4.5199999999999996</c:v>
                </c:pt>
                <c:pt idx="3">
                  <c:v>22.46</c:v>
                </c:pt>
                <c:pt idx="4" formatCode="0.00">
                  <c:v>118.6</c:v>
                </c:pt>
                <c:pt idx="5" formatCode="0.00">
                  <c:v>680.8</c:v>
                </c:pt>
                <c:pt idx="6" formatCode="0.00">
                  <c:v>3061.3</c:v>
                </c:pt>
                <c:pt idx="7" formatCode="0">
                  <c:v>14040</c:v>
                </c:pt>
                <c:pt idx="8" formatCode="0">
                  <c:v>78160</c:v>
                </c:pt>
                <c:pt idx="9" formatCode="0">
                  <c:v>408890</c:v>
                </c:pt>
                <c:pt idx="10" formatCode="0">
                  <c:v>2205570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Sheet1!$C$18</c:f>
              <c:strCache>
                <c:ptCount val="1"/>
                <c:pt idx="0">
                  <c:v>fillIn (theor)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Sheet1!$B$19:$B$29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Sheet1!$C$19:$C$29</c:f>
              <c:numCache>
                <c:formatCode>0.00</c:formatCode>
                <c:ptCount val="11"/>
                <c:pt idx="0">
                  <c:v>0.31</c:v>
                </c:pt>
                <c:pt idx="1">
                  <c:v>1.55</c:v>
                </c:pt>
                <c:pt idx="2">
                  <c:v>7.75</c:v>
                </c:pt>
                <c:pt idx="3">
                  <c:v>38.75</c:v>
                </c:pt>
                <c:pt idx="4">
                  <c:v>193.75</c:v>
                </c:pt>
                <c:pt idx="5">
                  <c:v>968.75</c:v>
                </c:pt>
                <c:pt idx="6">
                  <c:v>4843.75</c:v>
                </c:pt>
                <c:pt idx="7">
                  <c:v>24218.75</c:v>
                </c:pt>
                <c:pt idx="8">
                  <c:v>121093.75</c:v>
                </c:pt>
                <c:pt idx="9">
                  <c:v>605468.75</c:v>
                </c:pt>
                <c:pt idx="10">
                  <c:v>3027343.75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60112"/>
        <c:axId val="1840557392"/>
      </c:scatterChart>
      <c:valAx>
        <c:axId val="184056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57392"/>
        <c:crosses val="autoZero"/>
        <c:crossBetween val="midCat"/>
      </c:valAx>
      <c:valAx>
        <c:axId val="18405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6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sum (micros)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Sheet1!$B$4:$B$14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Sheet1!$D$4:$D$14</c:f>
              <c:numCache>
                <c:formatCode>0.0000</c:formatCode>
                <c:ptCount val="11"/>
                <c:pt idx="0">
                  <c:v>6.1999999999999998E-3</c:v>
                </c:pt>
                <c:pt idx="1">
                  <c:v>3.4299999999999997E-2</c:v>
                </c:pt>
                <c:pt idx="2">
                  <c:v>0.20910000000000001</c:v>
                </c:pt>
                <c:pt idx="3">
                  <c:v>0.94</c:v>
                </c:pt>
                <c:pt idx="4" formatCode="0.00">
                  <c:v>5.46</c:v>
                </c:pt>
                <c:pt idx="5" formatCode="0.00">
                  <c:v>26.98</c:v>
                </c:pt>
                <c:pt idx="6" formatCode="0.00">
                  <c:v>137.13</c:v>
                </c:pt>
                <c:pt idx="7" formatCode="0.00">
                  <c:v>811.05</c:v>
                </c:pt>
                <c:pt idx="8" formatCode="0">
                  <c:v>3450</c:v>
                </c:pt>
                <c:pt idx="9" formatCode="0">
                  <c:v>17223</c:v>
                </c:pt>
                <c:pt idx="10" formatCode="0">
                  <c:v>78000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Sheet1!$D$18</c:f>
              <c:strCache>
                <c:ptCount val="1"/>
                <c:pt idx="0">
                  <c:v>sum (theor)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Sheet1!$B$19:$B$29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Sheet1!$D$19:$D$29</c:f>
              <c:numCache>
                <c:formatCode>0.00</c:formatCode>
                <c:ptCount val="11"/>
                <c:pt idx="0">
                  <c:v>6.1999999999999998E-3</c:v>
                </c:pt>
                <c:pt idx="1">
                  <c:v>3.1E-2</c:v>
                </c:pt>
                <c:pt idx="2">
                  <c:v>0.155</c:v>
                </c:pt>
                <c:pt idx="3">
                  <c:v>0.77500000000000002</c:v>
                </c:pt>
                <c:pt idx="4">
                  <c:v>3.875</c:v>
                </c:pt>
                <c:pt idx="5">
                  <c:v>19.375</c:v>
                </c:pt>
                <c:pt idx="6">
                  <c:v>96.875</c:v>
                </c:pt>
                <c:pt idx="7">
                  <c:v>484.375</c:v>
                </c:pt>
                <c:pt idx="8">
                  <c:v>2421.875</c:v>
                </c:pt>
                <c:pt idx="9">
                  <c:v>12109.375</c:v>
                </c:pt>
                <c:pt idx="10">
                  <c:v>60546.875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63376"/>
        <c:axId val="1840549776"/>
      </c:scatterChart>
      <c:valAx>
        <c:axId val="184056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49776"/>
        <c:crosses val="autoZero"/>
        <c:crossBetween val="midCat"/>
      </c:valAx>
      <c:valAx>
        <c:axId val="18405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6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maximum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Sheet1!$E$3</c:f>
              <c:strCache>
                <c:ptCount val="1"/>
                <c:pt idx="0">
                  <c:v>maximum (micros)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Sheet1!$B$4:$B$14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Sheet1!$E$4:$E$14</c:f>
              <c:numCache>
                <c:formatCode>0.0000</c:formatCode>
                <c:ptCount val="11"/>
                <c:pt idx="0">
                  <c:v>1.24E-2</c:v>
                </c:pt>
                <c:pt idx="1">
                  <c:v>3.2800000000000003E-2</c:v>
                </c:pt>
                <c:pt idx="2">
                  <c:v>0.1638</c:v>
                </c:pt>
                <c:pt idx="3">
                  <c:v>0.7349</c:v>
                </c:pt>
                <c:pt idx="4" formatCode="0.00">
                  <c:v>3.43</c:v>
                </c:pt>
                <c:pt idx="5" formatCode="0.00">
                  <c:v>18.100000000000001</c:v>
                </c:pt>
                <c:pt idx="6" formatCode="0.00">
                  <c:v>88.46</c:v>
                </c:pt>
                <c:pt idx="7" formatCode="0.00">
                  <c:v>759.63</c:v>
                </c:pt>
                <c:pt idx="8" formatCode="0">
                  <c:v>3916</c:v>
                </c:pt>
                <c:pt idx="9" formatCode="0">
                  <c:v>20200</c:v>
                </c:pt>
                <c:pt idx="10" formatCode="0">
                  <c:v>106100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Sheet1!$E$18</c:f>
              <c:strCache>
                <c:ptCount val="1"/>
                <c:pt idx="0">
                  <c:v>maximum (theor)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Sheet1!$B$19:$B$29</c:f>
              <c:numCache>
                <c:formatCode>0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781250</c:v>
                </c:pt>
                <c:pt idx="8">
                  <c:v>3906250</c:v>
                </c:pt>
                <c:pt idx="9">
                  <c:v>19531250</c:v>
                </c:pt>
                <c:pt idx="10">
                  <c:v>97656250</c:v>
                </c:pt>
              </c:numCache>
            </c:numRef>
          </c:xVal>
          <c:yVal>
            <c:numRef>
              <c:f>Sheet1!$E$19:$E$29</c:f>
              <c:numCache>
                <c:formatCode>0.00</c:formatCode>
                <c:ptCount val="11"/>
                <c:pt idx="0">
                  <c:v>1.24E-2</c:v>
                </c:pt>
                <c:pt idx="1">
                  <c:v>6.2E-2</c:v>
                </c:pt>
                <c:pt idx="2">
                  <c:v>0.31</c:v>
                </c:pt>
                <c:pt idx="3">
                  <c:v>1.55</c:v>
                </c:pt>
                <c:pt idx="4">
                  <c:v>7.75</c:v>
                </c:pt>
                <c:pt idx="5">
                  <c:v>38.75</c:v>
                </c:pt>
                <c:pt idx="6">
                  <c:v>193.75</c:v>
                </c:pt>
                <c:pt idx="7">
                  <c:v>968.75</c:v>
                </c:pt>
                <c:pt idx="8">
                  <c:v>4843.75</c:v>
                </c:pt>
                <c:pt idx="9">
                  <c:v>24218.75</c:v>
                </c:pt>
                <c:pt idx="10">
                  <c:v>121093.75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55760"/>
        <c:axId val="1840557936"/>
      </c:scatterChart>
      <c:valAx>
        <c:axId val="184055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57936"/>
        <c:crosses val="autoZero"/>
        <c:crossBetween val="midCat"/>
      </c:valAx>
      <c:valAx>
        <c:axId val="18405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55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4762</xdr:rowOff>
    </xdr:from>
    <xdr:to>
      <xdr:col>17</xdr:col>
      <xdr:colOff>0</xdr:colOff>
      <xdr:row>14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571499</xdr:colOff>
      <xdr:row>30</xdr:row>
      <xdr:rowOff>23812</xdr:rowOff>
    </xdr:from>
    <xdr:to>
      <xdr:col>7</xdr:col>
      <xdr:colOff>69272</xdr:colOff>
      <xdr:row>44</xdr:row>
      <xdr:rowOff>147637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563476</xdr:colOff>
      <xdr:row>29</xdr:row>
      <xdr:rowOff>205961</xdr:rowOff>
    </xdr:from>
    <xdr:to>
      <xdr:col>18</xdr:col>
      <xdr:colOff>398317</xdr:colOff>
      <xdr:row>44</xdr:row>
      <xdr:rowOff>128130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1005981</xdr:colOff>
      <xdr:row>45</xdr:row>
      <xdr:rowOff>176337</xdr:rowOff>
    </xdr:from>
    <xdr:to>
      <xdr:col>13</xdr:col>
      <xdr:colOff>207818</xdr:colOff>
      <xdr:row>60</xdr:row>
      <xdr:rowOff>145572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B18" sqref="B18:E29"/>
    </sheetView>
  </sheetViews>
  <sheetFormatPr baseColWidth="10" defaultColWidth="9.140625" defaultRowHeight="15" x14ac:dyDescent="0.25"/>
  <cols>
    <col min="2" max="2" width="22.85546875" bestFit="1" customWidth="1"/>
    <col min="3" max="3" width="20.7109375" bestFit="1" customWidth="1"/>
    <col min="4" max="4" width="21.42578125" customWidth="1"/>
    <col min="5" max="5" width="22.140625" bestFit="1" customWidth="1"/>
  </cols>
  <sheetData>
    <row r="1" spans="1:9" ht="15.75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8.75" x14ac:dyDescent="0.25">
      <c r="A3" s="1"/>
      <c r="B3" s="3" t="s">
        <v>0</v>
      </c>
      <c r="C3" s="3" t="s">
        <v>1</v>
      </c>
      <c r="D3" s="3" t="s">
        <v>2</v>
      </c>
      <c r="E3" s="3" t="s">
        <v>3</v>
      </c>
      <c r="F3" s="1"/>
      <c r="G3" s="1"/>
      <c r="H3" s="1"/>
      <c r="I3" s="1"/>
    </row>
    <row r="4" spans="1:9" ht="18.75" x14ac:dyDescent="0.25">
      <c r="A4" s="1"/>
      <c r="B4" s="4">
        <v>10</v>
      </c>
      <c r="C4" s="5">
        <f>31/100</f>
        <v>0.31</v>
      </c>
      <c r="D4" s="5">
        <v>6.1999999999999998E-3</v>
      </c>
      <c r="E4" s="5">
        <f>124/10000</f>
        <v>1.24E-2</v>
      </c>
      <c r="F4" s="1"/>
      <c r="G4" s="1"/>
      <c r="H4" s="1"/>
      <c r="I4" s="1"/>
    </row>
    <row r="5" spans="1:9" ht="18.75" x14ac:dyDescent="0.25">
      <c r="A5" s="1"/>
      <c r="B5" s="4">
        <v>50</v>
      </c>
      <c r="C5" s="5">
        <f>110/100</f>
        <v>1.1000000000000001</v>
      </c>
      <c r="D5" s="5">
        <v>3.4299999999999997E-2</v>
      </c>
      <c r="E5" s="5">
        <f>328/10000</f>
        <v>3.2800000000000003E-2</v>
      </c>
      <c r="F5" s="1"/>
      <c r="G5" s="1"/>
      <c r="H5" s="1"/>
      <c r="I5" s="1"/>
    </row>
    <row r="6" spans="1:9" ht="18.75" x14ac:dyDescent="0.25">
      <c r="A6" s="1"/>
      <c r="B6" s="4">
        <v>250</v>
      </c>
      <c r="C6" s="5">
        <f>452/100</f>
        <v>4.5199999999999996</v>
      </c>
      <c r="D6" s="5">
        <v>0.20910000000000001</v>
      </c>
      <c r="E6" s="5">
        <f>1638/10000</f>
        <v>0.1638</v>
      </c>
      <c r="F6" s="1"/>
      <c r="G6" s="1"/>
      <c r="H6" s="1"/>
      <c r="I6" s="1"/>
    </row>
    <row r="7" spans="1:9" ht="18.75" x14ac:dyDescent="0.25">
      <c r="A7" s="1"/>
      <c r="B7" s="4">
        <v>1250</v>
      </c>
      <c r="C7" s="5">
        <f>2246/100</f>
        <v>22.46</v>
      </c>
      <c r="D7" s="5">
        <v>0.94</v>
      </c>
      <c r="E7" s="5">
        <f>7349/10000</f>
        <v>0.7349</v>
      </c>
      <c r="F7" s="1"/>
      <c r="G7" s="1"/>
      <c r="H7" s="1"/>
      <c r="I7" s="1"/>
    </row>
    <row r="8" spans="1:9" ht="18.75" x14ac:dyDescent="0.25">
      <c r="A8" s="1"/>
      <c r="B8" s="4">
        <v>6250</v>
      </c>
      <c r="C8" s="6">
        <f>11860/100</f>
        <v>118.6</v>
      </c>
      <c r="D8" s="6">
        <v>5.46</v>
      </c>
      <c r="E8" s="6">
        <f>343/100</f>
        <v>3.43</v>
      </c>
      <c r="F8" s="1"/>
      <c r="G8" s="1"/>
      <c r="H8" s="1"/>
      <c r="I8" s="1"/>
    </row>
    <row r="9" spans="1:9" ht="18.75" x14ac:dyDescent="0.25">
      <c r="A9" s="1"/>
      <c r="B9" s="4">
        <v>31250</v>
      </c>
      <c r="C9" s="6">
        <f>68080/100</f>
        <v>680.8</v>
      </c>
      <c r="D9" s="6">
        <v>26.98</v>
      </c>
      <c r="E9" s="6">
        <f>1810/100</f>
        <v>18.100000000000001</v>
      </c>
      <c r="F9" s="1"/>
      <c r="G9" s="1"/>
      <c r="H9" s="1"/>
      <c r="I9" s="1"/>
    </row>
    <row r="10" spans="1:9" ht="18.75" x14ac:dyDescent="0.25">
      <c r="A10" s="1"/>
      <c r="B10" s="4">
        <v>156250</v>
      </c>
      <c r="C10" s="6">
        <f>30613/10</f>
        <v>3061.3</v>
      </c>
      <c r="D10" s="6">
        <v>137.13</v>
      </c>
      <c r="E10" s="6">
        <f>8846/100</f>
        <v>88.46</v>
      </c>
      <c r="F10" s="1"/>
      <c r="G10" s="1"/>
      <c r="H10" s="1"/>
      <c r="I10" s="1"/>
    </row>
    <row r="11" spans="1:9" ht="18.75" x14ac:dyDescent="0.25">
      <c r="A11" s="1"/>
      <c r="B11" s="4">
        <v>781250</v>
      </c>
      <c r="C11" s="4">
        <f>1404*10</f>
        <v>14040</v>
      </c>
      <c r="D11" s="6">
        <v>811.05</v>
      </c>
      <c r="E11" s="6">
        <f>75963/100</f>
        <v>759.63</v>
      </c>
      <c r="F11" s="1"/>
      <c r="G11" s="1"/>
      <c r="H11" s="1"/>
      <c r="I11" s="1"/>
    </row>
    <row r="12" spans="1:9" ht="18.75" x14ac:dyDescent="0.25">
      <c r="A12" s="1"/>
      <c r="B12" s="4">
        <v>3906250</v>
      </c>
      <c r="C12" s="4">
        <f>7816*10</f>
        <v>78160</v>
      </c>
      <c r="D12" s="4">
        <v>3450</v>
      </c>
      <c r="E12" s="4">
        <f>3916</f>
        <v>3916</v>
      </c>
      <c r="F12" s="1"/>
      <c r="G12" s="1"/>
      <c r="H12" s="1"/>
      <c r="I12" s="1"/>
    </row>
    <row r="13" spans="1:9" ht="18.75" x14ac:dyDescent="0.25">
      <c r="A13" s="1"/>
      <c r="B13" s="4">
        <v>19531250</v>
      </c>
      <c r="C13" s="4">
        <f>408890</f>
        <v>408890</v>
      </c>
      <c r="D13" s="4">
        <v>17223</v>
      </c>
      <c r="E13" s="4">
        <f>202*100</f>
        <v>20200</v>
      </c>
      <c r="F13" s="1"/>
      <c r="G13" s="1"/>
      <c r="H13" s="1"/>
      <c r="I13" s="1"/>
    </row>
    <row r="14" spans="1:9" ht="18.75" x14ac:dyDescent="0.25">
      <c r="A14" s="1"/>
      <c r="B14" s="4">
        <v>97656250</v>
      </c>
      <c r="C14" s="4">
        <f>220557*10</f>
        <v>2205570</v>
      </c>
      <c r="D14" s="4">
        <v>78000</v>
      </c>
      <c r="E14" s="4">
        <f>1061*100</f>
        <v>106100</v>
      </c>
      <c r="F14" s="1"/>
      <c r="G14" s="1"/>
      <c r="H14" s="1"/>
      <c r="I14" s="1"/>
    </row>
    <row r="15" spans="1:9" ht="15.75" x14ac:dyDescent="0.25">
      <c r="A15" s="1"/>
      <c r="B15" s="1"/>
      <c r="C15" s="1"/>
      <c r="D15" s="1"/>
      <c r="E15" s="2"/>
      <c r="F15" s="1"/>
      <c r="G15" s="1"/>
      <c r="H15" s="1"/>
      <c r="I15" s="1"/>
    </row>
    <row r="16" spans="1:9" ht="15.75" x14ac:dyDescent="0.25">
      <c r="A16" s="1"/>
      <c r="B16" s="1"/>
      <c r="C16" s="1"/>
      <c r="D16" s="1"/>
      <c r="E16" s="2"/>
      <c r="F16" s="1"/>
      <c r="G16" s="1"/>
      <c r="H16" s="1"/>
      <c r="I16" s="1"/>
    </row>
    <row r="17" spans="1:9" ht="18.75" x14ac:dyDescent="0.25">
      <c r="A17" s="1"/>
      <c r="B17" s="3" t="s">
        <v>4</v>
      </c>
      <c r="C17" s="1"/>
      <c r="D17" s="1"/>
      <c r="E17" s="2"/>
      <c r="F17" s="1"/>
      <c r="G17" s="1"/>
      <c r="H17" s="1"/>
      <c r="I17" s="1"/>
    </row>
    <row r="18" spans="1:9" ht="18.75" x14ac:dyDescent="0.25">
      <c r="A18" s="1"/>
      <c r="B18" s="3" t="s">
        <v>0</v>
      </c>
      <c r="C18" s="3" t="s">
        <v>5</v>
      </c>
      <c r="D18" s="3" t="s">
        <v>6</v>
      </c>
      <c r="E18" s="3" t="s">
        <v>7</v>
      </c>
      <c r="F18" s="1"/>
      <c r="G18" s="1"/>
      <c r="H18" s="1"/>
      <c r="I18" s="1"/>
    </row>
    <row r="19" spans="1:9" ht="18.75" x14ac:dyDescent="0.25">
      <c r="A19" s="1"/>
      <c r="B19" s="4">
        <v>10</v>
      </c>
      <c r="C19" s="6">
        <f>31/100</f>
        <v>0.31</v>
      </c>
      <c r="D19" s="6">
        <v>6.1999999999999998E-3</v>
      </c>
      <c r="E19" s="6">
        <f>124/10000</f>
        <v>1.24E-2</v>
      </c>
      <c r="F19" s="1"/>
      <c r="G19" s="1"/>
      <c r="H19" s="1"/>
      <c r="I19" s="1"/>
    </row>
    <row r="20" spans="1:9" ht="18.75" x14ac:dyDescent="0.25">
      <c r="A20" s="1"/>
      <c r="B20" s="4">
        <v>50</v>
      </c>
      <c r="C20" s="6">
        <f>(B20/$B$19)*$C$19</f>
        <v>1.55</v>
      </c>
      <c r="D20" s="6">
        <f>(B20/$B$19)*$D$19</f>
        <v>3.1E-2</v>
      </c>
      <c r="E20" s="6">
        <f>(B20/$B$19)*$E$19</f>
        <v>6.2E-2</v>
      </c>
      <c r="F20" s="1"/>
      <c r="G20" s="1"/>
      <c r="H20" s="1"/>
      <c r="I20" s="1"/>
    </row>
    <row r="21" spans="1:9" ht="18.75" x14ac:dyDescent="0.25">
      <c r="A21" s="1"/>
      <c r="B21" s="4">
        <v>250</v>
      </c>
      <c r="C21" s="6">
        <f t="shared" ref="C21:C29" si="0">(B21/$B$19)*$C$19</f>
        <v>7.75</v>
      </c>
      <c r="D21" s="6">
        <f t="shared" ref="D21:D29" si="1">(B21/$B$19)*$D$19</f>
        <v>0.155</v>
      </c>
      <c r="E21" s="6">
        <f t="shared" ref="E21:E29" si="2">(B21/$B$19)*$E$19</f>
        <v>0.31</v>
      </c>
      <c r="F21" s="1"/>
      <c r="G21" s="1"/>
      <c r="H21" s="1"/>
      <c r="I21" s="1"/>
    </row>
    <row r="22" spans="1:9" ht="18.75" x14ac:dyDescent="0.25">
      <c r="A22" s="1"/>
      <c r="B22" s="4">
        <v>1250</v>
      </c>
      <c r="C22" s="6">
        <f t="shared" si="0"/>
        <v>38.75</v>
      </c>
      <c r="D22" s="6">
        <f t="shared" si="1"/>
        <v>0.77500000000000002</v>
      </c>
      <c r="E22" s="6">
        <f t="shared" si="2"/>
        <v>1.55</v>
      </c>
      <c r="F22" s="1"/>
      <c r="G22" s="1"/>
      <c r="H22" s="1"/>
      <c r="I22" s="1"/>
    </row>
    <row r="23" spans="1:9" ht="18.75" x14ac:dyDescent="0.25">
      <c r="A23" s="1"/>
      <c r="B23" s="4">
        <v>6250</v>
      </c>
      <c r="C23" s="6">
        <f t="shared" si="0"/>
        <v>193.75</v>
      </c>
      <c r="D23" s="6">
        <f t="shared" si="1"/>
        <v>3.875</v>
      </c>
      <c r="E23" s="6">
        <f t="shared" si="2"/>
        <v>7.75</v>
      </c>
      <c r="F23" s="1"/>
      <c r="G23" s="1"/>
      <c r="H23" s="1"/>
      <c r="I23" s="1"/>
    </row>
    <row r="24" spans="1:9" ht="18.75" x14ac:dyDescent="0.25">
      <c r="A24" s="1"/>
      <c r="B24" s="4">
        <v>31250</v>
      </c>
      <c r="C24" s="6">
        <f t="shared" si="0"/>
        <v>968.75</v>
      </c>
      <c r="D24" s="6">
        <f t="shared" si="1"/>
        <v>19.375</v>
      </c>
      <c r="E24" s="6">
        <f t="shared" si="2"/>
        <v>38.75</v>
      </c>
      <c r="F24" s="1"/>
      <c r="G24" s="1"/>
      <c r="H24" s="1"/>
      <c r="I24" s="1"/>
    </row>
    <row r="25" spans="1:9" ht="18.75" x14ac:dyDescent="0.25">
      <c r="B25" s="4">
        <v>156250</v>
      </c>
      <c r="C25" s="6">
        <f t="shared" si="0"/>
        <v>4843.75</v>
      </c>
      <c r="D25" s="6">
        <f t="shared" si="1"/>
        <v>96.875</v>
      </c>
      <c r="E25" s="6">
        <f t="shared" si="2"/>
        <v>193.75</v>
      </c>
    </row>
    <row r="26" spans="1:9" ht="18.75" x14ac:dyDescent="0.25">
      <c r="B26" s="4">
        <v>781250</v>
      </c>
      <c r="C26" s="6">
        <f t="shared" si="0"/>
        <v>24218.75</v>
      </c>
      <c r="D26" s="6">
        <f t="shared" si="1"/>
        <v>484.375</v>
      </c>
      <c r="E26" s="6">
        <f t="shared" si="2"/>
        <v>968.75</v>
      </c>
    </row>
    <row r="27" spans="1:9" ht="18.75" x14ac:dyDescent="0.25">
      <c r="B27" s="4">
        <v>3906250</v>
      </c>
      <c r="C27" s="6">
        <f t="shared" si="0"/>
        <v>121093.75</v>
      </c>
      <c r="D27" s="6">
        <f t="shared" si="1"/>
        <v>2421.875</v>
      </c>
      <c r="E27" s="6">
        <f t="shared" si="2"/>
        <v>4843.75</v>
      </c>
    </row>
    <row r="28" spans="1:9" ht="18.75" x14ac:dyDescent="0.25">
      <c r="B28" s="4">
        <v>19531250</v>
      </c>
      <c r="C28" s="6">
        <f t="shared" si="0"/>
        <v>605468.75</v>
      </c>
      <c r="D28" s="6">
        <f t="shared" si="1"/>
        <v>12109.375</v>
      </c>
      <c r="E28" s="6">
        <f t="shared" si="2"/>
        <v>24218.75</v>
      </c>
    </row>
    <row r="29" spans="1:9" ht="18.75" x14ac:dyDescent="0.25">
      <c r="B29" s="4">
        <v>97656250</v>
      </c>
      <c r="C29" s="6">
        <f t="shared" si="0"/>
        <v>3027343.75</v>
      </c>
      <c r="D29" s="6">
        <f t="shared" si="1"/>
        <v>60546.875</v>
      </c>
      <c r="E29" s="6">
        <f t="shared" si="2"/>
        <v>121093.75</v>
      </c>
    </row>
    <row r="30" spans="1:9" ht="15.75" x14ac:dyDescent="0.25">
      <c r="D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Carla Fernandez</cp:lastModifiedBy>
  <dcterms:created xsi:type="dcterms:W3CDTF">2016-02-02T17:39:30Z</dcterms:created>
  <dcterms:modified xsi:type="dcterms:W3CDTF">2016-02-13T10:29:56Z</dcterms:modified>
</cp:coreProperties>
</file>