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polik/Desktop/Desktop/Grad School/Year 2/Alum Nitrogen/Alum_Nitrogen_Code/Tables/"/>
    </mc:Choice>
  </mc:AlternateContent>
  <xr:revisionPtr revIDLastSave="0" documentId="13_ncr:1_{D428BF62-100C-8442-A0B6-EDC0E29BB27E}" xr6:coauthVersionLast="47" xr6:coauthVersionMax="47" xr10:uidLastSave="{00000000-0000-0000-0000-000000000000}"/>
  <bookViews>
    <workbookView xWindow="140" yWindow="760" windowWidth="30240" windowHeight="18880" activeTab="4" xr2:uid="{AF918AEF-49D1-0A40-8550-9CBEC7B6862C}"/>
  </bookViews>
  <sheets>
    <sheet name="S1_AlumLakes" sheetId="1" r:id="rId1"/>
    <sheet name="S2_ControlLakes" sheetId="2" r:id="rId2"/>
    <sheet name="S3_DIN" sheetId="3" r:id="rId3"/>
    <sheet name="S4_BACI_ST" sheetId="4" r:id="rId4"/>
    <sheet name="S5_BACI_LT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C3" i="1"/>
  <c r="AD3" i="1"/>
  <c r="AB4" i="1"/>
  <c r="AC4" i="1"/>
  <c r="AD4" i="1"/>
  <c r="AB5" i="1"/>
  <c r="AC5" i="1"/>
  <c r="AD5" i="1"/>
  <c r="AB6" i="1"/>
  <c r="AC6" i="1"/>
  <c r="AD6" i="1"/>
  <c r="AB7" i="1"/>
  <c r="AC7" i="1"/>
  <c r="AD7" i="1"/>
  <c r="AB8" i="1"/>
  <c r="AC8" i="1"/>
  <c r="AD8" i="1"/>
  <c r="AB9" i="1"/>
  <c r="AC9" i="1"/>
  <c r="AD9" i="1"/>
  <c r="AB10" i="1"/>
  <c r="AC10" i="1"/>
  <c r="AD10" i="1"/>
  <c r="AB11" i="1"/>
  <c r="AC11" i="1"/>
  <c r="AD11" i="1"/>
  <c r="AB12" i="1"/>
  <c r="AC12" i="1"/>
  <c r="AD12" i="1"/>
  <c r="AB13" i="1"/>
  <c r="AC13" i="1"/>
  <c r="AD13" i="1"/>
  <c r="AB14" i="1"/>
  <c r="AC14" i="1"/>
  <c r="AD14" i="1"/>
  <c r="AB15" i="1"/>
  <c r="AC15" i="1"/>
  <c r="AD15" i="1"/>
  <c r="AB16" i="1"/>
  <c r="AC16" i="1"/>
  <c r="AD16" i="1"/>
  <c r="AB17" i="1"/>
  <c r="AC17" i="1"/>
  <c r="AD17" i="1"/>
  <c r="AB18" i="1"/>
  <c r="AC18" i="1"/>
  <c r="AD18" i="1"/>
  <c r="AB19" i="1"/>
  <c r="AC19" i="1"/>
  <c r="AD19" i="1"/>
  <c r="AB20" i="1"/>
  <c r="AC20" i="1"/>
  <c r="AD20" i="1"/>
  <c r="AB21" i="1"/>
  <c r="AC21" i="1"/>
  <c r="AD21" i="1"/>
  <c r="AB22" i="1"/>
  <c r="AC22" i="1"/>
  <c r="AD22" i="1"/>
  <c r="AB23" i="1"/>
  <c r="AC23" i="1"/>
  <c r="AD23" i="1"/>
  <c r="AB24" i="1"/>
  <c r="AC24" i="1"/>
  <c r="AD24" i="1"/>
  <c r="AB25" i="1"/>
  <c r="AC25" i="1"/>
  <c r="AD25" i="1"/>
  <c r="AB26" i="1"/>
  <c r="AC26" i="1"/>
  <c r="AD26" i="1"/>
  <c r="AB27" i="1"/>
  <c r="AC27" i="1"/>
  <c r="AD27" i="1"/>
  <c r="AB28" i="1"/>
  <c r="AC28" i="1"/>
  <c r="AD28" i="1"/>
  <c r="AB29" i="1"/>
  <c r="AC29" i="1"/>
  <c r="AD29" i="1"/>
  <c r="AB30" i="1"/>
  <c r="AC30" i="1"/>
  <c r="AD30" i="1"/>
  <c r="AB31" i="1"/>
  <c r="AC31" i="1"/>
  <c r="AD31" i="1"/>
  <c r="AB32" i="1"/>
  <c r="AC32" i="1"/>
  <c r="AD32" i="1"/>
  <c r="AB33" i="1"/>
  <c r="AC33" i="1"/>
  <c r="AD33" i="1"/>
  <c r="AB34" i="1"/>
  <c r="AC34" i="1"/>
  <c r="AD34" i="1"/>
  <c r="AB35" i="1"/>
  <c r="AC35" i="1"/>
  <c r="AD35" i="1"/>
  <c r="AB36" i="1"/>
  <c r="AC36" i="1"/>
  <c r="AD36" i="1"/>
  <c r="AB37" i="1"/>
  <c r="AC37" i="1"/>
  <c r="AD37" i="1"/>
  <c r="AB38" i="1"/>
  <c r="AC38" i="1"/>
  <c r="AD38" i="1"/>
  <c r="AB39" i="1"/>
  <c r="AC39" i="1"/>
  <c r="AD39" i="1"/>
  <c r="AB40" i="1"/>
  <c r="AC40" i="1"/>
  <c r="AD40" i="1"/>
  <c r="AB41" i="1"/>
  <c r="AC41" i="1"/>
  <c r="AD41" i="1"/>
  <c r="AB42" i="1"/>
  <c r="AC42" i="1"/>
  <c r="AD42" i="1"/>
  <c r="AB43" i="1"/>
  <c r="AC43" i="1"/>
  <c r="AD43" i="1"/>
  <c r="AB44" i="1"/>
  <c r="AC44" i="1"/>
  <c r="AD44" i="1"/>
  <c r="AB45" i="1"/>
  <c r="AC45" i="1"/>
  <c r="AD45" i="1"/>
  <c r="AB46" i="1"/>
  <c r="AC46" i="1"/>
  <c r="AD46" i="1"/>
  <c r="AB47" i="1"/>
  <c r="AC47" i="1"/>
  <c r="AD47" i="1"/>
  <c r="AD2" i="1"/>
  <c r="AC2" i="1"/>
  <c r="AB2" i="1"/>
</calcChain>
</file>

<file path=xl/sharedStrings.xml><?xml version="1.0" encoding="utf-8"?>
<sst xmlns="http://schemas.openxmlformats.org/spreadsheetml/2006/main" count="1079" uniqueCount="241">
  <si>
    <t>DOW</t>
  </si>
  <si>
    <t>Date</t>
  </si>
  <si>
    <t>05.05.2016</t>
  </si>
  <si>
    <t>6.11.2020</t>
  </si>
  <si>
    <t>09.18.2018</t>
  </si>
  <si>
    <t>06.01.2011</t>
  </si>
  <si>
    <t>10.xx.1997</t>
  </si>
  <si>
    <t>4.1.2019</t>
  </si>
  <si>
    <t>5.x.2017</t>
  </si>
  <si>
    <t>5.24.2005, 10.30.2007</t>
  </si>
  <si>
    <t>09.15.2015</t>
  </si>
  <si>
    <t>05.09.1996</t>
  </si>
  <si>
    <t>10.01.2013</t>
  </si>
  <si>
    <t>10.25.2019</t>
  </si>
  <si>
    <t>09.30.2020</t>
  </si>
  <si>
    <t>09.28.2020</t>
  </si>
  <si>
    <t>10.28.1997</t>
  </si>
  <si>
    <t>10.03.2019</t>
  </si>
  <si>
    <t>3.30.1994</t>
  </si>
  <si>
    <t>9.17.2019</t>
  </si>
  <si>
    <t>09.23.2019</t>
  </si>
  <si>
    <t>09.24.2020</t>
  </si>
  <si>
    <t>10.10.2017</t>
  </si>
  <si>
    <t>10.06.2020</t>
  </si>
  <si>
    <t>7.26.1996</t>
  </si>
  <si>
    <t>10.01.2019</t>
  </si>
  <si>
    <t>05.01.2003</t>
  </si>
  <si>
    <t>05.15.2001</t>
  </si>
  <si>
    <t>10.15.2001</t>
  </si>
  <si>
    <t>10.01.2020</t>
  </si>
  <si>
    <t>05.18.2015</t>
  </si>
  <si>
    <t>10.15.1996</t>
  </si>
  <si>
    <t>11.4.1996 with spot treatment  in 4.x.1997</t>
  </si>
  <si>
    <t>06.03.2019</t>
  </si>
  <si>
    <t>05.01.2012</t>
  </si>
  <si>
    <t>10.15.2008</t>
  </si>
  <si>
    <t>Fall 2013</t>
  </si>
  <si>
    <t>11.14.2012</t>
  </si>
  <si>
    <t>09.xx.2010 and Spring 2011</t>
  </si>
  <si>
    <t>05.07.2019</t>
  </si>
  <si>
    <t>04.26.2014, 4.26.16</t>
  </si>
  <si>
    <t>09.15.2009, 5.x.2010</t>
  </si>
  <si>
    <t>10.15.2004</t>
  </si>
  <si>
    <t>05.18.2020</t>
  </si>
  <si>
    <t>10.15.2013</t>
  </si>
  <si>
    <t>5.26.2018, 5.14.2020</t>
  </si>
  <si>
    <t>05.26.2020</t>
  </si>
  <si>
    <t>Fall 2008/Fall 2009</t>
  </si>
  <si>
    <t>Pre.One</t>
  </si>
  <si>
    <t>Pre.Two</t>
  </si>
  <si>
    <t>Post.One</t>
  </si>
  <si>
    <t>Post.Two</t>
  </si>
  <si>
    <t>Season</t>
  </si>
  <si>
    <t>Fall</t>
  </si>
  <si>
    <t>Spring</t>
  </si>
  <si>
    <t>Summer</t>
  </si>
  <si>
    <t>Spring/Fall</t>
  </si>
  <si>
    <t>N.Type</t>
  </si>
  <si>
    <t>NA</t>
  </si>
  <si>
    <t>TKN.mg_L</t>
  </si>
  <si>
    <t>TN.mg_L</t>
  </si>
  <si>
    <t>Both</t>
  </si>
  <si>
    <t>Area.ac</t>
  </si>
  <si>
    <t>CARLSON</t>
  </si>
  <si>
    <t>CEDAR</t>
  </si>
  <si>
    <t>LAKE OF THE ISLES</t>
  </si>
  <si>
    <t>BLACKHAWK</t>
  </si>
  <si>
    <t>HEINE POND</t>
  </si>
  <si>
    <t>WOOD PARK</t>
  </si>
  <si>
    <t>SCHWANZ</t>
  </si>
  <si>
    <t>HARRIET</t>
  </si>
  <si>
    <t>BDE MAKA SKA</t>
  </si>
  <si>
    <t>POWDERHORN</t>
  </si>
  <si>
    <t>MCCARRON</t>
  </si>
  <si>
    <t>LEMAY</t>
  </si>
  <si>
    <t>BRYANT</t>
  </si>
  <si>
    <t>LONG</t>
  </si>
  <si>
    <t>2008/2009</t>
  </si>
  <si>
    <t>KOHLMAN</t>
  </si>
  <si>
    <t>2009/2010</t>
  </si>
  <si>
    <t>REBECCA</t>
  </si>
  <si>
    <t>2010/2011</t>
  </si>
  <si>
    <t>BURANDT</t>
  </si>
  <si>
    <t>SOUTHWEST ANDERSON</t>
  </si>
  <si>
    <t>ROUND</t>
  </si>
  <si>
    <t>SPRING</t>
  </si>
  <si>
    <t>BALD EAGLE</t>
  </si>
  <si>
    <t>2014/2016</t>
  </si>
  <si>
    <t>TWIN</t>
  </si>
  <si>
    <t>RILEY</t>
  </si>
  <si>
    <t>SUNFISH</t>
  </si>
  <si>
    <t>FITZ</t>
  </si>
  <si>
    <t>LOTUS</t>
  </si>
  <si>
    <t>KELLER</t>
  </si>
  <si>
    <t>HOLZ</t>
  </si>
  <si>
    <t>THOMAS</t>
  </si>
  <si>
    <t>HYLAND</t>
  </si>
  <si>
    <t>NORMANDALE</t>
  </si>
  <si>
    <t>BALD</t>
  </si>
  <si>
    <t>HAY</t>
  </si>
  <si>
    <t>CLIFF</t>
  </si>
  <si>
    <t>NORTH</t>
  </si>
  <si>
    <t>SWEENEY</t>
  </si>
  <si>
    <t>COMO</t>
  </si>
  <si>
    <t>UPPER PRIOR</t>
  </si>
  <si>
    <t>Lake Name</t>
  </si>
  <si>
    <t>Depth</t>
  </si>
  <si>
    <t>WA:LA</t>
  </si>
  <si>
    <t>Area.ac.og</t>
  </si>
  <si>
    <t>Area.ac.LTER</t>
  </si>
  <si>
    <t>y</t>
  </si>
  <si>
    <t>n</t>
  </si>
  <si>
    <t>LTER</t>
  </si>
  <si>
    <t>Lake</t>
  </si>
  <si>
    <t>Avg.Depth.m</t>
  </si>
  <si>
    <t>AL.Year</t>
  </si>
  <si>
    <t>2005/2007</t>
  </si>
  <si>
    <t>2018/2020</t>
  </si>
  <si>
    <t>Fall/Spring</t>
  </si>
  <si>
    <t>Fall/Fall</t>
  </si>
  <si>
    <t>Spring/Spring</t>
  </si>
  <si>
    <t>2019</t>
  </si>
  <si>
    <t>2020</t>
  </si>
  <si>
    <t>2017</t>
  </si>
  <si>
    <t>1996</t>
  </si>
  <si>
    <t>2003</t>
  </si>
  <si>
    <t>2001</t>
  </si>
  <si>
    <t>2015</t>
  </si>
  <si>
    <t>2012</t>
  </si>
  <si>
    <t>2008</t>
  </si>
  <si>
    <t>2013</t>
  </si>
  <si>
    <t>2004</t>
  </si>
  <si>
    <t>Chla</t>
  </si>
  <si>
    <t>Secchi</t>
  </si>
  <si>
    <t>TP</t>
  </si>
  <si>
    <t>TKN</t>
  </si>
  <si>
    <t>Longterm</t>
  </si>
  <si>
    <t>x</t>
  </si>
  <si>
    <t>-</t>
  </si>
  <si>
    <t>o</t>
  </si>
  <si>
    <t>xo</t>
  </si>
  <si>
    <t>LTER.spatial</t>
  </si>
  <si>
    <t>Huser 2016</t>
  </si>
  <si>
    <t>Riley</t>
  </si>
  <si>
    <t>Lotus</t>
  </si>
  <si>
    <t>Burandt</t>
  </si>
  <si>
    <t>Wood Park</t>
  </si>
  <si>
    <t>Keller</t>
  </si>
  <si>
    <t>Sunfish</t>
  </si>
  <si>
    <t>Lemay</t>
  </si>
  <si>
    <t>Blackhawk</t>
  </si>
  <si>
    <t>Bald</t>
  </si>
  <si>
    <t>Hay</t>
  </si>
  <si>
    <t>Schwanz</t>
  </si>
  <si>
    <t>Holz</t>
  </si>
  <si>
    <t>Carlson</t>
  </si>
  <si>
    <t>Thomas</t>
  </si>
  <si>
    <t>Cliff</t>
  </si>
  <si>
    <t>Fitz</t>
  </si>
  <si>
    <t>North</t>
  </si>
  <si>
    <t>Heine Pond</t>
  </si>
  <si>
    <t>Powderhorn</t>
  </si>
  <si>
    <t>Harriet</t>
  </si>
  <si>
    <t>Bde Maka Ska</t>
  </si>
  <si>
    <t>Sweeney</t>
  </si>
  <si>
    <t>Twin</t>
  </si>
  <si>
    <t>Cedar</t>
  </si>
  <si>
    <t>Hyland</t>
  </si>
  <si>
    <t>Bryant</t>
  </si>
  <si>
    <t>Round</t>
  </si>
  <si>
    <t>Rebecca</t>
  </si>
  <si>
    <t>Normandale</t>
  </si>
  <si>
    <t>Bald Eagle</t>
  </si>
  <si>
    <t>Kohlman</t>
  </si>
  <si>
    <t>Mccarron</t>
  </si>
  <si>
    <t>Como</t>
  </si>
  <si>
    <t>Upper Prior</t>
  </si>
  <si>
    <t>Long</t>
  </si>
  <si>
    <t>Anderson SW</t>
  </si>
  <si>
    <t>Isles</t>
  </si>
  <si>
    <t>&lt; 5</t>
  </si>
  <si>
    <t>Gleason</t>
  </si>
  <si>
    <t>Charley</t>
  </si>
  <si>
    <t>Josephine</t>
  </si>
  <si>
    <t>Tamarack</t>
  </si>
  <si>
    <t>O'Dowd</t>
  </si>
  <si>
    <t>Lucy</t>
  </si>
  <si>
    <t>Waconia</t>
  </si>
  <si>
    <t>Parley</t>
  </si>
  <si>
    <t>Schutz</t>
  </si>
  <si>
    <t>Nokomis</t>
  </si>
  <si>
    <t>Duck</t>
  </si>
  <si>
    <t>Minnetoga</t>
  </si>
  <si>
    <t>Medicine</t>
  </si>
  <si>
    <t>Weaver</t>
  </si>
  <si>
    <t>Eagle</t>
  </si>
  <si>
    <t>Red Rock</t>
  </si>
  <si>
    <t>Diamond</t>
  </si>
  <si>
    <t>Tanager</t>
  </si>
  <si>
    <t>Spurzem</t>
  </si>
  <si>
    <t>Half Moon</t>
  </si>
  <si>
    <t>Dutch</t>
  </si>
  <si>
    <t>Sarah</t>
  </si>
  <si>
    <t>Pike</t>
  </si>
  <si>
    <t>Marion</t>
  </si>
  <si>
    <t>Crystal</t>
  </si>
  <si>
    <t>Orchard</t>
  </si>
  <si>
    <t>Earley</t>
  </si>
  <si>
    <t>Sunset Pond</t>
  </si>
  <si>
    <t>Pseudo.Year</t>
  </si>
  <si>
    <t>DeMontreville</t>
  </si>
  <si>
    <t>McMahon</t>
  </si>
  <si>
    <t>Before Treatment</t>
  </si>
  <si>
    <t>After Treatment</t>
  </si>
  <si>
    <t>Below Detection</t>
  </si>
  <si>
    <t>% Below Detection</t>
  </si>
  <si>
    <t>Estimate</t>
  </si>
  <si>
    <t>df</t>
  </si>
  <si>
    <t>Pr(&gt;|t|)</t>
  </si>
  <si>
    <t>(Intercept)</t>
  </si>
  <si>
    <t>***</t>
  </si>
  <si>
    <t>treatmentpost</t>
  </si>
  <si>
    <t>evertreat2</t>
  </si>
  <si>
    <t>treatmentpost:evertreat2</t>
  </si>
  <si>
    <t>chla</t>
  </si>
  <si>
    <t>secchi</t>
  </si>
  <si>
    <t>np</t>
  </si>
  <si>
    <t>Std. Erro</t>
  </si>
  <si>
    <t>t value</t>
  </si>
  <si>
    <t>*</t>
  </si>
  <si>
    <t>TN</t>
  </si>
  <si>
    <t>modYear</t>
  </si>
  <si>
    <t>preLong</t>
  </si>
  <si>
    <t>modYear:preLong</t>
  </si>
  <si>
    <t>NOx</t>
  </si>
  <si>
    <t>NH4</t>
  </si>
  <si>
    <t>Samples</t>
  </si>
  <si>
    <t>Maximum.Depth</t>
  </si>
  <si>
    <t>Littoral.Area</t>
  </si>
  <si>
    <t>Depth.Cat</t>
  </si>
  <si>
    <t>&lt; 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</si>
</sst>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Aptos Narrow"/>
      <family val="2"/>
      <scheme val="minor"/>
    </font>
    <font>
      <sz val="9"/>
      <color theme="1"/>
      <name val="Times New Roman"/>
      <family val="1"/>
    </font>
    <font>
      <sz val="9"/>
      <color theme="1"/>
      <name val="Aptos Narrow"/>
      <family val="2"/>
      <scheme val="minor"/>
    </font>
    <font>
      <sz val="9"/>
      <color theme="1"/>
      <name val="Lucida Grande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165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164" fontId="1" fillId="0" borderId="0" xfId="0" applyNumberFormat="1" applyFont="1"/>
    <xf numFmtId="1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iepolik/Desktop/Desktop/Grad%20School/Year%202/Alum%20Nitrogen/Alum_Nitrogen_Code/Data/Alum_Lakes_Table.csv" TargetMode="External"/><Relationship Id="rId1" Type="http://schemas.openxmlformats.org/officeDocument/2006/relationships/externalLinkPath" Target="/Users/katiepolik/Desktop/Desktop/Grad%20School/Year%202/Alum%20Nitrogen/Alum_Nitrogen_Code/Data/Alum_Lakes_Tabl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lum_Lakes_Table"/>
    </sheetNames>
    <sheetDataSet>
      <sheetData sheetId="0">
        <row r="1">
          <cell r="D1" t="str">
            <v>DOW</v>
          </cell>
          <cell r="F1" t="str">
            <v>Littoral</v>
          </cell>
          <cell r="G1" t="str">
            <v>maxDepth</v>
          </cell>
          <cell r="H1" t="str">
            <v>Depth.Cat</v>
          </cell>
        </row>
        <row r="2">
          <cell r="D2">
            <v>19006600</v>
          </cell>
          <cell r="F2">
            <v>70</v>
          </cell>
          <cell r="G2">
            <v>5.79</v>
          </cell>
          <cell r="H2" t="str">
            <v>Deep</v>
          </cell>
        </row>
        <row r="3">
          <cell r="D3">
            <v>27003900</v>
          </cell>
          <cell r="F3">
            <v>38</v>
          </cell>
          <cell r="G3">
            <v>15.5</v>
          </cell>
          <cell r="H3" t="str">
            <v>Deep</v>
          </cell>
        </row>
        <row r="4">
          <cell r="D4">
            <v>27004000</v>
          </cell>
          <cell r="F4">
            <v>80</v>
          </cell>
          <cell r="G4">
            <v>9.4</v>
          </cell>
          <cell r="H4" t="str">
            <v>Shallow</v>
          </cell>
        </row>
        <row r="5">
          <cell r="D5">
            <v>19005900</v>
          </cell>
          <cell r="F5">
            <v>100</v>
          </cell>
          <cell r="G5">
            <v>3.05</v>
          </cell>
          <cell r="H5" t="str">
            <v>Shallow</v>
          </cell>
        </row>
        <row r="6">
          <cell r="D6">
            <v>19015300</v>
          </cell>
          <cell r="F6">
            <v>58</v>
          </cell>
          <cell r="G6">
            <v>8.83</v>
          </cell>
          <cell r="H6" t="str">
            <v>Deep</v>
          </cell>
        </row>
        <row r="7">
          <cell r="D7">
            <v>19002400</v>
          </cell>
          <cell r="F7">
            <v>93</v>
          </cell>
          <cell r="G7">
            <v>5</v>
          </cell>
          <cell r="H7" t="str">
            <v>Shallow</v>
          </cell>
        </row>
        <row r="8">
          <cell r="D8">
            <v>19006300</v>
          </cell>
          <cell r="F8">
            <v>100</v>
          </cell>
          <cell r="G8">
            <v>3.96</v>
          </cell>
          <cell r="H8" t="str">
            <v>Shallow</v>
          </cell>
        </row>
        <row r="9">
          <cell r="D9">
            <v>27001600</v>
          </cell>
          <cell r="F9">
            <v>25</v>
          </cell>
          <cell r="G9">
            <v>26.5</v>
          </cell>
          <cell r="H9" t="str">
            <v>Deep</v>
          </cell>
        </row>
        <row r="10">
          <cell r="D10">
            <v>27003100</v>
          </cell>
          <cell r="F10">
            <v>29</v>
          </cell>
          <cell r="G10">
            <v>24.99</v>
          </cell>
          <cell r="H10" t="str">
            <v>Deep</v>
          </cell>
        </row>
        <row r="11">
          <cell r="D11">
            <v>27001400</v>
          </cell>
          <cell r="F11">
            <v>83</v>
          </cell>
          <cell r="G11">
            <v>6.1</v>
          </cell>
          <cell r="H11" t="str">
            <v>Shallow</v>
          </cell>
        </row>
        <row r="12">
          <cell r="D12">
            <v>62005400</v>
          </cell>
          <cell r="F12">
            <v>34</v>
          </cell>
          <cell r="G12">
            <v>17.399999999999999</v>
          </cell>
          <cell r="H12" t="str">
            <v>Deep</v>
          </cell>
        </row>
        <row r="13">
          <cell r="D13">
            <v>19005500</v>
          </cell>
          <cell r="F13">
            <v>100</v>
          </cell>
          <cell r="G13">
            <v>4.42</v>
          </cell>
          <cell r="H13" t="str">
            <v>Shallow</v>
          </cell>
        </row>
        <row r="14">
          <cell r="D14">
            <v>27006700</v>
          </cell>
          <cell r="F14">
            <v>36</v>
          </cell>
          <cell r="G14">
            <v>13.72</v>
          </cell>
          <cell r="H14" t="str">
            <v>Deep</v>
          </cell>
        </row>
        <row r="15">
          <cell r="D15">
            <v>82011800</v>
          </cell>
          <cell r="F15">
            <v>42</v>
          </cell>
          <cell r="G15">
            <v>10.36</v>
          </cell>
          <cell r="H15" t="str">
            <v>Deep</v>
          </cell>
        </row>
        <row r="16">
          <cell r="D16">
            <v>62000600</v>
          </cell>
          <cell r="F16">
            <v>100</v>
          </cell>
          <cell r="G16">
            <v>3.54</v>
          </cell>
          <cell r="H16" t="str">
            <v>Shallow</v>
          </cell>
        </row>
        <row r="17">
          <cell r="D17">
            <v>27019200</v>
          </cell>
          <cell r="F17">
            <v>52</v>
          </cell>
          <cell r="G17">
            <v>9.14</v>
          </cell>
          <cell r="H17" t="str">
            <v>Deep</v>
          </cell>
        </row>
        <row r="18">
          <cell r="D18">
            <v>10008400</v>
          </cell>
          <cell r="F18">
            <v>69</v>
          </cell>
          <cell r="G18">
            <v>7.31</v>
          </cell>
          <cell r="H18" t="str">
            <v>Deep</v>
          </cell>
        </row>
        <row r="19">
          <cell r="D19">
            <v>27006203</v>
          </cell>
          <cell r="F19">
            <v>100</v>
          </cell>
          <cell r="G19">
            <v>2.74</v>
          </cell>
          <cell r="H19" t="str">
            <v>Shallow</v>
          </cell>
        </row>
        <row r="20">
          <cell r="D20">
            <v>27007100</v>
          </cell>
          <cell r="F20">
            <v>75</v>
          </cell>
          <cell r="G20">
            <v>11.28</v>
          </cell>
          <cell r="H20" t="str">
            <v>Deep</v>
          </cell>
        </row>
        <row r="21">
          <cell r="D21">
            <v>70005400</v>
          </cell>
          <cell r="F21">
            <v>49</v>
          </cell>
          <cell r="G21">
            <v>10.36</v>
          </cell>
          <cell r="H21" t="str">
            <v>Deep</v>
          </cell>
        </row>
        <row r="22">
          <cell r="D22">
            <v>62000200</v>
          </cell>
          <cell r="F22">
            <v>72</v>
          </cell>
          <cell r="G22">
            <v>11.3</v>
          </cell>
          <cell r="H22" t="str">
            <v>Deep</v>
          </cell>
        </row>
        <row r="23">
          <cell r="D23">
            <v>27003502</v>
          </cell>
          <cell r="F23">
            <v>38</v>
          </cell>
          <cell r="G23">
            <v>16.600000000000001</v>
          </cell>
          <cell r="H23" t="str">
            <v>Deep</v>
          </cell>
        </row>
        <row r="24">
          <cell r="D24">
            <v>10000200</v>
          </cell>
          <cell r="F24">
            <v>37</v>
          </cell>
          <cell r="G24">
            <v>14.93</v>
          </cell>
          <cell r="H24" t="str">
            <v>Deep</v>
          </cell>
        </row>
        <row r="25">
          <cell r="D25">
            <v>19005000</v>
          </cell>
          <cell r="F25">
            <v>95</v>
          </cell>
          <cell r="G25">
            <v>9.8000000000000007</v>
          </cell>
          <cell r="H25" t="str">
            <v>Shallow</v>
          </cell>
        </row>
        <row r="26">
          <cell r="D26">
            <v>19007700</v>
          </cell>
          <cell r="F26">
            <v>100</v>
          </cell>
          <cell r="G26">
            <v>3.35</v>
          </cell>
          <cell r="H26" t="str">
            <v>Shallow</v>
          </cell>
        </row>
        <row r="27">
          <cell r="D27">
            <v>10000600</v>
          </cell>
          <cell r="F27">
            <v>74</v>
          </cell>
          <cell r="G27">
            <v>9.4499999999999993</v>
          </cell>
          <cell r="H27" t="str">
            <v>Deep</v>
          </cell>
        </row>
        <row r="28">
          <cell r="D28">
            <v>19002500</v>
          </cell>
          <cell r="F28">
            <v>100</v>
          </cell>
          <cell r="G28">
            <v>2.13</v>
          </cell>
          <cell r="H28" t="str">
            <v>Shallow</v>
          </cell>
        </row>
        <row r="29">
          <cell r="D29">
            <v>19006400</v>
          </cell>
          <cell r="F29">
            <v>100</v>
          </cell>
          <cell r="G29">
            <v>3.05</v>
          </cell>
          <cell r="H29" t="str">
            <v>Shallow</v>
          </cell>
        </row>
        <row r="30">
          <cell r="D30">
            <v>19006700</v>
          </cell>
          <cell r="F30">
            <v>100</v>
          </cell>
          <cell r="G30">
            <v>2.13</v>
          </cell>
          <cell r="H30" t="str">
            <v>Shallow</v>
          </cell>
        </row>
        <row r="31">
          <cell r="D31">
            <v>27004800</v>
          </cell>
          <cell r="F31">
            <v>100</v>
          </cell>
          <cell r="G31">
            <v>3.66</v>
          </cell>
          <cell r="H31" t="str">
            <v>Shallow</v>
          </cell>
        </row>
        <row r="32">
          <cell r="D32">
            <v>27104501</v>
          </cell>
          <cell r="F32">
            <v>100</v>
          </cell>
          <cell r="G32">
            <v>3.05</v>
          </cell>
          <cell r="H32" t="str">
            <v>Shallow</v>
          </cell>
        </row>
        <row r="33">
          <cell r="D33">
            <v>19006100</v>
          </cell>
          <cell r="F33">
            <v>100</v>
          </cell>
          <cell r="G33">
            <v>2.74</v>
          </cell>
          <cell r="H33" t="str">
            <v>Shallow</v>
          </cell>
        </row>
        <row r="34">
          <cell r="D34">
            <v>19006200</v>
          </cell>
          <cell r="F34">
            <v>100</v>
          </cell>
          <cell r="G34">
            <v>2.74</v>
          </cell>
          <cell r="H34" t="str">
            <v>Shallow</v>
          </cell>
        </row>
        <row r="35">
          <cell r="D35">
            <v>19006800</v>
          </cell>
          <cell r="F35">
            <v>100</v>
          </cell>
          <cell r="G35">
            <v>2.44</v>
          </cell>
          <cell r="H35" t="str">
            <v>Shallow</v>
          </cell>
        </row>
        <row r="36">
          <cell r="D36">
            <v>19013600</v>
          </cell>
          <cell r="F36">
            <v>100</v>
          </cell>
          <cell r="G36">
            <v>3.35</v>
          </cell>
          <cell r="H36" t="str">
            <v>Shallow</v>
          </cell>
        </row>
        <row r="37">
          <cell r="D37">
            <v>27003501</v>
          </cell>
          <cell r="F37">
            <v>50</v>
          </cell>
          <cell r="G37">
            <v>8.1999999999999993</v>
          </cell>
          <cell r="H37" t="str">
            <v>Deep</v>
          </cell>
        </row>
        <row r="38">
          <cell r="D38">
            <v>62005500</v>
          </cell>
          <cell r="F38">
            <v>96</v>
          </cell>
          <cell r="G38">
            <v>4.7</v>
          </cell>
          <cell r="H38" t="str">
            <v>Shallow</v>
          </cell>
        </row>
        <row r="39">
          <cell r="D39">
            <v>70007200</v>
          </cell>
          <cell r="F39">
            <v>85</v>
          </cell>
          <cell r="G39">
            <v>13.11</v>
          </cell>
          <cell r="H39" t="str">
            <v>Shallow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A4B8-7CAB-2F43-8A26-41E129E30BCC}">
  <dimension ref="A1:AD47"/>
  <sheetViews>
    <sheetView workbookViewId="0">
      <selection activeCell="AD2" sqref="AD2:AD47"/>
    </sheetView>
  </sheetViews>
  <sheetFormatPr baseColWidth="10" defaultRowHeight="12" x14ac:dyDescent="0.15"/>
  <cols>
    <col min="1" max="2" width="10.83203125" style="1"/>
    <col min="3" max="3" width="10.83203125" style="1" customWidth="1"/>
    <col min="4" max="4" width="11.6640625" style="1" customWidth="1"/>
    <col min="5" max="5" width="10.83203125" style="1" customWidth="1"/>
    <col min="6" max="6" width="10.83203125" style="2" customWidth="1"/>
    <col min="7" max="15" width="10.83203125" style="1" customWidth="1"/>
    <col min="16" max="16" width="10.83203125" style="1"/>
    <col min="17" max="24" width="10.83203125" style="1" customWidth="1"/>
    <col min="25" max="25" width="11.6640625" style="1" customWidth="1"/>
    <col min="26" max="28" width="10.83203125" style="1" customWidth="1"/>
    <col min="29" max="16384" width="10.83203125" style="1"/>
  </cols>
  <sheetData>
    <row r="1" spans="1:30" x14ac:dyDescent="0.15">
      <c r="A1" s="1" t="s">
        <v>113</v>
      </c>
      <c r="B1" s="1" t="s">
        <v>0</v>
      </c>
      <c r="C1" s="1" t="s">
        <v>114</v>
      </c>
      <c r="D1" s="1" t="s">
        <v>62</v>
      </c>
      <c r="E1" s="1" t="s">
        <v>107</v>
      </c>
      <c r="F1" s="2" t="s">
        <v>115</v>
      </c>
      <c r="G1" s="1" t="s">
        <v>52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134</v>
      </c>
      <c r="M1" s="1" t="s">
        <v>132</v>
      </c>
      <c r="N1" s="1" t="s">
        <v>133</v>
      </c>
      <c r="O1" s="1" t="s">
        <v>135</v>
      </c>
      <c r="P1" s="1" t="s">
        <v>136</v>
      </c>
      <c r="Q1" s="1" t="s">
        <v>141</v>
      </c>
      <c r="R1" s="1" t="s">
        <v>142</v>
      </c>
      <c r="T1" s="1" t="s">
        <v>57</v>
      </c>
      <c r="U1" s="1" t="s">
        <v>105</v>
      </c>
      <c r="V1" s="1" t="s">
        <v>106</v>
      </c>
      <c r="W1" s="1" t="s">
        <v>108</v>
      </c>
      <c r="X1" s="1" t="s">
        <v>107</v>
      </c>
      <c r="Y1" s="1" t="s">
        <v>109</v>
      </c>
      <c r="Z1" s="1" t="s">
        <v>112</v>
      </c>
      <c r="AA1" s="1" t="s">
        <v>1</v>
      </c>
      <c r="AB1" s="1" t="s">
        <v>237</v>
      </c>
      <c r="AC1" s="1" t="s">
        <v>238</v>
      </c>
      <c r="AD1" s="1" t="s">
        <v>239</v>
      </c>
    </row>
    <row r="2" spans="1:30" x14ac:dyDescent="0.15">
      <c r="A2" s="1" t="s">
        <v>143</v>
      </c>
      <c r="B2" s="1">
        <v>10000200</v>
      </c>
      <c r="C2" s="3">
        <v>7</v>
      </c>
      <c r="D2" s="4">
        <v>296.21097383667842</v>
      </c>
      <c r="E2" s="4">
        <v>4.9919858069999998</v>
      </c>
      <c r="F2" s="2">
        <v>2016</v>
      </c>
      <c r="G2" s="1" t="s">
        <v>54</v>
      </c>
      <c r="H2" s="1">
        <v>2013</v>
      </c>
      <c r="I2" s="1">
        <v>2014</v>
      </c>
      <c r="J2" s="1">
        <v>2016</v>
      </c>
      <c r="K2" s="1">
        <v>2017</v>
      </c>
      <c r="L2" s="1" t="s">
        <v>137</v>
      </c>
      <c r="M2" s="1" t="s">
        <v>137</v>
      </c>
      <c r="N2" s="1" t="s">
        <v>137</v>
      </c>
      <c r="O2" s="1" t="s">
        <v>137</v>
      </c>
      <c r="P2" s="1" t="s">
        <v>137</v>
      </c>
      <c r="Q2" s="1" t="s">
        <v>110</v>
      </c>
      <c r="T2" s="1" t="s">
        <v>59</v>
      </c>
      <c r="U2" s="1" t="s">
        <v>89</v>
      </c>
      <c r="V2" s="1">
        <v>7</v>
      </c>
      <c r="W2" s="1">
        <v>297</v>
      </c>
      <c r="X2" s="5">
        <v>4.9919858069999998</v>
      </c>
      <c r="Y2" s="4">
        <v>296.21097383667842</v>
      </c>
      <c r="Z2" s="1" t="s">
        <v>110</v>
      </c>
      <c r="AA2" s="1" t="s">
        <v>2</v>
      </c>
      <c r="AB2" s="3">
        <f>INDEX([1]Alum_Lakes_Table!$F:$H,MATCH(B2,[1]Alum_Lakes_Table!$D:$D,0),2)</f>
        <v>14.93</v>
      </c>
      <c r="AC2" s="1">
        <f>INDEX([1]Alum_Lakes_Table!$F:$H,MATCH(B2,[1]Alum_Lakes_Table!$D:$D,0),1)</f>
        <v>37</v>
      </c>
      <c r="AD2" s="1" t="str">
        <f>INDEX([1]Alum_Lakes_Table!$F:$H,MATCH(B2,[1]Alum_Lakes_Table!$D:$D,0),3)</f>
        <v>Deep</v>
      </c>
    </row>
    <row r="3" spans="1:30" x14ac:dyDescent="0.15">
      <c r="A3" s="1" t="s">
        <v>143</v>
      </c>
      <c r="B3" s="1">
        <v>10000200</v>
      </c>
      <c r="C3" s="3">
        <v>7</v>
      </c>
      <c r="D3" s="4">
        <v>296.21097383667842</v>
      </c>
      <c r="E3" s="4">
        <v>4.9919858069999998</v>
      </c>
      <c r="F3" s="2">
        <v>2020</v>
      </c>
      <c r="G3" s="1" t="s">
        <v>55</v>
      </c>
      <c r="H3" s="1">
        <v>2018</v>
      </c>
      <c r="I3" s="1">
        <v>2019</v>
      </c>
      <c r="J3" s="1">
        <v>2020</v>
      </c>
      <c r="K3" s="1">
        <v>2021</v>
      </c>
      <c r="L3" s="1" t="s">
        <v>137</v>
      </c>
      <c r="M3" s="1" t="s">
        <v>137</v>
      </c>
      <c r="N3" s="1" t="s">
        <v>137</v>
      </c>
      <c r="O3" s="1" t="s">
        <v>137</v>
      </c>
      <c r="P3" s="1" t="s">
        <v>138</v>
      </c>
      <c r="Q3" s="1" t="s">
        <v>110</v>
      </c>
      <c r="T3" s="1" t="s">
        <v>59</v>
      </c>
      <c r="U3" s="1" t="s">
        <v>89</v>
      </c>
      <c r="V3" s="1">
        <v>7</v>
      </c>
      <c r="W3" s="1">
        <v>297</v>
      </c>
      <c r="X3" s="5">
        <v>4.9919858069999998</v>
      </c>
      <c r="Y3" s="4">
        <v>296.21097383667842</v>
      </c>
      <c r="Z3" s="1" t="s">
        <v>110</v>
      </c>
      <c r="AA3" s="1" t="s">
        <v>3</v>
      </c>
      <c r="AB3" s="3">
        <f>INDEX([1]Alum_Lakes_Table!$F:$H,MATCH(B3,[1]Alum_Lakes_Table!$D:$D,0),2)</f>
        <v>14.93</v>
      </c>
      <c r="AC3" s="1">
        <f>INDEX([1]Alum_Lakes_Table!$F:$H,MATCH(B3,[1]Alum_Lakes_Table!$D:$D,0),1)</f>
        <v>37</v>
      </c>
      <c r="AD3" s="1" t="str">
        <f>INDEX([1]Alum_Lakes_Table!$F:$H,MATCH(B3,[1]Alum_Lakes_Table!$D:$D,0),3)</f>
        <v>Deep</v>
      </c>
    </row>
    <row r="4" spans="1:30" x14ac:dyDescent="0.15">
      <c r="A4" s="1" t="s">
        <v>144</v>
      </c>
      <c r="B4" s="1">
        <v>10000600</v>
      </c>
      <c r="C4" s="3">
        <v>4.9000000000000004</v>
      </c>
      <c r="D4" s="4">
        <v>245.09747313575329</v>
      </c>
      <c r="E4" s="4">
        <v>4.7401259619999996</v>
      </c>
      <c r="F4" s="2">
        <v>2018</v>
      </c>
      <c r="G4" s="1" t="s">
        <v>53</v>
      </c>
      <c r="H4" s="1">
        <v>2016</v>
      </c>
      <c r="I4" s="1">
        <v>2017</v>
      </c>
      <c r="J4" s="1">
        <v>2019</v>
      </c>
      <c r="K4" s="1">
        <v>2020</v>
      </c>
      <c r="L4" s="1" t="s">
        <v>137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110</v>
      </c>
      <c r="T4" s="1" t="s">
        <v>59</v>
      </c>
      <c r="U4" s="1" t="s">
        <v>92</v>
      </c>
      <c r="V4" s="1">
        <v>4.9000000000000004</v>
      </c>
      <c r="W4" s="1">
        <v>246</v>
      </c>
      <c r="X4" s="5">
        <v>4.7401259619999996</v>
      </c>
      <c r="Y4" s="4">
        <v>245.09747313575329</v>
      </c>
      <c r="Z4" s="1" t="s">
        <v>110</v>
      </c>
      <c r="AA4" s="1" t="s">
        <v>4</v>
      </c>
      <c r="AB4" s="3">
        <f>INDEX([1]Alum_Lakes_Table!$F:$H,MATCH(B4,[1]Alum_Lakes_Table!$D:$D,0),2)</f>
        <v>9.4499999999999993</v>
      </c>
      <c r="AC4" s="1">
        <f>INDEX([1]Alum_Lakes_Table!$F:$H,MATCH(B4,[1]Alum_Lakes_Table!$D:$D,0),1)</f>
        <v>74</v>
      </c>
      <c r="AD4" s="1" t="str">
        <f>INDEX([1]Alum_Lakes_Table!$F:$H,MATCH(B4,[1]Alum_Lakes_Table!$D:$D,0),3)</f>
        <v>Deep</v>
      </c>
    </row>
    <row r="5" spans="1:30" x14ac:dyDescent="0.15">
      <c r="A5" s="1" t="s">
        <v>145</v>
      </c>
      <c r="B5" s="1">
        <v>10008400</v>
      </c>
      <c r="C5" s="3">
        <v>3.1</v>
      </c>
      <c r="D5" s="4">
        <v>96.700960919632706</v>
      </c>
      <c r="E5" s="4">
        <v>2.7273219750000002</v>
      </c>
      <c r="F5" s="2">
        <v>2011</v>
      </c>
      <c r="G5" s="1" t="s">
        <v>54</v>
      </c>
      <c r="H5" s="1">
        <v>2009</v>
      </c>
      <c r="I5" s="1">
        <v>2010</v>
      </c>
      <c r="J5" s="1">
        <v>2011</v>
      </c>
      <c r="K5" s="1">
        <v>2012</v>
      </c>
      <c r="L5" s="1" t="s">
        <v>137</v>
      </c>
      <c r="M5" s="1" t="s">
        <v>137</v>
      </c>
      <c r="N5" s="1" t="s">
        <v>137</v>
      </c>
      <c r="O5" s="1" t="s">
        <v>137</v>
      </c>
      <c r="P5" s="1" t="s">
        <v>137</v>
      </c>
      <c r="Q5" s="1" t="s">
        <v>110</v>
      </c>
      <c r="T5" s="1" t="s">
        <v>59</v>
      </c>
      <c r="U5" s="1" t="s">
        <v>82</v>
      </c>
      <c r="V5" s="1">
        <v>3.1</v>
      </c>
      <c r="W5" s="1">
        <v>96</v>
      </c>
      <c r="X5" s="5">
        <v>2.7273219750000002</v>
      </c>
      <c r="Y5" s="4">
        <v>96.700960919632706</v>
      </c>
      <c r="Z5" s="1" t="s">
        <v>110</v>
      </c>
      <c r="AA5" s="1" t="s">
        <v>5</v>
      </c>
      <c r="AB5" s="3">
        <f>INDEX([1]Alum_Lakes_Table!$F:$H,MATCH(B5,[1]Alum_Lakes_Table!$D:$D,0),2)</f>
        <v>7.31</v>
      </c>
      <c r="AC5" s="1">
        <f>INDEX([1]Alum_Lakes_Table!$F:$H,MATCH(B5,[1]Alum_Lakes_Table!$D:$D,0),1)</f>
        <v>69</v>
      </c>
      <c r="AD5" s="1" t="str">
        <f>INDEX([1]Alum_Lakes_Table!$F:$H,MATCH(B5,[1]Alum_Lakes_Table!$D:$D,0),3)</f>
        <v>Deep</v>
      </c>
    </row>
    <row r="6" spans="1:30" x14ac:dyDescent="0.15">
      <c r="A6" s="1" t="s">
        <v>146</v>
      </c>
      <c r="B6" s="1">
        <v>19002400</v>
      </c>
      <c r="C6" s="3">
        <v>3.1</v>
      </c>
      <c r="D6" s="4">
        <v>14</v>
      </c>
      <c r="E6" s="4">
        <v>6.8571428570000004</v>
      </c>
      <c r="F6" s="2">
        <v>1997</v>
      </c>
      <c r="G6" s="1" t="s">
        <v>53</v>
      </c>
      <c r="H6" s="1">
        <v>1996</v>
      </c>
      <c r="I6" s="1">
        <v>1997</v>
      </c>
      <c r="J6" s="1">
        <v>1998</v>
      </c>
      <c r="K6" s="1">
        <v>1999</v>
      </c>
      <c r="L6" s="1" t="s">
        <v>137</v>
      </c>
      <c r="M6" s="1" t="s">
        <v>137</v>
      </c>
      <c r="N6" s="1" t="s">
        <v>137</v>
      </c>
      <c r="O6" s="1" t="s">
        <v>137</v>
      </c>
      <c r="P6" s="1" t="s">
        <v>137</v>
      </c>
      <c r="Q6" s="1" t="s">
        <v>111</v>
      </c>
      <c r="T6" s="1" t="s">
        <v>59</v>
      </c>
      <c r="U6" s="1" t="s">
        <v>68</v>
      </c>
      <c r="V6" s="1">
        <v>3.1</v>
      </c>
      <c r="W6" s="1">
        <v>14</v>
      </c>
      <c r="X6" s="5">
        <v>6.8571428570000004</v>
      </c>
      <c r="Y6" s="1">
        <v>14</v>
      </c>
      <c r="Z6" s="1" t="s">
        <v>111</v>
      </c>
      <c r="AA6" s="1" t="s">
        <v>6</v>
      </c>
      <c r="AB6" s="3">
        <f>INDEX([1]Alum_Lakes_Table!$F:$H,MATCH(B6,[1]Alum_Lakes_Table!$D:$D,0),2)</f>
        <v>5</v>
      </c>
      <c r="AC6" s="1">
        <f>INDEX([1]Alum_Lakes_Table!$F:$H,MATCH(B6,[1]Alum_Lakes_Table!$D:$D,0),1)</f>
        <v>93</v>
      </c>
      <c r="AD6" s="1" t="str">
        <f>INDEX([1]Alum_Lakes_Table!$F:$H,MATCH(B6,[1]Alum_Lakes_Table!$D:$D,0),3)</f>
        <v>Shallow</v>
      </c>
    </row>
    <row r="7" spans="1:30" x14ac:dyDescent="0.15">
      <c r="A7" s="1" t="s">
        <v>147</v>
      </c>
      <c r="B7" s="1">
        <v>19002500</v>
      </c>
      <c r="C7" s="3">
        <v>1.5</v>
      </c>
      <c r="D7" s="4">
        <v>51</v>
      </c>
      <c r="E7" s="4">
        <v>27.372549020000001</v>
      </c>
      <c r="F7" s="2">
        <v>2019</v>
      </c>
      <c r="G7" s="1" t="s">
        <v>54</v>
      </c>
      <c r="H7" s="1">
        <v>2017</v>
      </c>
      <c r="I7" s="1">
        <v>2018</v>
      </c>
      <c r="J7" s="1">
        <v>2019</v>
      </c>
      <c r="K7" s="1">
        <v>2021</v>
      </c>
      <c r="L7" s="1" t="s">
        <v>137</v>
      </c>
      <c r="M7" s="1" t="s">
        <v>137</v>
      </c>
      <c r="N7" s="1" t="s">
        <v>137</v>
      </c>
      <c r="O7" s="1" t="s">
        <v>137</v>
      </c>
      <c r="P7" s="1" t="s">
        <v>138</v>
      </c>
      <c r="Q7" s="1" t="s">
        <v>111</v>
      </c>
      <c r="T7" s="1" t="s">
        <v>59</v>
      </c>
      <c r="U7" s="1" t="s">
        <v>93</v>
      </c>
      <c r="V7" s="1">
        <v>1.5</v>
      </c>
      <c r="W7" s="1">
        <v>51</v>
      </c>
      <c r="X7" s="5">
        <v>27.372549020000001</v>
      </c>
      <c r="Y7" s="1">
        <v>51</v>
      </c>
      <c r="Z7" s="1" t="s">
        <v>111</v>
      </c>
      <c r="AA7" s="1" t="s">
        <v>7</v>
      </c>
      <c r="AB7" s="3">
        <f>INDEX([1]Alum_Lakes_Table!$F:$H,MATCH(B7,[1]Alum_Lakes_Table!$D:$D,0),2)</f>
        <v>2.13</v>
      </c>
      <c r="AC7" s="1">
        <f>INDEX([1]Alum_Lakes_Table!$F:$H,MATCH(B7,[1]Alum_Lakes_Table!$D:$D,0),1)</f>
        <v>100</v>
      </c>
      <c r="AD7" s="1" t="str">
        <f>INDEX([1]Alum_Lakes_Table!$F:$H,MATCH(B7,[1]Alum_Lakes_Table!$D:$D,0),3)</f>
        <v>Shallow</v>
      </c>
    </row>
    <row r="8" spans="1:30" x14ac:dyDescent="0.15">
      <c r="A8" s="1" t="s">
        <v>148</v>
      </c>
      <c r="B8" s="1">
        <v>19005000</v>
      </c>
      <c r="C8" s="3">
        <v>2.1</v>
      </c>
      <c r="D8" s="4">
        <v>49</v>
      </c>
      <c r="E8" s="4">
        <v>3.8163265310000001</v>
      </c>
      <c r="F8" s="2">
        <v>2017</v>
      </c>
      <c r="G8" s="1" t="s">
        <v>54</v>
      </c>
      <c r="H8" s="1">
        <v>2015</v>
      </c>
      <c r="I8" s="1">
        <v>2016</v>
      </c>
      <c r="J8" s="1">
        <v>2017</v>
      </c>
      <c r="K8" s="1">
        <v>2018</v>
      </c>
      <c r="L8" s="1" t="s">
        <v>137</v>
      </c>
      <c r="M8" s="1" t="s">
        <v>137</v>
      </c>
      <c r="N8" s="1" t="s">
        <v>137</v>
      </c>
      <c r="O8" s="1" t="s">
        <v>137</v>
      </c>
      <c r="P8" s="1" t="s">
        <v>137</v>
      </c>
      <c r="Q8" s="1" t="s">
        <v>111</v>
      </c>
      <c r="T8" s="1" t="s">
        <v>59</v>
      </c>
      <c r="U8" s="1" t="s">
        <v>90</v>
      </c>
      <c r="V8" s="1">
        <v>2.1</v>
      </c>
      <c r="W8" s="1">
        <v>49</v>
      </c>
      <c r="X8" s="5">
        <v>3.8163265310000001</v>
      </c>
      <c r="Y8" s="1">
        <v>49</v>
      </c>
      <c r="Z8" s="1" t="s">
        <v>111</v>
      </c>
      <c r="AA8" s="1" t="s">
        <v>8</v>
      </c>
      <c r="AB8" s="3">
        <f>INDEX([1]Alum_Lakes_Table!$F:$H,MATCH(B8,[1]Alum_Lakes_Table!$D:$D,0),2)</f>
        <v>9.8000000000000007</v>
      </c>
      <c r="AC8" s="1">
        <f>INDEX([1]Alum_Lakes_Table!$F:$H,MATCH(B8,[1]Alum_Lakes_Table!$D:$D,0),1)</f>
        <v>95</v>
      </c>
      <c r="AD8" s="1" t="str">
        <f>INDEX([1]Alum_Lakes_Table!$F:$H,MATCH(B8,[1]Alum_Lakes_Table!$D:$D,0),3)</f>
        <v>Shallow</v>
      </c>
    </row>
    <row r="9" spans="1:30" x14ac:dyDescent="0.15">
      <c r="A9" s="1" t="s">
        <v>149</v>
      </c>
      <c r="B9" s="1">
        <v>19005500</v>
      </c>
      <c r="C9" s="3">
        <v>1.4</v>
      </c>
      <c r="D9" s="4">
        <v>35.736421654736752</v>
      </c>
      <c r="E9" s="4">
        <v>32.396067799999997</v>
      </c>
      <c r="F9" s="2" t="s">
        <v>116</v>
      </c>
      <c r="G9" s="1" t="s">
        <v>56</v>
      </c>
      <c r="H9" s="1">
        <v>2003</v>
      </c>
      <c r="I9" s="1">
        <v>2004</v>
      </c>
      <c r="J9" s="1">
        <v>2008</v>
      </c>
      <c r="K9" s="1">
        <v>2009</v>
      </c>
      <c r="L9" s="1" t="s">
        <v>137</v>
      </c>
      <c r="M9" s="1" t="s">
        <v>137</v>
      </c>
      <c r="N9" s="1" t="s">
        <v>137</v>
      </c>
      <c r="O9" s="1" t="s">
        <v>137</v>
      </c>
      <c r="P9" s="1" t="s">
        <v>137</v>
      </c>
      <c r="Q9" s="1" t="s">
        <v>110</v>
      </c>
      <c r="T9" s="1" t="s">
        <v>59</v>
      </c>
      <c r="U9" s="1" t="s">
        <v>74</v>
      </c>
      <c r="V9" s="1">
        <v>1.4</v>
      </c>
      <c r="W9" s="1">
        <v>36</v>
      </c>
      <c r="X9" s="5">
        <v>32.396067799999997</v>
      </c>
      <c r="Y9" s="4">
        <v>35.736421654736752</v>
      </c>
      <c r="Z9" s="1" t="s">
        <v>110</v>
      </c>
      <c r="AA9" s="1" t="s">
        <v>9</v>
      </c>
      <c r="AB9" s="3">
        <f>INDEX([1]Alum_Lakes_Table!$F:$H,MATCH(B9,[1]Alum_Lakes_Table!$D:$D,0),2)</f>
        <v>4.42</v>
      </c>
      <c r="AC9" s="1">
        <f>INDEX([1]Alum_Lakes_Table!$F:$H,MATCH(B9,[1]Alum_Lakes_Table!$D:$D,0),1)</f>
        <v>100</v>
      </c>
      <c r="AD9" s="1" t="str">
        <f>INDEX([1]Alum_Lakes_Table!$F:$H,MATCH(B9,[1]Alum_Lakes_Table!$D:$D,0),3)</f>
        <v>Shallow</v>
      </c>
    </row>
    <row r="10" spans="1:30" x14ac:dyDescent="0.15">
      <c r="A10" s="1" t="s">
        <v>149</v>
      </c>
      <c r="B10" s="1">
        <v>19005500</v>
      </c>
      <c r="C10" s="3">
        <v>1.4</v>
      </c>
      <c r="D10" s="4">
        <v>35.736421654736752</v>
      </c>
      <c r="E10" s="4">
        <v>32.396067799999997</v>
      </c>
      <c r="F10" s="2">
        <v>2015</v>
      </c>
      <c r="G10" s="1" t="s">
        <v>53</v>
      </c>
      <c r="H10" s="1">
        <v>2014</v>
      </c>
      <c r="I10" s="1">
        <v>2015</v>
      </c>
      <c r="J10" s="1">
        <v>2016</v>
      </c>
      <c r="K10" s="1">
        <v>2017</v>
      </c>
      <c r="L10" s="1" t="s">
        <v>137</v>
      </c>
      <c r="M10" s="1" t="s">
        <v>137</v>
      </c>
      <c r="N10" s="1" t="s">
        <v>137</v>
      </c>
      <c r="O10" s="1" t="s">
        <v>137</v>
      </c>
      <c r="P10" s="1" t="s">
        <v>137</v>
      </c>
      <c r="Q10" s="1" t="s">
        <v>110</v>
      </c>
      <c r="T10" s="1" t="s">
        <v>59</v>
      </c>
      <c r="U10" s="1" t="s">
        <v>74</v>
      </c>
      <c r="V10" s="1">
        <v>1.4</v>
      </c>
      <c r="W10" s="1">
        <v>36</v>
      </c>
      <c r="X10" s="5">
        <v>32.396067799999997</v>
      </c>
      <c r="Y10" s="4">
        <v>35.736421654736752</v>
      </c>
      <c r="Z10" s="1" t="s">
        <v>110</v>
      </c>
      <c r="AA10" s="1" t="s">
        <v>10</v>
      </c>
      <c r="AB10" s="3">
        <f>INDEX([1]Alum_Lakes_Table!$F:$H,MATCH(B10,[1]Alum_Lakes_Table!$D:$D,0),2)</f>
        <v>4.42</v>
      </c>
      <c r="AC10" s="1">
        <f>INDEX([1]Alum_Lakes_Table!$F:$H,MATCH(B10,[1]Alum_Lakes_Table!$D:$D,0),1)</f>
        <v>100</v>
      </c>
      <c r="AD10" s="1" t="str">
        <f>INDEX([1]Alum_Lakes_Table!$F:$H,MATCH(B10,[1]Alum_Lakes_Table!$D:$D,0),3)</f>
        <v>Shallow</v>
      </c>
    </row>
    <row r="11" spans="1:30" x14ac:dyDescent="0.15">
      <c r="A11" s="1" t="s">
        <v>150</v>
      </c>
      <c r="B11" s="1">
        <v>19005900</v>
      </c>
      <c r="C11" s="3">
        <v>1.5</v>
      </c>
      <c r="D11" s="4">
        <v>39.852631642512939</v>
      </c>
      <c r="E11" s="4">
        <v>34.689329729999997</v>
      </c>
      <c r="F11" s="2">
        <v>1996</v>
      </c>
      <c r="G11" s="1" t="s">
        <v>54</v>
      </c>
      <c r="H11" s="1">
        <v>1993</v>
      </c>
      <c r="I11" s="1">
        <v>1994</v>
      </c>
      <c r="J11" s="1">
        <v>1996</v>
      </c>
      <c r="K11" s="1">
        <v>1997</v>
      </c>
      <c r="L11" s="1" t="s">
        <v>137</v>
      </c>
      <c r="M11" s="1" t="s">
        <v>137</v>
      </c>
      <c r="N11" s="1" t="s">
        <v>137</v>
      </c>
      <c r="O11" s="1" t="s">
        <v>137</v>
      </c>
      <c r="P11" s="1" t="s">
        <v>137</v>
      </c>
      <c r="Q11" s="1" t="s">
        <v>110</v>
      </c>
      <c r="R11" s="1" t="s">
        <v>137</v>
      </c>
      <c r="T11" s="1" t="s">
        <v>59</v>
      </c>
      <c r="U11" s="1" t="s">
        <v>66</v>
      </c>
      <c r="V11" s="1">
        <v>1.5</v>
      </c>
      <c r="W11" s="1">
        <v>46</v>
      </c>
      <c r="X11" s="5">
        <v>34.689329729999997</v>
      </c>
      <c r="Y11" s="4">
        <v>39.852631642512939</v>
      </c>
      <c r="Z11" s="1" t="s">
        <v>110</v>
      </c>
      <c r="AA11" s="1" t="s">
        <v>11</v>
      </c>
      <c r="AB11" s="3">
        <f>INDEX([1]Alum_Lakes_Table!$F:$H,MATCH(B11,[1]Alum_Lakes_Table!$D:$D,0),2)</f>
        <v>3.05</v>
      </c>
      <c r="AC11" s="1">
        <f>INDEX([1]Alum_Lakes_Table!$F:$H,MATCH(B11,[1]Alum_Lakes_Table!$D:$D,0),1)</f>
        <v>100</v>
      </c>
      <c r="AD11" s="1" t="str">
        <f>INDEX([1]Alum_Lakes_Table!$F:$H,MATCH(B11,[1]Alum_Lakes_Table!$D:$D,0),3)</f>
        <v>Shallow</v>
      </c>
    </row>
    <row r="12" spans="1:30" x14ac:dyDescent="0.15">
      <c r="A12" s="1" t="s">
        <v>150</v>
      </c>
      <c r="B12" s="1">
        <v>19005900</v>
      </c>
      <c r="C12" s="3">
        <v>1.5</v>
      </c>
      <c r="D12" s="4">
        <v>39.852631642512939</v>
      </c>
      <c r="E12" s="4">
        <v>34.689329729999997</v>
      </c>
      <c r="F12" s="2">
        <v>2013</v>
      </c>
      <c r="G12" s="1" t="s">
        <v>53</v>
      </c>
      <c r="H12" s="1">
        <v>2012</v>
      </c>
      <c r="I12" s="1">
        <v>2013</v>
      </c>
      <c r="J12" s="1">
        <v>2014</v>
      </c>
      <c r="K12" s="1">
        <v>2015</v>
      </c>
      <c r="L12" s="1" t="s">
        <v>137</v>
      </c>
      <c r="M12" s="1" t="s">
        <v>137</v>
      </c>
      <c r="N12" s="1" t="s">
        <v>137</v>
      </c>
      <c r="O12" s="1" t="s">
        <v>137</v>
      </c>
      <c r="P12" s="1" t="s">
        <v>137</v>
      </c>
      <c r="Q12" s="1" t="s">
        <v>110</v>
      </c>
      <c r="T12" s="1" t="s">
        <v>59</v>
      </c>
      <c r="U12" s="1" t="s">
        <v>66</v>
      </c>
      <c r="V12" s="1">
        <v>1.5</v>
      </c>
      <c r="W12" s="1">
        <v>46</v>
      </c>
      <c r="X12" s="5">
        <v>34.689329729999997</v>
      </c>
      <c r="Y12" s="4">
        <v>39.852631642512939</v>
      </c>
      <c r="Z12" s="1" t="s">
        <v>110</v>
      </c>
      <c r="AA12" s="1" t="s">
        <v>12</v>
      </c>
      <c r="AB12" s="3">
        <f>INDEX([1]Alum_Lakes_Table!$F:$H,MATCH(B12,[1]Alum_Lakes_Table!$D:$D,0),2)</f>
        <v>3.05</v>
      </c>
      <c r="AC12" s="1">
        <f>INDEX([1]Alum_Lakes_Table!$F:$H,MATCH(B12,[1]Alum_Lakes_Table!$D:$D,0),1)</f>
        <v>100</v>
      </c>
      <c r="AD12" s="1" t="str">
        <f>INDEX([1]Alum_Lakes_Table!$F:$H,MATCH(B12,[1]Alum_Lakes_Table!$D:$D,0),3)</f>
        <v>Shallow</v>
      </c>
    </row>
    <row r="13" spans="1:30" x14ac:dyDescent="0.15">
      <c r="A13" s="1" t="s">
        <v>150</v>
      </c>
      <c r="B13" s="1">
        <v>19005900</v>
      </c>
      <c r="C13" s="3">
        <v>1.5</v>
      </c>
      <c r="D13" s="4">
        <v>39.852631642512939</v>
      </c>
      <c r="E13" s="4">
        <v>34.689329729999997</v>
      </c>
      <c r="F13" s="2">
        <v>2019</v>
      </c>
      <c r="G13" s="1" t="s">
        <v>53</v>
      </c>
      <c r="H13" s="1">
        <v>2018</v>
      </c>
      <c r="I13" s="1">
        <v>2019</v>
      </c>
      <c r="J13" s="1">
        <v>2020</v>
      </c>
      <c r="K13" s="1">
        <v>2021</v>
      </c>
      <c r="L13" s="1" t="s">
        <v>137</v>
      </c>
      <c r="M13" s="1" t="s">
        <v>137</v>
      </c>
      <c r="N13" s="1" t="s">
        <v>137</v>
      </c>
      <c r="O13" s="1" t="s">
        <v>137</v>
      </c>
      <c r="P13" s="1" t="s">
        <v>137</v>
      </c>
      <c r="Q13" s="1" t="s">
        <v>110</v>
      </c>
      <c r="T13" s="1" t="s">
        <v>59</v>
      </c>
      <c r="U13" s="1" t="s">
        <v>66</v>
      </c>
      <c r="V13" s="1">
        <v>1.5</v>
      </c>
      <c r="W13" s="1">
        <v>46</v>
      </c>
      <c r="X13" s="5">
        <v>34.689329729999997</v>
      </c>
      <c r="Y13" s="4">
        <v>39.852631642512939</v>
      </c>
      <c r="Z13" s="1" t="s">
        <v>110</v>
      </c>
      <c r="AA13" s="1" t="s">
        <v>13</v>
      </c>
      <c r="AB13" s="3">
        <f>INDEX([1]Alum_Lakes_Table!$F:$H,MATCH(B13,[1]Alum_Lakes_Table!$D:$D,0),2)</f>
        <v>3.05</v>
      </c>
      <c r="AC13" s="1">
        <f>INDEX([1]Alum_Lakes_Table!$F:$H,MATCH(B13,[1]Alum_Lakes_Table!$D:$D,0),1)</f>
        <v>100</v>
      </c>
      <c r="AD13" s="1" t="str">
        <f>INDEX([1]Alum_Lakes_Table!$F:$H,MATCH(B13,[1]Alum_Lakes_Table!$D:$D,0),3)</f>
        <v>Shallow</v>
      </c>
    </row>
    <row r="14" spans="1:30" x14ac:dyDescent="0.15">
      <c r="A14" s="1" t="s">
        <v>151</v>
      </c>
      <c r="B14" s="1">
        <v>19006100</v>
      </c>
      <c r="C14" s="3">
        <v>1.8</v>
      </c>
      <c r="D14" s="4">
        <v>7.8604168199495268</v>
      </c>
      <c r="E14" s="4">
        <v>12.24964765</v>
      </c>
      <c r="F14" s="2">
        <v>2020</v>
      </c>
      <c r="G14" s="1" t="s">
        <v>53</v>
      </c>
      <c r="H14" s="1">
        <v>2019</v>
      </c>
      <c r="I14" s="1">
        <v>2020</v>
      </c>
      <c r="J14" s="1">
        <v>2021</v>
      </c>
      <c r="K14" s="1">
        <v>2022</v>
      </c>
      <c r="L14" s="1" t="s">
        <v>137</v>
      </c>
      <c r="M14" s="1" t="s">
        <v>137</v>
      </c>
      <c r="N14" s="1" t="s">
        <v>137</v>
      </c>
      <c r="O14" s="1" t="s">
        <v>137</v>
      </c>
      <c r="P14" s="1" t="s">
        <v>138</v>
      </c>
      <c r="Q14" s="1" t="s">
        <v>110</v>
      </c>
      <c r="T14" s="1" t="s">
        <v>59</v>
      </c>
      <c r="U14" s="1" t="s">
        <v>98</v>
      </c>
      <c r="V14" s="1">
        <v>1.8</v>
      </c>
      <c r="W14" s="1">
        <v>10</v>
      </c>
      <c r="X14" s="5">
        <v>12.24964765</v>
      </c>
      <c r="Y14" s="4">
        <v>7.8604168199495268</v>
      </c>
      <c r="Z14" s="1" t="s">
        <v>110</v>
      </c>
      <c r="AA14" s="1" t="s">
        <v>14</v>
      </c>
      <c r="AB14" s="3">
        <f>INDEX([1]Alum_Lakes_Table!$F:$H,MATCH(B14,[1]Alum_Lakes_Table!$D:$D,0),2)</f>
        <v>2.74</v>
      </c>
      <c r="AC14" s="1">
        <f>INDEX([1]Alum_Lakes_Table!$F:$H,MATCH(B14,[1]Alum_Lakes_Table!$D:$D,0),1)</f>
        <v>100</v>
      </c>
      <c r="AD14" s="1" t="str">
        <f>INDEX([1]Alum_Lakes_Table!$F:$H,MATCH(B14,[1]Alum_Lakes_Table!$D:$D,0),3)</f>
        <v>Shallow</v>
      </c>
    </row>
    <row r="15" spans="1:30" x14ac:dyDescent="0.15">
      <c r="A15" s="1" t="s">
        <v>152</v>
      </c>
      <c r="B15" s="1">
        <v>19006200</v>
      </c>
      <c r="C15" s="3">
        <v>1.2</v>
      </c>
      <c r="D15" s="4">
        <v>18.265242559963117</v>
      </c>
      <c r="E15" s="4">
        <v>8.0311985799999999</v>
      </c>
      <c r="F15" s="2">
        <v>2020</v>
      </c>
      <c r="G15" s="1" t="s">
        <v>53</v>
      </c>
      <c r="H15" s="1">
        <v>2018</v>
      </c>
      <c r="I15" s="1">
        <v>2020</v>
      </c>
      <c r="J15" s="1">
        <v>2021</v>
      </c>
      <c r="K15" s="1">
        <v>2022</v>
      </c>
      <c r="L15" s="1" t="s">
        <v>137</v>
      </c>
      <c r="M15" s="1" t="s">
        <v>137</v>
      </c>
      <c r="N15" s="1" t="s">
        <v>137</v>
      </c>
      <c r="O15" s="1" t="s">
        <v>137</v>
      </c>
      <c r="P15" s="1" t="s">
        <v>138</v>
      </c>
      <c r="Q15" s="1" t="s">
        <v>110</v>
      </c>
      <c r="T15" s="1" t="s">
        <v>59</v>
      </c>
      <c r="U15" s="1" t="s">
        <v>99</v>
      </c>
      <c r="V15" s="1">
        <v>1.2</v>
      </c>
      <c r="W15" s="1">
        <v>22</v>
      </c>
      <c r="X15" s="5">
        <v>8.0311985799999999</v>
      </c>
      <c r="Y15" s="4">
        <v>18.265242559963117</v>
      </c>
      <c r="Z15" s="1" t="s">
        <v>110</v>
      </c>
      <c r="AA15" s="1" t="s">
        <v>15</v>
      </c>
      <c r="AB15" s="3">
        <f>INDEX([1]Alum_Lakes_Table!$F:$H,MATCH(B15,[1]Alum_Lakes_Table!$D:$D,0),2)</f>
        <v>2.74</v>
      </c>
      <c r="AC15" s="1">
        <f>INDEX([1]Alum_Lakes_Table!$F:$H,MATCH(B15,[1]Alum_Lakes_Table!$D:$D,0),1)</f>
        <v>100</v>
      </c>
      <c r="AD15" s="1" t="str">
        <f>INDEX([1]Alum_Lakes_Table!$F:$H,MATCH(B15,[1]Alum_Lakes_Table!$D:$D,0),3)</f>
        <v>Shallow</v>
      </c>
    </row>
    <row r="16" spans="1:30" x14ac:dyDescent="0.15">
      <c r="A16" s="1" t="s">
        <v>153</v>
      </c>
      <c r="B16" s="1">
        <v>19006300</v>
      </c>
      <c r="C16" s="3">
        <v>2.5</v>
      </c>
      <c r="D16" s="4">
        <v>12.835847291010072</v>
      </c>
      <c r="E16" s="4">
        <v>12.78591144</v>
      </c>
      <c r="F16" s="2">
        <v>1997</v>
      </c>
      <c r="G16" s="1" t="s">
        <v>53</v>
      </c>
      <c r="H16" s="1">
        <v>1996</v>
      </c>
      <c r="I16" s="1">
        <v>1997</v>
      </c>
      <c r="J16" s="1">
        <v>1998</v>
      </c>
      <c r="K16" s="1">
        <v>1999</v>
      </c>
      <c r="L16" s="1" t="s">
        <v>137</v>
      </c>
      <c r="M16" s="1" t="s">
        <v>137</v>
      </c>
      <c r="N16" s="1" t="s">
        <v>137</v>
      </c>
      <c r="O16" s="1" t="s">
        <v>137</v>
      </c>
      <c r="P16" s="1" t="s">
        <v>137</v>
      </c>
      <c r="Q16" s="1" t="s">
        <v>110</v>
      </c>
      <c r="R16" s="1" t="s">
        <v>137</v>
      </c>
      <c r="T16" s="1" t="s">
        <v>59</v>
      </c>
      <c r="U16" s="1" t="s">
        <v>69</v>
      </c>
      <c r="V16" s="1">
        <v>2.5</v>
      </c>
      <c r="W16" s="1">
        <v>13</v>
      </c>
      <c r="X16" s="5">
        <v>12.78591144</v>
      </c>
      <c r="Y16" s="4">
        <v>12.835847291010072</v>
      </c>
      <c r="Z16" s="1" t="s">
        <v>110</v>
      </c>
      <c r="AA16" s="1" t="s">
        <v>16</v>
      </c>
      <c r="AB16" s="3">
        <f>INDEX([1]Alum_Lakes_Table!$F:$H,MATCH(B16,[1]Alum_Lakes_Table!$D:$D,0),2)</f>
        <v>3.96</v>
      </c>
      <c r="AC16" s="1">
        <f>INDEX([1]Alum_Lakes_Table!$F:$H,MATCH(B16,[1]Alum_Lakes_Table!$D:$D,0),1)</f>
        <v>100</v>
      </c>
      <c r="AD16" s="1" t="str">
        <f>INDEX([1]Alum_Lakes_Table!$F:$H,MATCH(B16,[1]Alum_Lakes_Table!$D:$D,0),3)</f>
        <v>Shallow</v>
      </c>
    </row>
    <row r="17" spans="1:30" x14ac:dyDescent="0.15">
      <c r="A17" s="1" t="s">
        <v>154</v>
      </c>
      <c r="B17" s="1">
        <v>19006400</v>
      </c>
      <c r="C17" s="3">
        <v>1.8</v>
      </c>
      <c r="D17" s="4">
        <v>6.7852935777355441</v>
      </c>
      <c r="E17" s="4">
        <v>14.900970279999999</v>
      </c>
      <c r="F17" s="2">
        <v>2019</v>
      </c>
      <c r="G17" s="1" t="s">
        <v>53</v>
      </c>
      <c r="H17" s="1">
        <v>2018</v>
      </c>
      <c r="I17" s="1">
        <v>2019</v>
      </c>
      <c r="J17" s="1">
        <v>2020</v>
      </c>
      <c r="K17" s="1">
        <v>2021</v>
      </c>
      <c r="L17" s="1" t="s">
        <v>137</v>
      </c>
      <c r="M17" s="1" t="s">
        <v>137</v>
      </c>
      <c r="N17" s="1" t="s">
        <v>137</v>
      </c>
      <c r="O17" s="1" t="s">
        <v>137</v>
      </c>
      <c r="P17" s="1" t="s">
        <v>137</v>
      </c>
      <c r="Q17" s="1" t="s">
        <v>110</v>
      </c>
      <c r="T17" s="1" t="s">
        <v>59</v>
      </c>
      <c r="U17" s="1" t="s">
        <v>94</v>
      </c>
      <c r="V17" s="1">
        <v>1.8</v>
      </c>
      <c r="W17" s="1">
        <v>10</v>
      </c>
      <c r="X17" s="5">
        <v>14.900970279999999</v>
      </c>
      <c r="Y17" s="4">
        <v>6.7852935777355441</v>
      </c>
      <c r="Z17" s="1" t="s">
        <v>110</v>
      </c>
      <c r="AA17" s="1" t="s">
        <v>17</v>
      </c>
      <c r="AB17" s="3">
        <f>INDEX([1]Alum_Lakes_Table!$F:$H,MATCH(B17,[1]Alum_Lakes_Table!$D:$D,0),2)</f>
        <v>3.05</v>
      </c>
      <c r="AC17" s="1">
        <f>INDEX([1]Alum_Lakes_Table!$F:$H,MATCH(B17,[1]Alum_Lakes_Table!$D:$D,0),1)</f>
        <v>100</v>
      </c>
      <c r="AD17" s="1" t="str">
        <f>INDEX([1]Alum_Lakes_Table!$F:$H,MATCH(B17,[1]Alum_Lakes_Table!$D:$D,0),3)</f>
        <v>Shallow</v>
      </c>
    </row>
    <row r="18" spans="1:30" x14ac:dyDescent="0.15">
      <c r="A18" s="1" t="s">
        <v>155</v>
      </c>
      <c r="B18" s="1">
        <v>19006600</v>
      </c>
      <c r="C18" s="3">
        <v>3.2</v>
      </c>
      <c r="D18" s="4">
        <v>12.011149092612902</v>
      </c>
      <c r="E18" s="4">
        <v>46.39439041</v>
      </c>
      <c r="F18" s="2">
        <v>1994</v>
      </c>
      <c r="G18" s="1" t="s">
        <v>54</v>
      </c>
      <c r="H18" s="1">
        <v>1991</v>
      </c>
      <c r="I18" s="1">
        <v>1992</v>
      </c>
      <c r="J18" s="1">
        <v>1994</v>
      </c>
      <c r="K18" s="1">
        <v>1995</v>
      </c>
      <c r="L18" s="1" t="s">
        <v>137</v>
      </c>
      <c r="M18" s="1" t="s">
        <v>137</v>
      </c>
      <c r="N18" s="1" t="s">
        <v>137</v>
      </c>
      <c r="O18" s="1" t="s">
        <v>137</v>
      </c>
      <c r="P18" s="1" t="s">
        <v>137</v>
      </c>
      <c r="Q18" s="1" t="s">
        <v>110</v>
      </c>
      <c r="R18" s="1" t="s">
        <v>137</v>
      </c>
      <c r="T18" s="1" t="s">
        <v>59</v>
      </c>
      <c r="U18" s="1" t="s">
        <v>63</v>
      </c>
      <c r="V18" s="1">
        <v>3.2</v>
      </c>
      <c r="W18" s="1">
        <v>12</v>
      </c>
      <c r="X18" s="5">
        <v>46.39439041</v>
      </c>
      <c r="Y18" s="4">
        <v>12.011149092612902</v>
      </c>
      <c r="Z18" s="1" t="s">
        <v>110</v>
      </c>
      <c r="AA18" s="1" t="s">
        <v>18</v>
      </c>
      <c r="AB18" s="3">
        <f>INDEX([1]Alum_Lakes_Table!$F:$H,MATCH(B18,[1]Alum_Lakes_Table!$D:$D,0),2)</f>
        <v>5.79</v>
      </c>
      <c r="AC18" s="1">
        <f>INDEX([1]Alum_Lakes_Table!$F:$H,MATCH(B18,[1]Alum_Lakes_Table!$D:$D,0),1)</f>
        <v>70</v>
      </c>
      <c r="AD18" s="1" t="str">
        <f>INDEX([1]Alum_Lakes_Table!$F:$H,MATCH(B18,[1]Alum_Lakes_Table!$D:$D,0),3)</f>
        <v>Deep</v>
      </c>
    </row>
    <row r="19" spans="1:30" x14ac:dyDescent="0.15">
      <c r="A19" s="1" t="s">
        <v>155</v>
      </c>
      <c r="B19" s="1">
        <v>19006600</v>
      </c>
      <c r="C19" s="3">
        <v>3.2</v>
      </c>
      <c r="D19" s="4">
        <v>12.011149092612902</v>
      </c>
      <c r="E19" s="4">
        <v>46.39439041</v>
      </c>
      <c r="F19" s="2" t="s">
        <v>121</v>
      </c>
      <c r="G19" s="1" t="s">
        <v>53</v>
      </c>
      <c r="H19" s="1">
        <v>2018</v>
      </c>
      <c r="I19" s="1">
        <v>2019</v>
      </c>
      <c r="J19" s="1">
        <v>2020</v>
      </c>
      <c r="K19" s="1">
        <v>2021</v>
      </c>
      <c r="L19" s="1" t="s">
        <v>137</v>
      </c>
      <c r="M19" s="1" t="s">
        <v>137</v>
      </c>
      <c r="N19" s="1" t="s">
        <v>137</v>
      </c>
      <c r="O19" s="1" t="s">
        <v>137</v>
      </c>
      <c r="P19" s="1" t="s">
        <v>137</v>
      </c>
      <c r="Q19" s="1" t="s">
        <v>110</v>
      </c>
      <c r="T19" s="1" t="s">
        <v>59</v>
      </c>
      <c r="U19" s="1" t="s">
        <v>63</v>
      </c>
      <c r="V19" s="1">
        <v>3.2</v>
      </c>
      <c r="W19" s="1">
        <v>12</v>
      </c>
      <c r="X19" s="5">
        <v>46.39439041</v>
      </c>
      <c r="Y19" s="4">
        <v>12.011149092612902</v>
      </c>
      <c r="Z19" s="1" t="s">
        <v>110</v>
      </c>
      <c r="AA19" s="1" t="s">
        <v>19</v>
      </c>
      <c r="AB19" s="3">
        <f>INDEX([1]Alum_Lakes_Table!$F:$H,MATCH(B19,[1]Alum_Lakes_Table!$D:$D,0),2)</f>
        <v>5.79</v>
      </c>
      <c r="AC19" s="1">
        <f>INDEX([1]Alum_Lakes_Table!$F:$H,MATCH(B19,[1]Alum_Lakes_Table!$D:$D,0),1)</f>
        <v>70</v>
      </c>
      <c r="AD19" s="1" t="str">
        <f>INDEX([1]Alum_Lakes_Table!$F:$H,MATCH(B19,[1]Alum_Lakes_Table!$D:$D,0),3)</f>
        <v>Deep</v>
      </c>
    </row>
    <row r="20" spans="1:30" x14ac:dyDescent="0.15">
      <c r="A20" s="1" t="s">
        <v>156</v>
      </c>
      <c r="B20" s="1">
        <v>19006700</v>
      </c>
      <c r="C20" s="3">
        <v>1.3</v>
      </c>
      <c r="D20" s="4">
        <v>41.493739420911311</v>
      </c>
      <c r="E20" s="4">
        <v>16.876569150000002</v>
      </c>
      <c r="F20" s="2" t="s">
        <v>121</v>
      </c>
      <c r="G20" s="1" t="s">
        <v>53</v>
      </c>
      <c r="H20" s="1">
        <v>2017</v>
      </c>
      <c r="I20" s="1">
        <v>2018</v>
      </c>
      <c r="J20" s="1">
        <v>2020</v>
      </c>
      <c r="K20" s="1">
        <v>2021</v>
      </c>
      <c r="L20" s="1" t="s">
        <v>137</v>
      </c>
      <c r="M20" s="1" t="s">
        <v>137</v>
      </c>
      <c r="N20" s="1" t="s">
        <v>137</v>
      </c>
      <c r="O20" s="1" t="s">
        <v>137</v>
      </c>
      <c r="P20" s="1" t="s">
        <v>137</v>
      </c>
      <c r="Q20" s="1" t="s">
        <v>110</v>
      </c>
      <c r="T20" s="1" t="s">
        <v>59</v>
      </c>
      <c r="U20" s="1" t="s">
        <v>95</v>
      </c>
      <c r="V20" s="1">
        <v>1.3</v>
      </c>
      <c r="W20" s="1">
        <v>44</v>
      </c>
      <c r="X20" s="5">
        <v>16.876569150000002</v>
      </c>
      <c r="Y20" s="4">
        <v>41.493739420911311</v>
      </c>
      <c r="Z20" s="1" t="s">
        <v>110</v>
      </c>
      <c r="AA20" s="1" t="s">
        <v>20</v>
      </c>
      <c r="AB20" s="3">
        <f>INDEX([1]Alum_Lakes_Table!$F:$H,MATCH(B20,[1]Alum_Lakes_Table!$D:$D,0),2)</f>
        <v>2.13</v>
      </c>
      <c r="AC20" s="1">
        <f>INDEX([1]Alum_Lakes_Table!$F:$H,MATCH(B20,[1]Alum_Lakes_Table!$D:$D,0),1)</f>
        <v>100</v>
      </c>
      <c r="AD20" s="1" t="str">
        <f>INDEX([1]Alum_Lakes_Table!$F:$H,MATCH(B20,[1]Alum_Lakes_Table!$D:$D,0),3)</f>
        <v>Shallow</v>
      </c>
    </row>
    <row r="21" spans="1:30" x14ac:dyDescent="0.15">
      <c r="A21" s="1" t="s">
        <v>157</v>
      </c>
      <c r="B21" s="1">
        <v>19006800</v>
      </c>
      <c r="C21" s="3">
        <v>0.9</v>
      </c>
      <c r="D21" s="4">
        <v>12.379873980565469</v>
      </c>
      <c r="E21" s="4">
        <v>55.018641549999998</v>
      </c>
      <c r="F21" s="2" t="s">
        <v>122</v>
      </c>
      <c r="G21" s="1" t="s">
        <v>53</v>
      </c>
      <c r="H21" s="1">
        <v>2017</v>
      </c>
      <c r="I21" s="1">
        <v>2020</v>
      </c>
      <c r="J21" s="1">
        <v>2021</v>
      </c>
      <c r="K21" s="1">
        <v>2022</v>
      </c>
      <c r="L21" s="1" t="s">
        <v>137</v>
      </c>
      <c r="M21" s="1" t="s">
        <v>137</v>
      </c>
      <c r="N21" s="1" t="s">
        <v>137</v>
      </c>
      <c r="O21" s="1" t="s">
        <v>137</v>
      </c>
      <c r="P21" s="1" t="s">
        <v>138</v>
      </c>
      <c r="Q21" s="1" t="s">
        <v>110</v>
      </c>
      <c r="T21" s="1" t="s">
        <v>59</v>
      </c>
      <c r="U21" s="1" t="s">
        <v>100</v>
      </c>
      <c r="V21" s="1">
        <v>0.9</v>
      </c>
      <c r="W21" s="1">
        <v>12</v>
      </c>
      <c r="X21" s="5">
        <v>55.018641549999998</v>
      </c>
      <c r="Y21" s="4">
        <v>12.379873980565469</v>
      </c>
      <c r="Z21" s="1" t="s">
        <v>110</v>
      </c>
      <c r="AA21" s="1" t="s">
        <v>21</v>
      </c>
      <c r="AB21" s="3">
        <f>INDEX([1]Alum_Lakes_Table!$F:$H,MATCH(B21,[1]Alum_Lakes_Table!$D:$D,0),2)</f>
        <v>2.44</v>
      </c>
      <c r="AC21" s="1">
        <f>INDEX([1]Alum_Lakes_Table!$F:$H,MATCH(B21,[1]Alum_Lakes_Table!$D:$D,0),1)</f>
        <v>100</v>
      </c>
      <c r="AD21" s="1" t="str">
        <f>INDEX([1]Alum_Lakes_Table!$F:$H,MATCH(B21,[1]Alum_Lakes_Table!$D:$D,0),3)</f>
        <v>Shallow</v>
      </c>
    </row>
    <row r="22" spans="1:30" x14ac:dyDescent="0.15">
      <c r="A22" s="1" t="s">
        <v>158</v>
      </c>
      <c r="B22" s="1">
        <v>19007700</v>
      </c>
      <c r="C22" s="3">
        <v>1.7</v>
      </c>
      <c r="D22" s="4">
        <v>12.669243785549305</v>
      </c>
      <c r="E22" s="4">
        <v>15.052271279999999</v>
      </c>
      <c r="F22" s="2" t="s">
        <v>123</v>
      </c>
      <c r="G22" s="1" t="s">
        <v>53</v>
      </c>
      <c r="H22" s="1">
        <v>2016</v>
      </c>
      <c r="I22" s="1">
        <v>2017</v>
      </c>
      <c r="J22" s="1">
        <v>2018</v>
      </c>
      <c r="K22" s="1">
        <v>2019</v>
      </c>
      <c r="L22" s="1" t="s">
        <v>137</v>
      </c>
      <c r="M22" s="1" t="s">
        <v>137</v>
      </c>
      <c r="N22" s="1" t="s">
        <v>137</v>
      </c>
      <c r="O22" s="1" t="s">
        <v>137</v>
      </c>
      <c r="P22" s="1" t="s">
        <v>137</v>
      </c>
      <c r="Q22" s="1" t="s">
        <v>110</v>
      </c>
      <c r="T22" s="1" t="s">
        <v>59</v>
      </c>
      <c r="U22" s="1" t="s">
        <v>91</v>
      </c>
      <c r="V22" s="1">
        <v>1.7</v>
      </c>
      <c r="W22" s="1">
        <v>12</v>
      </c>
      <c r="X22" s="5">
        <v>15.052271279999999</v>
      </c>
      <c r="Y22" s="4">
        <v>12.669243785549305</v>
      </c>
      <c r="Z22" s="1" t="s">
        <v>110</v>
      </c>
      <c r="AA22" s="1" t="s">
        <v>22</v>
      </c>
      <c r="AB22" s="3">
        <f>INDEX([1]Alum_Lakes_Table!$F:$H,MATCH(B22,[1]Alum_Lakes_Table!$D:$D,0),2)</f>
        <v>3.35</v>
      </c>
      <c r="AC22" s="1">
        <f>INDEX([1]Alum_Lakes_Table!$F:$H,MATCH(B22,[1]Alum_Lakes_Table!$D:$D,0),1)</f>
        <v>100</v>
      </c>
      <c r="AD22" s="1" t="str">
        <f>INDEX([1]Alum_Lakes_Table!$F:$H,MATCH(B22,[1]Alum_Lakes_Table!$D:$D,0),3)</f>
        <v>Shallow</v>
      </c>
    </row>
    <row r="23" spans="1:30" x14ac:dyDescent="0.15">
      <c r="A23" s="1" t="s">
        <v>159</v>
      </c>
      <c r="B23" s="1">
        <v>19013600</v>
      </c>
      <c r="C23" s="3">
        <v>1.5</v>
      </c>
      <c r="D23" s="4">
        <v>21.342264431680391</v>
      </c>
      <c r="E23" s="4">
        <v>18.513461939999999</v>
      </c>
      <c r="F23" s="2" t="s">
        <v>122</v>
      </c>
      <c r="G23" s="1" t="s">
        <v>53</v>
      </c>
      <c r="H23" s="1">
        <v>2017</v>
      </c>
      <c r="I23" s="1">
        <v>2020</v>
      </c>
      <c r="J23" s="1">
        <v>2021</v>
      </c>
      <c r="K23" s="1">
        <v>2022</v>
      </c>
      <c r="L23" s="1" t="s">
        <v>137</v>
      </c>
      <c r="M23" s="1" t="s">
        <v>137</v>
      </c>
      <c r="N23" s="1" t="s">
        <v>137</v>
      </c>
      <c r="O23" s="1" t="s">
        <v>137</v>
      </c>
      <c r="P23" s="1" t="s">
        <v>138</v>
      </c>
      <c r="Q23" s="1" t="s">
        <v>110</v>
      </c>
      <c r="T23" s="1" t="s">
        <v>59</v>
      </c>
      <c r="U23" s="1" t="s">
        <v>101</v>
      </c>
      <c r="V23" s="1">
        <v>1.5</v>
      </c>
      <c r="W23" s="1">
        <v>16</v>
      </c>
      <c r="X23" s="5">
        <v>18.513461939999999</v>
      </c>
      <c r="Y23" s="4">
        <v>21.342264431680391</v>
      </c>
      <c r="Z23" s="1" t="s">
        <v>110</v>
      </c>
      <c r="AA23" s="1" t="s">
        <v>23</v>
      </c>
      <c r="AB23" s="3">
        <f>INDEX([1]Alum_Lakes_Table!$F:$H,MATCH(B23,[1]Alum_Lakes_Table!$D:$D,0),2)</f>
        <v>3.35</v>
      </c>
      <c r="AC23" s="1">
        <f>INDEX([1]Alum_Lakes_Table!$F:$H,MATCH(B23,[1]Alum_Lakes_Table!$D:$D,0),1)</f>
        <v>100</v>
      </c>
      <c r="AD23" s="1" t="str">
        <f>INDEX([1]Alum_Lakes_Table!$F:$H,MATCH(B23,[1]Alum_Lakes_Table!$D:$D,0),3)</f>
        <v>Shallow</v>
      </c>
    </row>
    <row r="24" spans="1:30" x14ac:dyDescent="0.15">
      <c r="A24" s="1" t="s">
        <v>160</v>
      </c>
      <c r="B24" s="1">
        <v>19015300</v>
      </c>
      <c r="C24" s="3">
        <v>2.7</v>
      </c>
      <c r="D24" s="4">
        <v>7.1869000733162478</v>
      </c>
      <c r="E24" s="4">
        <v>1.3644453700000001</v>
      </c>
      <c r="F24" s="2" t="s">
        <v>124</v>
      </c>
      <c r="G24" s="1" t="s">
        <v>55</v>
      </c>
      <c r="H24" s="1">
        <v>1994</v>
      </c>
      <c r="I24" s="1">
        <v>1995</v>
      </c>
      <c r="J24" s="1">
        <v>1997</v>
      </c>
      <c r="K24" s="1">
        <v>1998</v>
      </c>
      <c r="L24" s="1" t="s">
        <v>137</v>
      </c>
      <c r="M24" s="1" t="s">
        <v>137</v>
      </c>
      <c r="N24" s="1" t="s">
        <v>137</v>
      </c>
      <c r="O24" s="1" t="s">
        <v>137</v>
      </c>
      <c r="P24" s="1" t="s">
        <v>137</v>
      </c>
      <c r="Q24" s="1" t="s">
        <v>110</v>
      </c>
      <c r="R24" s="1" t="s">
        <v>137</v>
      </c>
      <c r="T24" s="1" t="s">
        <v>59</v>
      </c>
      <c r="U24" s="1" t="s">
        <v>67</v>
      </c>
      <c r="V24" s="1">
        <v>2.7</v>
      </c>
      <c r="W24" s="1">
        <v>7</v>
      </c>
      <c r="X24" s="5">
        <v>1.3644453700000001</v>
      </c>
      <c r="Y24" s="4">
        <v>7.1869000733162478</v>
      </c>
      <c r="Z24" s="1" t="s">
        <v>110</v>
      </c>
      <c r="AA24" s="1" t="s">
        <v>24</v>
      </c>
      <c r="AB24" s="3">
        <f>INDEX([1]Alum_Lakes_Table!$F:$H,MATCH(B24,[1]Alum_Lakes_Table!$D:$D,0),2)</f>
        <v>8.83</v>
      </c>
      <c r="AC24" s="1">
        <f>INDEX([1]Alum_Lakes_Table!$F:$H,MATCH(B24,[1]Alum_Lakes_Table!$D:$D,0),1)</f>
        <v>58</v>
      </c>
      <c r="AD24" s="1" t="str">
        <f>INDEX([1]Alum_Lakes_Table!$F:$H,MATCH(B24,[1]Alum_Lakes_Table!$D:$D,0),3)</f>
        <v>Deep</v>
      </c>
    </row>
    <row r="25" spans="1:30" x14ac:dyDescent="0.15">
      <c r="A25" s="1" t="s">
        <v>160</v>
      </c>
      <c r="B25" s="1">
        <v>19015300</v>
      </c>
      <c r="C25" s="3">
        <v>2.7</v>
      </c>
      <c r="D25" s="4">
        <v>7.1869000733162478</v>
      </c>
      <c r="E25" s="4">
        <v>1.3644453700000001</v>
      </c>
      <c r="F25" s="2" t="s">
        <v>121</v>
      </c>
      <c r="G25" s="1" t="s">
        <v>53</v>
      </c>
      <c r="H25" s="1">
        <v>2015</v>
      </c>
      <c r="I25" s="1">
        <v>2018</v>
      </c>
      <c r="J25" s="1">
        <v>2020</v>
      </c>
      <c r="K25" s="1">
        <v>2021</v>
      </c>
      <c r="L25" s="1" t="s">
        <v>137</v>
      </c>
      <c r="M25" s="1" t="s">
        <v>137</v>
      </c>
      <c r="N25" s="1" t="s">
        <v>137</v>
      </c>
      <c r="O25" s="1" t="s">
        <v>137</v>
      </c>
      <c r="P25" s="1" t="s">
        <v>138</v>
      </c>
      <c r="Q25" s="1" t="s">
        <v>110</v>
      </c>
      <c r="T25" s="1" t="s">
        <v>59</v>
      </c>
      <c r="U25" s="1" t="s">
        <v>67</v>
      </c>
      <c r="V25" s="1">
        <v>2.7</v>
      </c>
      <c r="W25" s="1">
        <v>7</v>
      </c>
      <c r="X25" s="5">
        <v>1.3644453700000001</v>
      </c>
      <c r="Y25" s="4">
        <v>7.1869000733162478</v>
      </c>
      <c r="Z25" s="1" t="s">
        <v>110</v>
      </c>
      <c r="AA25" s="1" t="s">
        <v>25</v>
      </c>
      <c r="AB25" s="3">
        <f>INDEX([1]Alum_Lakes_Table!$F:$H,MATCH(B25,[1]Alum_Lakes_Table!$D:$D,0),2)</f>
        <v>8.83</v>
      </c>
      <c r="AC25" s="1">
        <f>INDEX([1]Alum_Lakes_Table!$F:$H,MATCH(B25,[1]Alum_Lakes_Table!$D:$D,0),1)</f>
        <v>58</v>
      </c>
      <c r="AD25" s="1" t="str">
        <f>INDEX([1]Alum_Lakes_Table!$F:$H,MATCH(B25,[1]Alum_Lakes_Table!$D:$D,0),3)</f>
        <v>Deep</v>
      </c>
    </row>
    <row r="26" spans="1:30" x14ac:dyDescent="0.15">
      <c r="A26" s="1" t="s">
        <v>161</v>
      </c>
      <c r="B26" s="1">
        <v>27001400</v>
      </c>
      <c r="C26" s="3">
        <v>1.2</v>
      </c>
      <c r="D26" s="4">
        <v>12</v>
      </c>
      <c r="E26" s="4">
        <v>25.666666670000001</v>
      </c>
      <c r="F26" s="2" t="s">
        <v>125</v>
      </c>
      <c r="G26" s="1" t="s">
        <v>54</v>
      </c>
      <c r="H26" s="1">
        <v>2001</v>
      </c>
      <c r="I26" s="1">
        <v>2002</v>
      </c>
      <c r="J26" s="1">
        <v>2003</v>
      </c>
      <c r="K26" s="1">
        <v>2004</v>
      </c>
      <c r="L26" s="1" t="s">
        <v>137</v>
      </c>
      <c r="M26" s="1" t="s">
        <v>137</v>
      </c>
      <c r="N26" s="1" t="s">
        <v>137</v>
      </c>
      <c r="O26" s="1" t="s">
        <v>139</v>
      </c>
      <c r="P26" s="1" t="s">
        <v>137</v>
      </c>
      <c r="Q26" s="1" t="s">
        <v>111</v>
      </c>
      <c r="R26" s="1" t="s">
        <v>137</v>
      </c>
      <c r="T26" s="1" t="s">
        <v>60</v>
      </c>
      <c r="U26" s="1" t="s">
        <v>72</v>
      </c>
      <c r="V26" s="1">
        <v>1.2</v>
      </c>
      <c r="W26" s="1">
        <v>12</v>
      </c>
      <c r="X26" s="5">
        <v>25.666666670000001</v>
      </c>
      <c r="Y26" s="1">
        <v>12</v>
      </c>
      <c r="Z26" s="1" t="s">
        <v>111</v>
      </c>
      <c r="AA26" s="1" t="s">
        <v>26</v>
      </c>
      <c r="AB26" s="3">
        <f>INDEX([1]Alum_Lakes_Table!$F:$H,MATCH(B26,[1]Alum_Lakes_Table!$D:$D,0),2)</f>
        <v>6.1</v>
      </c>
      <c r="AC26" s="1">
        <f>INDEX([1]Alum_Lakes_Table!$F:$H,MATCH(B26,[1]Alum_Lakes_Table!$D:$D,0),1)</f>
        <v>83</v>
      </c>
      <c r="AD26" s="1" t="str">
        <f>INDEX([1]Alum_Lakes_Table!$F:$H,MATCH(B26,[1]Alum_Lakes_Table!$D:$D,0),3)</f>
        <v>Shallow</v>
      </c>
    </row>
    <row r="27" spans="1:30" x14ac:dyDescent="0.15">
      <c r="A27" s="1" t="s">
        <v>162</v>
      </c>
      <c r="B27" s="1">
        <v>27001600</v>
      </c>
      <c r="C27" s="3">
        <v>9.8000000000000007</v>
      </c>
      <c r="D27" s="4">
        <v>341.22258386443968</v>
      </c>
      <c r="E27" s="4">
        <v>3.3835993700000002</v>
      </c>
      <c r="F27" s="2" t="s">
        <v>126</v>
      </c>
      <c r="G27" s="1" t="s">
        <v>54</v>
      </c>
      <c r="H27" s="1">
        <v>1999</v>
      </c>
      <c r="I27" s="1">
        <v>2000</v>
      </c>
      <c r="J27" s="1">
        <v>2001</v>
      </c>
      <c r="K27" s="1">
        <v>2002</v>
      </c>
      <c r="L27" s="1" t="s">
        <v>137</v>
      </c>
      <c r="M27" s="1" t="s">
        <v>137</v>
      </c>
      <c r="N27" s="1" t="s">
        <v>137</v>
      </c>
      <c r="O27" s="1" t="s">
        <v>140</v>
      </c>
      <c r="P27" s="1" t="s">
        <v>137</v>
      </c>
      <c r="Q27" s="1" t="s">
        <v>110</v>
      </c>
      <c r="R27" s="1" t="s">
        <v>137</v>
      </c>
      <c r="T27" s="1" t="s">
        <v>61</v>
      </c>
      <c r="U27" s="1" t="s">
        <v>70</v>
      </c>
      <c r="V27" s="1">
        <v>9.8000000000000007</v>
      </c>
      <c r="W27" s="1">
        <v>335</v>
      </c>
      <c r="X27" s="5">
        <v>3.3835993700000002</v>
      </c>
      <c r="Y27" s="4">
        <v>341.22258386443968</v>
      </c>
      <c r="Z27" s="1" t="s">
        <v>110</v>
      </c>
      <c r="AA27" s="1" t="s">
        <v>27</v>
      </c>
      <c r="AB27" s="3">
        <f>INDEX([1]Alum_Lakes_Table!$F:$H,MATCH(B27,[1]Alum_Lakes_Table!$D:$D,0),2)</f>
        <v>26.5</v>
      </c>
      <c r="AC27" s="1">
        <f>INDEX([1]Alum_Lakes_Table!$F:$H,MATCH(B27,[1]Alum_Lakes_Table!$D:$D,0),1)</f>
        <v>25</v>
      </c>
      <c r="AD27" s="1" t="str">
        <f>INDEX([1]Alum_Lakes_Table!$F:$H,MATCH(B27,[1]Alum_Lakes_Table!$D:$D,0),3)</f>
        <v>Deep</v>
      </c>
    </row>
    <row r="28" spans="1:30" x14ac:dyDescent="0.15">
      <c r="A28" s="1" t="s">
        <v>163</v>
      </c>
      <c r="B28" s="1">
        <v>27003100</v>
      </c>
      <c r="C28" s="3">
        <v>9.1</v>
      </c>
      <c r="D28" s="4">
        <v>423.85892444756507</v>
      </c>
      <c r="E28" s="4">
        <v>3.2697227839999998</v>
      </c>
      <c r="F28" s="2" t="s">
        <v>126</v>
      </c>
      <c r="G28" s="1" t="s">
        <v>53</v>
      </c>
      <c r="H28" s="1">
        <v>2000</v>
      </c>
      <c r="I28" s="1">
        <v>2001</v>
      </c>
      <c r="J28" s="1">
        <v>2002</v>
      </c>
      <c r="K28" s="1">
        <v>2003</v>
      </c>
      <c r="L28" s="1" t="s">
        <v>137</v>
      </c>
      <c r="M28" s="1" t="s">
        <v>137</v>
      </c>
      <c r="N28" s="1" t="s">
        <v>137</v>
      </c>
      <c r="O28" s="1" t="s">
        <v>140</v>
      </c>
      <c r="P28" s="1" t="s">
        <v>137</v>
      </c>
      <c r="Q28" s="1" t="s">
        <v>110</v>
      </c>
      <c r="R28" s="1" t="s">
        <v>137</v>
      </c>
      <c r="T28" s="1" t="s">
        <v>61</v>
      </c>
      <c r="U28" s="1" t="s">
        <v>71</v>
      </c>
      <c r="V28" s="1">
        <v>9.1</v>
      </c>
      <c r="W28" s="1">
        <v>409</v>
      </c>
      <c r="X28" s="5">
        <v>3.2697227839999998</v>
      </c>
      <c r="Y28" s="4">
        <v>423.85892444756507</v>
      </c>
      <c r="Z28" s="1" t="s">
        <v>110</v>
      </c>
      <c r="AA28" s="1" t="s">
        <v>28</v>
      </c>
      <c r="AB28" s="3">
        <f>INDEX([1]Alum_Lakes_Table!$F:$H,MATCH(B28,[1]Alum_Lakes_Table!$D:$D,0),2)</f>
        <v>24.99</v>
      </c>
      <c r="AC28" s="1">
        <f>INDEX([1]Alum_Lakes_Table!$F:$H,MATCH(B28,[1]Alum_Lakes_Table!$D:$D,0),1)</f>
        <v>29</v>
      </c>
      <c r="AD28" s="1" t="str">
        <f>INDEX([1]Alum_Lakes_Table!$F:$H,MATCH(B28,[1]Alum_Lakes_Table!$D:$D,0),3)</f>
        <v>Deep</v>
      </c>
    </row>
    <row r="29" spans="1:30" x14ac:dyDescent="0.15">
      <c r="A29" s="1" t="s">
        <v>164</v>
      </c>
      <c r="B29" s="1">
        <v>27003501</v>
      </c>
      <c r="C29" s="3">
        <v>3.7</v>
      </c>
      <c r="D29" s="4">
        <v>67.638003147637122</v>
      </c>
      <c r="E29" s="4">
        <v>34.333644329999998</v>
      </c>
      <c r="F29" s="2" t="s">
        <v>122</v>
      </c>
      <c r="G29" s="1" t="s">
        <v>53</v>
      </c>
      <c r="H29" s="1">
        <v>2019</v>
      </c>
      <c r="I29" s="1">
        <v>2020</v>
      </c>
      <c r="J29" s="1">
        <v>2021</v>
      </c>
      <c r="K29" s="1">
        <v>2022</v>
      </c>
      <c r="L29" s="1" t="s">
        <v>137</v>
      </c>
      <c r="M29" s="1" t="s">
        <v>137</v>
      </c>
      <c r="N29" s="1" t="s">
        <v>137</v>
      </c>
      <c r="O29" s="1" t="s">
        <v>137</v>
      </c>
      <c r="P29" s="1" t="s">
        <v>138</v>
      </c>
      <c r="Q29" s="1" t="s">
        <v>110</v>
      </c>
      <c r="T29" s="1" t="s">
        <v>59</v>
      </c>
      <c r="U29" s="1" t="s">
        <v>102</v>
      </c>
      <c r="V29" s="1">
        <v>3.7</v>
      </c>
      <c r="W29" s="1">
        <v>66</v>
      </c>
      <c r="X29" s="5">
        <v>34.333644329999998</v>
      </c>
      <c r="Y29" s="4">
        <v>67.638003147637122</v>
      </c>
      <c r="Z29" s="1" t="s">
        <v>110</v>
      </c>
      <c r="AA29" s="1" t="s">
        <v>29</v>
      </c>
      <c r="AB29" s="3">
        <f>INDEX([1]Alum_Lakes_Table!$F:$H,MATCH(B29,[1]Alum_Lakes_Table!$D:$D,0),2)</f>
        <v>8.1999999999999993</v>
      </c>
      <c r="AC29" s="1">
        <f>INDEX([1]Alum_Lakes_Table!$F:$H,MATCH(B29,[1]Alum_Lakes_Table!$D:$D,0),1)</f>
        <v>50</v>
      </c>
      <c r="AD29" s="1" t="str">
        <f>INDEX([1]Alum_Lakes_Table!$F:$H,MATCH(B29,[1]Alum_Lakes_Table!$D:$D,0),3)</f>
        <v>Deep</v>
      </c>
    </row>
    <row r="30" spans="1:30" x14ac:dyDescent="0.15">
      <c r="A30" s="1" t="s">
        <v>165</v>
      </c>
      <c r="B30" s="1">
        <v>27003502</v>
      </c>
      <c r="C30" s="3">
        <v>7.8</v>
      </c>
      <c r="D30" s="4">
        <v>20.908814334597295</v>
      </c>
      <c r="E30" s="4">
        <v>1.760150036</v>
      </c>
      <c r="F30" s="2" t="s">
        <v>127</v>
      </c>
      <c r="G30" s="1" t="s">
        <v>54</v>
      </c>
      <c r="H30" s="1">
        <v>2013</v>
      </c>
      <c r="I30" s="1">
        <v>2014</v>
      </c>
      <c r="J30" s="1">
        <v>2015</v>
      </c>
      <c r="K30" s="1">
        <v>2016</v>
      </c>
      <c r="L30" s="1" t="s">
        <v>137</v>
      </c>
      <c r="M30" s="1" t="s">
        <v>137</v>
      </c>
      <c r="N30" s="1" t="s">
        <v>137</v>
      </c>
      <c r="O30" s="1" t="s">
        <v>137</v>
      </c>
      <c r="P30" s="1" t="s">
        <v>137</v>
      </c>
      <c r="Q30" s="1" t="s">
        <v>110</v>
      </c>
      <c r="T30" s="1" t="s">
        <v>59</v>
      </c>
      <c r="U30" s="1" t="s">
        <v>88</v>
      </c>
      <c r="V30" s="1">
        <v>7.8</v>
      </c>
      <c r="W30" s="1">
        <v>19</v>
      </c>
      <c r="X30" s="5">
        <v>1.760150036</v>
      </c>
      <c r="Y30" s="4">
        <v>20.908814334597295</v>
      </c>
      <c r="Z30" s="1" t="s">
        <v>110</v>
      </c>
      <c r="AA30" s="1" t="s">
        <v>30</v>
      </c>
      <c r="AB30" s="3">
        <f>INDEX([1]Alum_Lakes_Table!$F:$H,MATCH(B30,[1]Alum_Lakes_Table!$D:$D,0),2)</f>
        <v>16.600000000000001</v>
      </c>
      <c r="AC30" s="1">
        <f>INDEX([1]Alum_Lakes_Table!$F:$H,MATCH(B30,[1]Alum_Lakes_Table!$D:$D,0),1)</f>
        <v>38</v>
      </c>
      <c r="AD30" s="1" t="str">
        <f>INDEX([1]Alum_Lakes_Table!$F:$H,MATCH(B30,[1]Alum_Lakes_Table!$D:$D,0),3)</f>
        <v>Deep</v>
      </c>
    </row>
    <row r="31" spans="1:30" x14ac:dyDescent="0.15">
      <c r="A31" s="1" t="s">
        <v>166</v>
      </c>
      <c r="B31" s="1">
        <v>27003900</v>
      </c>
      <c r="C31" s="3">
        <v>6</v>
      </c>
      <c r="D31" s="4">
        <v>163.79241389654351</v>
      </c>
      <c r="E31" s="4">
        <v>2.5170665109999999</v>
      </c>
      <c r="F31" s="2" t="s">
        <v>124</v>
      </c>
      <c r="G31" s="1" t="s">
        <v>53</v>
      </c>
      <c r="H31" s="1">
        <v>1995</v>
      </c>
      <c r="I31" s="1">
        <v>1996</v>
      </c>
      <c r="J31" s="1">
        <v>1997</v>
      </c>
      <c r="K31" s="1">
        <v>1998</v>
      </c>
      <c r="L31" s="1" t="s">
        <v>137</v>
      </c>
      <c r="M31" s="1" t="s">
        <v>137</v>
      </c>
      <c r="N31" s="1" t="s">
        <v>137</v>
      </c>
      <c r="O31" s="1" t="s">
        <v>139</v>
      </c>
      <c r="P31" s="1" t="s">
        <v>137</v>
      </c>
      <c r="Q31" s="1" t="s">
        <v>110</v>
      </c>
      <c r="R31" s="1" t="s">
        <v>137</v>
      </c>
      <c r="T31" s="1" t="s">
        <v>60</v>
      </c>
      <c r="U31" s="1" t="s">
        <v>64</v>
      </c>
      <c r="V31" s="1">
        <v>6</v>
      </c>
      <c r="W31" s="1">
        <v>163</v>
      </c>
      <c r="X31" s="5">
        <v>2.5170665109999999</v>
      </c>
      <c r="Y31" s="4">
        <v>163.79241389654351</v>
      </c>
      <c r="Z31" s="1" t="s">
        <v>110</v>
      </c>
      <c r="AA31" s="1" t="s">
        <v>31</v>
      </c>
      <c r="AB31" s="3">
        <f>INDEX([1]Alum_Lakes_Table!$F:$H,MATCH(B31,[1]Alum_Lakes_Table!$D:$D,0),2)</f>
        <v>15.5</v>
      </c>
      <c r="AC31" s="1">
        <f>INDEX([1]Alum_Lakes_Table!$F:$H,MATCH(B31,[1]Alum_Lakes_Table!$D:$D,0),1)</f>
        <v>38</v>
      </c>
      <c r="AD31" s="1" t="str">
        <f>INDEX([1]Alum_Lakes_Table!$F:$H,MATCH(B31,[1]Alum_Lakes_Table!$D:$D,0),3)</f>
        <v>Deep</v>
      </c>
    </row>
    <row r="32" spans="1:30" x14ac:dyDescent="0.15">
      <c r="A32" s="1" t="s">
        <v>179</v>
      </c>
      <c r="B32" s="1">
        <v>27004000</v>
      </c>
      <c r="C32" s="3">
        <v>2.2999999999999998</v>
      </c>
      <c r="D32" s="4">
        <v>114.20513680076861</v>
      </c>
      <c r="E32" s="4">
        <v>7.2806256070000002</v>
      </c>
      <c r="F32" s="2">
        <v>1996</v>
      </c>
      <c r="G32" s="1" t="s">
        <v>53</v>
      </c>
      <c r="H32" s="1">
        <v>1995</v>
      </c>
      <c r="I32" s="1">
        <v>1996</v>
      </c>
      <c r="J32" s="1">
        <v>1997</v>
      </c>
      <c r="K32" s="1">
        <v>1998</v>
      </c>
      <c r="L32" s="1" t="s">
        <v>137</v>
      </c>
      <c r="M32" s="1" t="s">
        <v>137</v>
      </c>
      <c r="N32" s="1" t="s">
        <v>137</v>
      </c>
      <c r="O32" s="1" t="s">
        <v>139</v>
      </c>
      <c r="P32" s="1" t="s">
        <v>137</v>
      </c>
      <c r="Q32" s="1" t="s">
        <v>110</v>
      </c>
      <c r="R32" s="1" t="s">
        <v>137</v>
      </c>
      <c r="T32" s="1" t="s">
        <v>60</v>
      </c>
      <c r="U32" s="1" t="s">
        <v>65</v>
      </c>
      <c r="V32" s="1">
        <v>2.2999999999999998</v>
      </c>
      <c r="W32" s="1">
        <v>114</v>
      </c>
      <c r="X32" s="5">
        <v>7.2806256070000002</v>
      </c>
      <c r="Y32" s="4">
        <v>114.20513680076861</v>
      </c>
      <c r="Z32" s="1" t="s">
        <v>110</v>
      </c>
      <c r="AA32" s="1" t="s">
        <v>32</v>
      </c>
      <c r="AB32" s="3">
        <f>INDEX([1]Alum_Lakes_Table!$F:$H,MATCH(B32,[1]Alum_Lakes_Table!$D:$D,0),2)</f>
        <v>9.4</v>
      </c>
      <c r="AC32" s="1">
        <f>INDEX([1]Alum_Lakes_Table!$F:$H,MATCH(B32,[1]Alum_Lakes_Table!$D:$D,0),1)</f>
        <v>80</v>
      </c>
      <c r="AD32" s="1" t="str">
        <f>INDEX([1]Alum_Lakes_Table!$F:$H,MATCH(B32,[1]Alum_Lakes_Table!$D:$D,0),3)</f>
        <v>Shallow</v>
      </c>
    </row>
    <row r="33" spans="1:30" x14ac:dyDescent="0.15">
      <c r="A33" s="1" t="s">
        <v>167</v>
      </c>
      <c r="B33" s="1">
        <v>27004800</v>
      </c>
      <c r="C33" s="3">
        <v>2.2999999999999998</v>
      </c>
      <c r="D33" s="4">
        <v>83.901703984505744</v>
      </c>
      <c r="E33" s="4">
        <v>3.7707381990000002</v>
      </c>
      <c r="F33" s="2" t="s">
        <v>121</v>
      </c>
      <c r="G33" s="1" t="s">
        <v>54</v>
      </c>
      <c r="H33" s="1">
        <v>2017</v>
      </c>
      <c r="I33" s="1">
        <v>2018</v>
      </c>
      <c r="J33" s="1">
        <v>2019</v>
      </c>
      <c r="K33" s="1">
        <v>2020</v>
      </c>
      <c r="L33" s="1" t="s">
        <v>137</v>
      </c>
      <c r="M33" s="1" t="s">
        <v>138</v>
      </c>
      <c r="N33" s="1" t="s">
        <v>137</v>
      </c>
      <c r="O33" s="1" t="s">
        <v>139</v>
      </c>
      <c r="P33" s="1" t="s">
        <v>137</v>
      </c>
      <c r="Q33" s="1" t="s">
        <v>110</v>
      </c>
      <c r="T33" s="1" t="s">
        <v>60</v>
      </c>
      <c r="U33" s="1" t="s">
        <v>96</v>
      </c>
      <c r="V33" s="1">
        <v>2.2999999999999998</v>
      </c>
      <c r="W33" s="1">
        <v>82</v>
      </c>
      <c r="X33" s="5">
        <v>3.7707381990000002</v>
      </c>
      <c r="Y33" s="4">
        <v>83.901703984505744</v>
      </c>
      <c r="Z33" s="1" t="s">
        <v>110</v>
      </c>
      <c r="AA33" s="1" t="s">
        <v>33</v>
      </c>
      <c r="AB33" s="3">
        <f>INDEX([1]Alum_Lakes_Table!$F:$H,MATCH(B33,[1]Alum_Lakes_Table!$D:$D,0),2)</f>
        <v>3.66</v>
      </c>
      <c r="AC33" s="1">
        <f>INDEX([1]Alum_Lakes_Table!$F:$H,MATCH(B33,[1]Alum_Lakes_Table!$D:$D,0),1)</f>
        <v>100</v>
      </c>
      <c r="AD33" s="1" t="str">
        <f>INDEX([1]Alum_Lakes_Table!$F:$H,MATCH(B33,[1]Alum_Lakes_Table!$D:$D,0),3)</f>
        <v>Shallow</v>
      </c>
    </row>
    <row r="34" spans="1:30" x14ac:dyDescent="0.15">
      <c r="A34" s="1" t="s">
        <v>178</v>
      </c>
      <c r="B34" s="1">
        <v>27006203</v>
      </c>
      <c r="C34" s="3">
        <v>1.2</v>
      </c>
      <c r="D34" s="4">
        <v>102.46071107087019</v>
      </c>
      <c r="E34" s="4">
        <v>3.4214354660000001</v>
      </c>
      <c r="F34" s="2" t="s">
        <v>128</v>
      </c>
      <c r="G34" s="1" t="s">
        <v>54</v>
      </c>
      <c r="H34" s="1">
        <v>2010</v>
      </c>
      <c r="I34" s="1">
        <v>2011</v>
      </c>
      <c r="J34" s="1">
        <v>2012</v>
      </c>
      <c r="K34" s="1">
        <v>2013</v>
      </c>
      <c r="L34" s="1" t="s">
        <v>137</v>
      </c>
      <c r="M34" s="1" t="s">
        <v>137</v>
      </c>
      <c r="N34" s="1" t="s">
        <v>137</v>
      </c>
      <c r="O34" s="1" t="s">
        <v>140</v>
      </c>
      <c r="P34" s="1" t="s">
        <v>137</v>
      </c>
      <c r="Q34" s="1" t="s">
        <v>110</v>
      </c>
      <c r="R34" s="1" t="s">
        <v>137</v>
      </c>
      <c r="T34" s="1" t="s">
        <v>61</v>
      </c>
      <c r="U34" s="1" t="s">
        <v>83</v>
      </c>
      <c r="V34" s="1">
        <v>1.2</v>
      </c>
      <c r="W34" s="1">
        <v>101</v>
      </c>
      <c r="X34" s="5">
        <v>3.4214354660000001</v>
      </c>
      <c r="Y34" s="4">
        <v>102.46071107087019</v>
      </c>
      <c r="Z34" s="1" t="s">
        <v>110</v>
      </c>
      <c r="AA34" s="1" t="s">
        <v>34</v>
      </c>
      <c r="AB34" s="3">
        <f>INDEX([1]Alum_Lakes_Table!$F:$H,MATCH(B34,[1]Alum_Lakes_Table!$D:$D,0),2)</f>
        <v>2.74</v>
      </c>
      <c r="AC34" s="1">
        <f>INDEX([1]Alum_Lakes_Table!$F:$H,MATCH(B34,[1]Alum_Lakes_Table!$D:$D,0),1)</f>
        <v>100</v>
      </c>
      <c r="AD34" s="1" t="str">
        <f>INDEX([1]Alum_Lakes_Table!$F:$H,MATCH(B34,[1]Alum_Lakes_Table!$D:$D,0),3)</f>
        <v>Shallow</v>
      </c>
    </row>
    <row r="35" spans="1:30" x14ac:dyDescent="0.15">
      <c r="A35" s="1" t="s">
        <v>168</v>
      </c>
      <c r="B35" s="1">
        <v>27006700</v>
      </c>
      <c r="C35" s="3">
        <v>4.5999999999999996</v>
      </c>
      <c r="D35" s="4">
        <v>179.93710079415854</v>
      </c>
      <c r="E35" s="4">
        <v>6.0904002000000004</v>
      </c>
      <c r="F35" s="2" t="s">
        <v>129</v>
      </c>
      <c r="G35" s="1" t="s">
        <v>53</v>
      </c>
      <c r="H35" s="1">
        <v>2007</v>
      </c>
      <c r="I35" s="1">
        <v>2008</v>
      </c>
      <c r="J35" s="1">
        <v>2009</v>
      </c>
      <c r="K35" s="1">
        <v>2010</v>
      </c>
      <c r="L35" s="1" t="s">
        <v>137</v>
      </c>
      <c r="M35" s="1" t="s">
        <v>137</v>
      </c>
      <c r="N35" s="1" t="s">
        <v>137</v>
      </c>
      <c r="O35" s="1" t="s">
        <v>140</v>
      </c>
      <c r="P35" s="1" t="s">
        <v>137</v>
      </c>
      <c r="Q35" s="1" t="s">
        <v>110</v>
      </c>
      <c r="R35" s="1" t="s">
        <v>137</v>
      </c>
      <c r="T35" s="1" t="s">
        <v>61</v>
      </c>
      <c r="U35" s="1" t="s">
        <v>75</v>
      </c>
      <c r="V35" s="1">
        <v>4.5999999999999996</v>
      </c>
      <c r="W35" s="1">
        <v>176</v>
      </c>
      <c r="X35" s="5">
        <v>6.0904002000000004</v>
      </c>
      <c r="Y35" s="4">
        <v>179.93710079415854</v>
      </c>
      <c r="Z35" s="1" t="s">
        <v>110</v>
      </c>
      <c r="AA35" s="1" t="s">
        <v>35</v>
      </c>
      <c r="AB35" s="3">
        <f>INDEX([1]Alum_Lakes_Table!$F:$H,MATCH(B35,[1]Alum_Lakes_Table!$D:$D,0),2)</f>
        <v>13.72</v>
      </c>
      <c r="AC35" s="1">
        <f>INDEX([1]Alum_Lakes_Table!$F:$H,MATCH(B35,[1]Alum_Lakes_Table!$D:$D,0),1)</f>
        <v>36</v>
      </c>
      <c r="AD35" s="1" t="str">
        <f>INDEX([1]Alum_Lakes_Table!$F:$H,MATCH(B35,[1]Alum_Lakes_Table!$D:$D,0),3)</f>
        <v>Deep</v>
      </c>
    </row>
    <row r="36" spans="1:30" x14ac:dyDescent="0.15">
      <c r="A36" s="1" t="s">
        <v>168</v>
      </c>
      <c r="B36" s="1">
        <v>27006700</v>
      </c>
      <c r="C36" s="3">
        <v>4.5999999999999996</v>
      </c>
      <c r="D36" s="4">
        <v>179.93710079415854</v>
      </c>
      <c r="E36" s="4">
        <v>6.0904002000000004</v>
      </c>
      <c r="F36" s="2" t="s">
        <v>130</v>
      </c>
      <c r="G36" s="1" t="s">
        <v>53</v>
      </c>
      <c r="H36" s="1">
        <v>2012</v>
      </c>
      <c r="I36" s="1">
        <v>2013</v>
      </c>
      <c r="J36" s="1">
        <v>2015</v>
      </c>
      <c r="K36" s="1">
        <v>2016</v>
      </c>
      <c r="L36" s="1" t="s">
        <v>137</v>
      </c>
      <c r="M36" s="1" t="s">
        <v>137</v>
      </c>
      <c r="N36" s="1" t="s">
        <v>137</v>
      </c>
      <c r="O36" s="1" t="s">
        <v>140</v>
      </c>
      <c r="P36" s="1" t="s">
        <v>137</v>
      </c>
      <c r="Q36" s="1" t="s">
        <v>110</v>
      </c>
      <c r="T36" s="1" t="s">
        <v>61</v>
      </c>
      <c r="U36" s="1" t="s">
        <v>75</v>
      </c>
      <c r="V36" s="1">
        <v>4.5999999999999996</v>
      </c>
      <c r="W36" s="1">
        <v>176</v>
      </c>
      <c r="X36" s="5">
        <v>6.0904002000000004</v>
      </c>
      <c r="Y36" s="4">
        <v>179.93710079415854</v>
      </c>
      <c r="Z36" s="1" t="s">
        <v>110</v>
      </c>
      <c r="AA36" s="1" t="s">
        <v>36</v>
      </c>
      <c r="AB36" s="3">
        <f>INDEX([1]Alum_Lakes_Table!$F:$H,MATCH(B36,[1]Alum_Lakes_Table!$D:$D,0),2)</f>
        <v>13.72</v>
      </c>
      <c r="AC36" s="1">
        <f>INDEX([1]Alum_Lakes_Table!$F:$H,MATCH(B36,[1]Alum_Lakes_Table!$D:$D,0),1)</f>
        <v>36</v>
      </c>
      <c r="AD36" s="1" t="str">
        <f>INDEX([1]Alum_Lakes_Table!$F:$H,MATCH(B36,[1]Alum_Lakes_Table!$D:$D,0),3)</f>
        <v>Deep</v>
      </c>
    </row>
    <row r="37" spans="1:30" x14ac:dyDescent="0.15">
      <c r="A37" s="1" t="s">
        <v>169</v>
      </c>
      <c r="B37" s="1">
        <v>27007100</v>
      </c>
      <c r="C37" s="3">
        <v>3.4</v>
      </c>
      <c r="D37" s="4">
        <v>30.73498678514585</v>
      </c>
      <c r="E37" s="4">
        <v>13.29139165</v>
      </c>
      <c r="F37" s="2" t="s">
        <v>128</v>
      </c>
      <c r="G37" s="1" t="s">
        <v>53</v>
      </c>
      <c r="H37" s="1">
        <v>2010</v>
      </c>
      <c r="I37" s="1">
        <v>2011</v>
      </c>
      <c r="J37" s="1">
        <v>2013</v>
      </c>
      <c r="K37" s="1">
        <v>2014</v>
      </c>
      <c r="L37" s="1" t="s">
        <v>137</v>
      </c>
      <c r="M37" s="1" t="s">
        <v>137</v>
      </c>
      <c r="N37" s="1" t="s">
        <v>137</v>
      </c>
      <c r="O37" s="1" t="s">
        <v>137</v>
      </c>
      <c r="P37" s="1" t="s">
        <v>137</v>
      </c>
      <c r="Q37" s="1" t="s">
        <v>110</v>
      </c>
      <c r="T37" s="1" t="s">
        <v>59</v>
      </c>
      <c r="U37" s="1" t="s">
        <v>84</v>
      </c>
      <c r="V37" s="1">
        <v>3.4</v>
      </c>
      <c r="W37" s="1">
        <v>31</v>
      </c>
      <c r="X37" s="5">
        <v>13.29139165</v>
      </c>
      <c r="Y37" s="4">
        <v>30.73498678514585</v>
      </c>
      <c r="Z37" s="1" t="s">
        <v>110</v>
      </c>
      <c r="AA37" s="1" t="s">
        <v>37</v>
      </c>
      <c r="AB37" s="3">
        <f>INDEX([1]Alum_Lakes_Table!$F:$H,MATCH(B37,[1]Alum_Lakes_Table!$D:$D,0),2)</f>
        <v>11.28</v>
      </c>
      <c r="AC37" s="1">
        <f>INDEX([1]Alum_Lakes_Table!$F:$H,MATCH(B37,[1]Alum_Lakes_Table!$D:$D,0),1)</f>
        <v>75</v>
      </c>
      <c r="AD37" s="1" t="str">
        <f>INDEX([1]Alum_Lakes_Table!$F:$H,MATCH(B37,[1]Alum_Lakes_Table!$D:$D,0),3)</f>
        <v>Deep</v>
      </c>
    </row>
    <row r="38" spans="1:30" x14ac:dyDescent="0.15">
      <c r="A38" s="1" t="s">
        <v>170</v>
      </c>
      <c r="B38" s="1">
        <v>27019200</v>
      </c>
      <c r="C38" s="3">
        <v>9.1</v>
      </c>
      <c r="D38" s="4">
        <v>263.27634838971301</v>
      </c>
      <c r="E38" s="4">
        <v>4.8444051950000002</v>
      </c>
      <c r="F38" s="2" t="s">
        <v>81</v>
      </c>
      <c r="G38" s="1" t="s">
        <v>118</v>
      </c>
      <c r="H38" s="1">
        <v>2009</v>
      </c>
      <c r="I38" s="1">
        <v>2010</v>
      </c>
      <c r="J38" s="1">
        <v>2011</v>
      </c>
      <c r="K38" s="1">
        <v>2012</v>
      </c>
      <c r="L38" s="1" t="s">
        <v>137</v>
      </c>
      <c r="M38" s="1" t="s">
        <v>137</v>
      </c>
      <c r="N38" s="1" t="s">
        <v>137</v>
      </c>
      <c r="O38" s="1" t="s">
        <v>139</v>
      </c>
      <c r="P38" s="1" t="s">
        <v>137</v>
      </c>
      <c r="Q38" s="1" t="s">
        <v>110</v>
      </c>
      <c r="R38" s="1" t="s">
        <v>137</v>
      </c>
      <c r="T38" s="1" t="s">
        <v>60</v>
      </c>
      <c r="U38" s="1" t="s">
        <v>80</v>
      </c>
      <c r="V38" s="1">
        <v>9.1</v>
      </c>
      <c r="W38" s="1">
        <v>256</v>
      </c>
      <c r="X38" s="5">
        <v>4.8444051950000002</v>
      </c>
      <c r="Y38" s="4">
        <v>263.27634838971301</v>
      </c>
      <c r="Z38" s="1" t="s">
        <v>110</v>
      </c>
      <c r="AA38" s="1" t="s">
        <v>38</v>
      </c>
      <c r="AB38" s="3">
        <f>INDEX([1]Alum_Lakes_Table!$F:$H,MATCH(B38,[1]Alum_Lakes_Table!$D:$D,0),2)</f>
        <v>9.14</v>
      </c>
      <c r="AC38" s="1">
        <f>INDEX([1]Alum_Lakes_Table!$F:$H,MATCH(B38,[1]Alum_Lakes_Table!$D:$D,0),1)</f>
        <v>52</v>
      </c>
      <c r="AD38" s="1" t="str">
        <f>INDEX([1]Alum_Lakes_Table!$F:$H,MATCH(B38,[1]Alum_Lakes_Table!$D:$D,0),3)</f>
        <v>Deep</v>
      </c>
    </row>
    <row r="39" spans="1:30" x14ac:dyDescent="0.15">
      <c r="A39" s="1" t="s">
        <v>171</v>
      </c>
      <c r="B39" s="1">
        <v>27104501</v>
      </c>
      <c r="C39" s="3">
        <v>1.3</v>
      </c>
      <c r="D39" s="4">
        <v>104.10994440310714</v>
      </c>
      <c r="E39" s="4">
        <v>4.5913252919999996</v>
      </c>
      <c r="F39" s="2" t="s">
        <v>121</v>
      </c>
      <c r="G39" s="1" t="s">
        <v>54</v>
      </c>
      <c r="H39" s="1">
        <v>2016</v>
      </c>
      <c r="I39" s="1">
        <v>2018</v>
      </c>
      <c r="J39" s="1">
        <v>2019</v>
      </c>
      <c r="K39" s="1">
        <v>2021</v>
      </c>
      <c r="L39" s="1" t="s">
        <v>137</v>
      </c>
      <c r="M39" s="1" t="s">
        <v>137</v>
      </c>
      <c r="N39" s="1" t="s">
        <v>137</v>
      </c>
      <c r="O39" s="1" t="s">
        <v>137</v>
      </c>
      <c r="P39" s="1" t="s">
        <v>137</v>
      </c>
      <c r="Q39" s="1" t="s">
        <v>110</v>
      </c>
      <c r="T39" s="1" t="s">
        <v>59</v>
      </c>
      <c r="U39" s="1" t="s">
        <v>97</v>
      </c>
      <c r="V39" s="1">
        <v>1.3</v>
      </c>
      <c r="W39" s="1">
        <v>112</v>
      </c>
      <c r="X39" s="5">
        <v>4.5913252919999996</v>
      </c>
      <c r="Y39" s="4">
        <v>104.10994440310714</v>
      </c>
      <c r="Z39" s="1" t="s">
        <v>110</v>
      </c>
      <c r="AA39" s="1" t="s">
        <v>39</v>
      </c>
      <c r="AB39" s="3">
        <f>INDEX([1]Alum_Lakes_Table!$F:$H,MATCH(B39,[1]Alum_Lakes_Table!$D:$D,0),2)</f>
        <v>3.05</v>
      </c>
      <c r="AC39" s="1">
        <f>INDEX([1]Alum_Lakes_Table!$F:$H,MATCH(B39,[1]Alum_Lakes_Table!$D:$D,0),1)</f>
        <v>100</v>
      </c>
      <c r="AD39" s="1" t="str">
        <f>INDEX([1]Alum_Lakes_Table!$F:$H,MATCH(B39,[1]Alum_Lakes_Table!$D:$D,0),3)</f>
        <v>Shallow</v>
      </c>
    </row>
    <row r="40" spans="1:30" x14ac:dyDescent="0.15">
      <c r="A40" s="1" t="s">
        <v>172</v>
      </c>
      <c r="B40" s="1">
        <v>62000200</v>
      </c>
      <c r="C40" s="3">
        <v>4.0999999999999996</v>
      </c>
      <c r="D40" s="4">
        <v>1049.0694401270769</v>
      </c>
      <c r="E40" s="4">
        <v>3.7277955270000001</v>
      </c>
      <c r="F40" s="2" t="s">
        <v>87</v>
      </c>
      <c r="G40" s="1" t="s">
        <v>120</v>
      </c>
      <c r="H40" s="1">
        <v>2012</v>
      </c>
      <c r="I40" s="1">
        <v>2013</v>
      </c>
      <c r="J40" s="1">
        <v>2016</v>
      </c>
      <c r="K40" s="1">
        <v>2017</v>
      </c>
      <c r="L40" s="1" t="s">
        <v>137</v>
      </c>
      <c r="M40" s="1" t="s">
        <v>137</v>
      </c>
      <c r="N40" s="1" t="s">
        <v>137</v>
      </c>
      <c r="O40" s="1" t="s">
        <v>137</v>
      </c>
      <c r="P40" s="1" t="s">
        <v>137</v>
      </c>
      <c r="Q40" s="1" t="s">
        <v>110</v>
      </c>
      <c r="T40" s="1" t="s">
        <v>59</v>
      </c>
      <c r="U40" s="1" t="s">
        <v>86</v>
      </c>
      <c r="V40" s="1">
        <v>4.0999999999999996</v>
      </c>
      <c r="W40" s="1">
        <v>992</v>
      </c>
      <c r="X40" s="5">
        <v>3.7277955270000001</v>
      </c>
      <c r="Y40" s="4">
        <v>1049.0694401270769</v>
      </c>
      <c r="Z40" s="1" t="s">
        <v>110</v>
      </c>
      <c r="AA40" s="1" t="s">
        <v>40</v>
      </c>
      <c r="AB40" s="3">
        <f>INDEX([1]Alum_Lakes_Table!$F:$H,MATCH(B40,[1]Alum_Lakes_Table!$D:$D,0),2)</f>
        <v>11.3</v>
      </c>
      <c r="AC40" s="1">
        <f>INDEX([1]Alum_Lakes_Table!$F:$H,MATCH(B40,[1]Alum_Lakes_Table!$D:$D,0),1)</f>
        <v>72</v>
      </c>
      <c r="AD40" s="1" t="str">
        <f>INDEX([1]Alum_Lakes_Table!$F:$H,MATCH(B40,[1]Alum_Lakes_Table!$D:$D,0),3)</f>
        <v>Deep</v>
      </c>
    </row>
    <row r="41" spans="1:30" x14ac:dyDescent="0.15">
      <c r="A41" s="1" t="s">
        <v>173</v>
      </c>
      <c r="B41" s="1">
        <v>62000600</v>
      </c>
      <c r="C41" s="3">
        <v>1.2</v>
      </c>
      <c r="D41" s="4">
        <v>84.112328526776096</v>
      </c>
      <c r="E41" s="4">
        <v>10.990767140000001</v>
      </c>
      <c r="F41" s="2" t="s">
        <v>79</v>
      </c>
      <c r="G41" s="1" t="s">
        <v>118</v>
      </c>
      <c r="H41" s="1">
        <v>2008</v>
      </c>
      <c r="I41" s="1">
        <v>2009</v>
      </c>
      <c r="J41" s="1">
        <v>2010</v>
      </c>
      <c r="K41" s="1">
        <v>2011</v>
      </c>
      <c r="L41" s="1" t="s">
        <v>137</v>
      </c>
      <c r="M41" s="1" t="s">
        <v>137</v>
      </c>
      <c r="N41" s="1" t="s">
        <v>137</v>
      </c>
      <c r="O41" s="1" t="s">
        <v>137</v>
      </c>
      <c r="P41" s="1" t="s">
        <v>137</v>
      </c>
      <c r="Q41" s="1" t="s">
        <v>110</v>
      </c>
      <c r="R41" s="1" t="s">
        <v>137</v>
      </c>
      <c r="T41" s="1" t="s">
        <v>59</v>
      </c>
      <c r="U41" s="1" t="s">
        <v>78</v>
      </c>
      <c r="V41" s="1">
        <v>1.2</v>
      </c>
      <c r="W41" s="1">
        <v>76</v>
      </c>
      <c r="X41" s="5">
        <v>10.990767140000001</v>
      </c>
      <c r="Y41" s="4">
        <v>84.112328526776096</v>
      </c>
      <c r="Z41" s="1" t="s">
        <v>110</v>
      </c>
      <c r="AA41" s="1" t="s">
        <v>41</v>
      </c>
      <c r="AB41" s="3">
        <f>INDEX([1]Alum_Lakes_Table!$F:$H,MATCH(B41,[1]Alum_Lakes_Table!$D:$D,0),2)</f>
        <v>3.54</v>
      </c>
      <c r="AC41" s="1">
        <f>INDEX([1]Alum_Lakes_Table!$F:$H,MATCH(B41,[1]Alum_Lakes_Table!$D:$D,0),1)</f>
        <v>100</v>
      </c>
      <c r="AD41" s="1" t="str">
        <f>INDEX([1]Alum_Lakes_Table!$F:$H,MATCH(B41,[1]Alum_Lakes_Table!$D:$D,0),3)</f>
        <v>Shallow</v>
      </c>
    </row>
    <row r="42" spans="1:30" x14ac:dyDescent="0.15">
      <c r="A42" s="1" t="s">
        <v>174</v>
      </c>
      <c r="B42" s="1">
        <v>62005400</v>
      </c>
      <c r="C42" s="3">
        <v>8.1999999999999993</v>
      </c>
      <c r="D42" s="4">
        <v>73.252692208266723</v>
      </c>
      <c r="E42" s="4">
        <v>14.316431529999999</v>
      </c>
      <c r="F42" s="2" t="s">
        <v>131</v>
      </c>
      <c r="G42" s="1" t="s">
        <v>53</v>
      </c>
      <c r="H42" s="1">
        <v>2003</v>
      </c>
      <c r="I42" s="1">
        <v>2004</v>
      </c>
      <c r="J42" s="1">
        <v>2005</v>
      </c>
      <c r="K42" s="1">
        <v>2006</v>
      </c>
      <c r="L42" s="1" t="s">
        <v>137</v>
      </c>
      <c r="M42" s="1" t="s">
        <v>137</v>
      </c>
      <c r="N42" s="1" t="s">
        <v>137</v>
      </c>
      <c r="O42" s="1" t="s">
        <v>137</v>
      </c>
      <c r="P42" s="1" t="s">
        <v>137</v>
      </c>
      <c r="Q42" s="1" t="s">
        <v>110</v>
      </c>
      <c r="R42" s="1" t="s">
        <v>137</v>
      </c>
      <c r="T42" s="1" t="s">
        <v>59</v>
      </c>
      <c r="U42" s="1" t="s">
        <v>73</v>
      </c>
      <c r="V42" s="1">
        <v>8.1999999999999993</v>
      </c>
      <c r="W42" s="1">
        <v>69</v>
      </c>
      <c r="X42" s="5">
        <v>14.316431529999999</v>
      </c>
      <c r="Y42" s="4">
        <v>73.252692208266723</v>
      </c>
      <c r="Z42" s="1" t="s">
        <v>110</v>
      </c>
      <c r="AA42" s="1" t="s">
        <v>42</v>
      </c>
      <c r="AB42" s="3">
        <f>INDEX([1]Alum_Lakes_Table!$F:$H,MATCH(B42,[1]Alum_Lakes_Table!$D:$D,0),2)</f>
        <v>17.399999999999999</v>
      </c>
      <c r="AC42" s="1">
        <f>INDEX([1]Alum_Lakes_Table!$F:$H,MATCH(B42,[1]Alum_Lakes_Table!$D:$D,0),1)</f>
        <v>34</v>
      </c>
      <c r="AD42" s="1" t="str">
        <f>INDEX([1]Alum_Lakes_Table!$F:$H,MATCH(B42,[1]Alum_Lakes_Table!$D:$D,0),3)</f>
        <v>Deep</v>
      </c>
    </row>
    <row r="43" spans="1:30" x14ac:dyDescent="0.15">
      <c r="A43" s="1" t="s">
        <v>175</v>
      </c>
      <c r="B43" s="1">
        <v>62005500</v>
      </c>
      <c r="C43" s="3">
        <v>2.2000000000000002</v>
      </c>
      <c r="D43" s="4">
        <v>71.297608822290215</v>
      </c>
      <c r="E43" s="4">
        <v>24.587068460000001</v>
      </c>
      <c r="F43" s="2" t="s">
        <v>122</v>
      </c>
      <c r="G43" s="1" t="s">
        <v>54</v>
      </c>
      <c r="H43" s="1">
        <v>2018</v>
      </c>
      <c r="I43" s="1">
        <v>2019</v>
      </c>
      <c r="J43" s="1">
        <v>2020</v>
      </c>
      <c r="K43" s="1">
        <v>2021</v>
      </c>
      <c r="L43" s="1" t="s">
        <v>137</v>
      </c>
      <c r="M43" s="1" t="s">
        <v>137</v>
      </c>
      <c r="N43" s="1" t="s">
        <v>137</v>
      </c>
      <c r="O43" s="1" t="s">
        <v>137</v>
      </c>
      <c r="P43" s="1" t="s">
        <v>137</v>
      </c>
      <c r="Q43" s="1" t="s">
        <v>110</v>
      </c>
      <c r="T43" s="1" t="s">
        <v>59</v>
      </c>
      <c r="U43" s="1" t="s">
        <v>103</v>
      </c>
      <c r="V43" s="1">
        <v>2.2000000000000002</v>
      </c>
      <c r="W43" s="1">
        <v>72</v>
      </c>
      <c r="X43" s="5">
        <v>24.587068460000001</v>
      </c>
      <c r="Y43" s="4">
        <v>71.297608822290215</v>
      </c>
      <c r="Z43" s="1" t="s">
        <v>110</v>
      </c>
      <c r="AA43" s="1" t="s">
        <v>43</v>
      </c>
      <c r="AB43" s="3">
        <f>INDEX([1]Alum_Lakes_Table!$F:$H,MATCH(B43,[1]Alum_Lakes_Table!$D:$D,0),2)</f>
        <v>4.7</v>
      </c>
      <c r="AC43" s="1">
        <f>INDEX([1]Alum_Lakes_Table!$F:$H,MATCH(B43,[1]Alum_Lakes_Table!$D:$D,0),1)</f>
        <v>96</v>
      </c>
      <c r="AD43" s="1" t="str">
        <f>INDEX([1]Alum_Lakes_Table!$F:$H,MATCH(B43,[1]Alum_Lakes_Table!$D:$D,0),3)</f>
        <v>Shallow</v>
      </c>
    </row>
    <row r="44" spans="1:30" x14ac:dyDescent="0.15">
      <c r="A44" s="1" t="s">
        <v>54</v>
      </c>
      <c r="B44" s="1">
        <v>70005400</v>
      </c>
      <c r="C44" s="3">
        <v>5.5</v>
      </c>
      <c r="D44" s="4">
        <v>591.84881154605557</v>
      </c>
      <c r="E44" s="4">
        <v>9.5590917520000005</v>
      </c>
      <c r="F44" s="2" t="s">
        <v>130</v>
      </c>
      <c r="G44" s="1" t="s">
        <v>53</v>
      </c>
      <c r="H44" s="1">
        <v>2012</v>
      </c>
      <c r="I44" s="1">
        <v>2013</v>
      </c>
      <c r="J44" s="1">
        <v>2014</v>
      </c>
      <c r="K44" s="1">
        <v>2015</v>
      </c>
      <c r="L44" s="1" t="s">
        <v>137</v>
      </c>
      <c r="M44" s="1" t="s">
        <v>137</v>
      </c>
      <c r="N44" s="1" t="s">
        <v>137</v>
      </c>
      <c r="O44" s="1" t="s">
        <v>139</v>
      </c>
      <c r="P44" s="1" t="s">
        <v>137</v>
      </c>
      <c r="Q44" s="1" t="s">
        <v>110</v>
      </c>
      <c r="T44" s="1" t="s">
        <v>60</v>
      </c>
      <c r="U44" s="1" t="s">
        <v>85</v>
      </c>
      <c r="V44" s="1">
        <v>5.5</v>
      </c>
      <c r="W44" s="1">
        <v>630</v>
      </c>
      <c r="X44" s="5">
        <v>9.5590917520000005</v>
      </c>
      <c r="Y44" s="4">
        <v>591.84881154605557</v>
      </c>
      <c r="Z44" s="1" t="s">
        <v>110</v>
      </c>
      <c r="AA44" s="1" t="s">
        <v>44</v>
      </c>
      <c r="AB44" s="3">
        <f>INDEX([1]Alum_Lakes_Table!$F:$H,MATCH(B44,[1]Alum_Lakes_Table!$D:$D,0),2)</f>
        <v>10.36</v>
      </c>
      <c r="AC44" s="1">
        <f>INDEX([1]Alum_Lakes_Table!$F:$H,MATCH(B44,[1]Alum_Lakes_Table!$D:$D,0),1)</f>
        <v>49</v>
      </c>
      <c r="AD44" s="1" t="str">
        <f>INDEX([1]Alum_Lakes_Table!$F:$H,MATCH(B44,[1]Alum_Lakes_Table!$D:$D,0),3)</f>
        <v>Deep</v>
      </c>
    </row>
    <row r="45" spans="1:30" x14ac:dyDescent="0.15">
      <c r="A45" s="1" t="s">
        <v>54</v>
      </c>
      <c r="B45" s="1">
        <v>70005400</v>
      </c>
      <c r="C45" s="3">
        <v>5.5</v>
      </c>
      <c r="D45" s="4">
        <v>591.84881154605557</v>
      </c>
      <c r="E45" s="4">
        <v>9.5590917520000005</v>
      </c>
      <c r="F45" s="2" t="s">
        <v>117</v>
      </c>
      <c r="G45" s="1" t="s">
        <v>120</v>
      </c>
      <c r="H45" s="1">
        <v>2016</v>
      </c>
      <c r="I45" s="1">
        <v>2017</v>
      </c>
      <c r="J45" s="1">
        <v>2021</v>
      </c>
      <c r="K45" s="1">
        <v>2022</v>
      </c>
      <c r="L45" s="1" t="s">
        <v>137</v>
      </c>
      <c r="M45" s="1" t="s">
        <v>137</v>
      </c>
      <c r="N45" s="1" t="s">
        <v>137</v>
      </c>
      <c r="O45" s="1" t="s">
        <v>139</v>
      </c>
      <c r="P45" s="1" t="s">
        <v>138</v>
      </c>
      <c r="Q45" s="1" t="s">
        <v>110</v>
      </c>
      <c r="T45" s="1" t="s">
        <v>60</v>
      </c>
      <c r="U45" s="1" t="s">
        <v>85</v>
      </c>
      <c r="V45" s="1">
        <v>5.5</v>
      </c>
      <c r="W45" s="1">
        <v>630</v>
      </c>
      <c r="X45" s="5">
        <v>9.5590917520000005</v>
      </c>
      <c r="Y45" s="4">
        <v>591.84881154605557</v>
      </c>
      <c r="Z45" s="1" t="s">
        <v>110</v>
      </c>
      <c r="AA45" s="1" t="s">
        <v>45</v>
      </c>
      <c r="AB45" s="3">
        <f>INDEX([1]Alum_Lakes_Table!$F:$H,MATCH(B45,[1]Alum_Lakes_Table!$D:$D,0),2)</f>
        <v>10.36</v>
      </c>
      <c r="AC45" s="1">
        <f>INDEX([1]Alum_Lakes_Table!$F:$H,MATCH(B45,[1]Alum_Lakes_Table!$D:$D,0),1)</f>
        <v>49</v>
      </c>
      <c r="AD45" s="1" t="str">
        <f>INDEX([1]Alum_Lakes_Table!$F:$H,MATCH(B45,[1]Alum_Lakes_Table!$D:$D,0),3)</f>
        <v>Deep</v>
      </c>
    </row>
    <row r="46" spans="1:30" x14ac:dyDescent="0.15">
      <c r="A46" s="1" t="s">
        <v>176</v>
      </c>
      <c r="B46" s="1">
        <v>70007200</v>
      </c>
      <c r="C46" s="3">
        <v>3.1</v>
      </c>
      <c r="D46" s="4">
        <v>386.2565146539967</v>
      </c>
      <c r="E46" s="4">
        <v>6.6175454519999999</v>
      </c>
      <c r="F46" s="2" t="s">
        <v>122</v>
      </c>
      <c r="G46" s="1" t="s">
        <v>54</v>
      </c>
      <c r="H46" s="1">
        <v>2018</v>
      </c>
      <c r="I46" s="1">
        <v>2019</v>
      </c>
      <c r="J46" s="1">
        <v>2021</v>
      </c>
      <c r="K46" s="1">
        <v>2022</v>
      </c>
      <c r="L46" s="1" t="s">
        <v>137</v>
      </c>
      <c r="M46" s="1" t="s">
        <v>137</v>
      </c>
      <c r="N46" s="1" t="s">
        <v>137</v>
      </c>
      <c r="O46" s="1" t="s">
        <v>139</v>
      </c>
      <c r="P46" s="1" t="s">
        <v>137</v>
      </c>
      <c r="Q46" s="1" t="s">
        <v>110</v>
      </c>
      <c r="T46" s="1" t="s">
        <v>60</v>
      </c>
      <c r="U46" s="1" t="s">
        <v>104</v>
      </c>
      <c r="V46" s="1">
        <v>3.1</v>
      </c>
      <c r="W46" s="1">
        <v>340</v>
      </c>
      <c r="X46" s="5">
        <v>6.6175454519999999</v>
      </c>
      <c r="Y46" s="4">
        <v>386.2565146539967</v>
      </c>
      <c r="Z46" s="1" t="s">
        <v>110</v>
      </c>
      <c r="AA46" s="1" t="s">
        <v>46</v>
      </c>
      <c r="AB46" s="3">
        <f>INDEX([1]Alum_Lakes_Table!$F:$H,MATCH(B46,[1]Alum_Lakes_Table!$D:$D,0),2)</f>
        <v>13.11</v>
      </c>
      <c r="AC46" s="1">
        <f>INDEX([1]Alum_Lakes_Table!$F:$H,MATCH(B46,[1]Alum_Lakes_Table!$D:$D,0),1)</f>
        <v>85</v>
      </c>
      <c r="AD46" s="1" t="str">
        <f>INDEX([1]Alum_Lakes_Table!$F:$H,MATCH(B46,[1]Alum_Lakes_Table!$D:$D,0),3)</f>
        <v>Shallow</v>
      </c>
    </row>
    <row r="47" spans="1:30" x14ac:dyDescent="0.15">
      <c r="A47" s="1" t="s">
        <v>177</v>
      </c>
      <c r="B47" s="1">
        <v>82011800</v>
      </c>
      <c r="C47" s="3">
        <v>3.4</v>
      </c>
      <c r="D47" s="4">
        <v>62</v>
      </c>
      <c r="E47" s="4">
        <v>49.419354839999997</v>
      </c>
      <c r="F47" s="2" t="s">
        <v>77</v>
      </c>
      <c r="G47" s="1" t="s">
        <v>119</v>
      </c>
      <c r="H47" s="1">
        <v>2007</v>
      </c>
      <c r="I47" s="1">
        <v>2008</v>
      </c>
      <c r="J47" s="1">
        <v>2011</v>
      </c>
      <c r="K47" s="1">
        <v>2012</v>
      </c>
      <c r="L47" s="1" t="s">
        <v>137</v>
      </c>
      <c r="M47" s="1" t="s">
        <v>137</v>
      </c>
      <c r="N47" s="1" t="s">
        <v>137</v>
      </c>
      <c r="O47" s="1" t="s">
        <v>137</v>
      </c>
      <c r="P47" s="1" t="s">
        <v>137</v>
      </c>
      <c r="Q47" s="1" t="s">
        <v>111</v>
      </c>
      <c r="R47" s="1" t="s">
        <v>137</v>
      </c>
      <c r="T47" s="1" t="s">
        <v>59</v>
      </c>
      <c r="U47" s="1" t="s">
        <v>76</v>
      </c>
      <c r="V47" s="1">
        <v>3.4</v>
      </c>
      <c r="W47" s="1">
        <v>62</v>
      </c>
      <c r="X47" s="5">
        <v>49.419354839999997</v>
      </c>
      <c r="Y47" s="1">
        <v>62</v>
      </c>
      <c r="Z47" s="1" t="s">
        <v>111</v>
      </c>
      <c r="AA47" s="1" t="s">
        <v>47</v>
      </c>
      <c r="AB47" s="3">
        <f>INDEX([1]Alum_Lakes_Table!$F:$H,MATCH(B47,[1]Alum_Lakes_Table!$D:$D,0),2)</f>
        <v>10.36</v>
      </c>
      <c r="AC47" s="1">
        <f>INDEX([1]Alum_Lakes_Table!$F:$H,MATCH(B47,[1]Alum_Lakes_Table!$D:$D,0),1)</f>
        <v>42</v>
      </c>
      <c r="AD47" s="1" t="str">
        <f>INDEX([1]Alum_Lakes_Table!$F:$H,MATCH(B47,[1]Alum_Lakes_Table!$D:$D,0),3)</f>
        <v>Deep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0DFE-949B-064F-9C99-8DEF702D4A99}">
  <dimension ref="A1:U31"/>
  <sheetViews>
    <sheetView workbookViewId="0">
      <selection activeCell="Q28" sqref="Q28"/>
    </sheetView>
  </sheetViews>
  <sheetFormatPr baseColWidth="10" defaultRowHeight="13" x14ac:dyDescent="0.2"/>
  <cols>
    <col min="1" max="2" width="10.83203125" style="6"/>
    <col min="3" max="11" width="10.83203125" style="6" customWidth="1"/>
    <col min="12" max="12" width="11" style="6" customWidth="1"/>
    <col min="13" max="15" width="10.83203125" style="6" customWidth="1"/>
    <col min="16" max="16384" width="10.83203125" style="6"/>
  </cols>
  <sheetData>
    <row r="1" spans="1:21" x14ac:dyDescent="0.2">
      <c r="A1" s="1" t="s">
        <v>113</v>
      </c>
      <c r="B1" s="1" t="s">
        <v>0</v>
      </c>
      <c r="C1" s="1" t="s">
        <v>114</v>
      </c>
      <c r="D1" s="1" t="s">
        <v>62</v>
      </c>
      <c r="E1" s="1" t="s">
        <v>107</v>
      </c>
      <c r="F1" s="2" t="s">
        <v>209</v>
      </c>
      <c r="G1" s="1" t="s">
        <v>52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134</v>
      </c>
      <c r="M1" s="1" t="s">
        <v>132</v>
      </c>
      <c r="N1" s="1" t="s">
        <v>133</v>
      </c>
      <c r="O1" s="1" t="s">
        <v>135</v>
      </c>
      <c r="P1" s="1" t="s">
        <v>136</v>
      </c>
      <c r="Q1" s="1" t="s">
        <v>141</v>
      </c>
      <c r="R1" s="6" t="s">
        <v>57</v>
      </c>
      <c r="U1" s="7"/>
    </row>
    <row r="2" spans="1:21" x14ac:dyDescent="0.2">
      <c r="A2" s="1" t="s">
        <v>186</v>
      </c>
      <c r="B2" s="1">
        <v>10000700</v>
      </c>
      <c r="C2" s="3">
        <v>1.98</v>
      </c>
      <c r="D2" s="4">
        <v>87.533398730936057</v>
      </c>
      <c r="E2" s="4">
        <v>10.281977276624453</v>
      </c>
      <c r="F2" s="1">
        <v>2019</v>
      </c>
      <c r="G2" s="1" t="s">
        <v>54</v>
      </c>
      <c r="H2" s="1">
        <v>2017</v>
      </c>
      <c r="I2" s="1">
        <v>2018</v>
      </c>
      <c r="J2" s="1">
        <v>2019</v>
      </c>
      <c r="K2" s="1">
        <v>2021</v>
      </c>
      <c r="L2" s="1" t="s">
        <v>137</v>
      </c>
      <c r="M2" s="1" t="s">
        <v>137</v>
      </c>
      <c r="N2" s="1" t="s">
        <v>137</v>
      </c>
      <c r="O2" s="1" t="s">
        <v>137</v>
      </c>
      <c r="P2" s="9" t="s">
        <v>138</v>
      </c>
      <c r="Q2" s="1" t="s">
        <v>110</v>
      </c>
      <c r="R2" s="1" t="s">
        <v>59</v>
      </c>
      <c r="S2" s="8"/>
      <c r="T2" s="7"/>
      <c r="U2" s="7"/>
    </row>
    <row r="3" spans="1:21" x14ac:dyDescent="0.2">
      <c r="A3" s="1" t="s">
        <v>189</v>
      </c>
      <c r="B3" s="1">
        <v>10001800</v>
      </c>
      <c r="C3" s="3">
        <v>6.1</v>
      </c>
      <c r="D3" s="4">
        <v>106.3678862548781</v>
      </c>
      <c r="E3" s="4">
        <v>7.1023510997724966</v>
      </c>
      <c r="F3" s="1">
        <v>2015</v>
      </c>
      <c r="G3" s="1" t="s">
        <v>54</v>
      </c>
      <c r="H3" s="1">
        <v>2013</v>
      </c>
      <c r="I3" s="1">
        <v>2014</v>
      </c>
      <c r="J3" s="1">
        <v>2015</v>
      </c>
      <c r="K3" s="1">
        <v>2016</v>
      </c>
      <c r="L3" s="1" t="s">
        <v>137</v>
      </c>
      <c r="M3" s="1" t="s">
        <v>137</v>
      </c>
      <c r="N3" s="1" t="s">
        <v>137</v>
      </c>
      <c r="O3" s="1" t="s">
        <v>137</v>
      </c>
      <c r="P3" s="9" t="s">
        <v>138</v>
      </c>
      <c r="Q3" s="1" t="s">
        <v>110</v>
      </c>
      <c r="R3" s="1" t="s">
        <v>59</v>
      </c>
      <c r="S3" s="8"/>
      <c r="T3" s="7"/>
      <c r="U3" s="7"/>
    </row>
    <row r="4" spans="1:21" x14ac:dyDescent="0.2">
      <c r="A4" s="1" t="s">
        <v>188</v>
      </c>
      <c r="B4" s="1">
        <v>10004200</v>
      </c>
      <c r="C4" s="3">
        <v>2</v>
      </c>
      <c r="D4" s="4">
        <v>257.83941164076759</v>
      </c>
      <c r="E4" s="4">
        <v>8.2677402983325248</v>
      </c>
      <c r="F4" s="1">
        <v>2020</v>
      </c>
      <c r="G4" s="1" t="s">
        <v>54</v>
      </c>
      <c r="H4" s="1">
        <v>2016</v>
      </c>
      <c r="I4" s="1">
        <v>2019</v>
      </c>
      <c r="J4" s="1">
        <v>2020</v>
      </c>
      <c r="K4" s="1">
        <v>2021</v>
      </c>
      <c r="L4" s="1" t="s">
        <v>137</v>
      </c>
      <c r="M4" s="1" t="s">
        <v>137</v>
      </c>
      <c r="N4" s="1" t="s">
        <v>137</v>
      </c>
      <c r="O4" s="1" t="s">
        <v>137</v>
      </c>
      <c r="P4" s="9" t="s">
        <v>137</v>
      </c>
      <c r="Q4" s="1" t="s">
        <v>110</v>
      </c>
      <c r="R4" s="1" t="s">
        <v>59</v>
      </c>
      <c r="S4" s="8"/>
      <c r="T4" s="7"/>
      <c r="U4" s="7"/>
    </row>
    <row r="5" spans="1:21" x14ac:dyDescent="0.2">
      <c r="A5" s="1" t="s">
        <v>187</v>
      </c>
      <c r="B5" s="1">
        <v>10005900</v>
      </c>
      <c r="C5" s="3">
        <v>4</v>
      </c>
      <c r="D5" s="4">
        <v>3080</v>
      </c>
      <c r="E5" s="4">
        <v>1.357</v>
      </c>
      <c r="F5" s="1">
        <v>2020</v>
      </c>
      <c r="G5" s="1" t="s">
        <v>54</v>
      </c>
      <c r="H5" s="1">
        <v>2018</v>
      </c>
      <c r="I5" s="1">
        <v>2019</v>
      </c>
      <c r="J5" s="1">
        <v>2020</v>
      </c>
      <c r="K5" s="1">
        <v>2021</v>
      </c>
      <c r="L5" s="1" t="s">
        <v>137</v>
      </c>
      <c r="M5" s="1" t="s">
        <v>137</v>
      </c>
      <c r="N5" s="1" t="s">
        <v>137</v>
      </c>
      <c r="O5" s="1" t="s">
        <v>137</v>
      </c>
      <c r="P5" s="9" t="s">
        <v>137</v>
      </c>
      <c r="Q5" s="1" t="s">
        <v>111</v>
      </c>
      <c r="R5" s="1" t="s">
        <v>59</v>
      </c>
      <c r="S5" s="8"/>
      <c r="T5" s="7"/>
      <c r="U5" s="7"/>
    </row>
    <row r="6" spans="1:21" x14ac:dyDescent="0.2">
      <c r="A6" s="1" t="s">
        <v>204</v>
      </c>
      <c r="B6" s="1">
        <v>19002600</v>
      </c>
      <c r="C6" s="3">
        <v>4.5999999999999996</v>
      </c>
      <c r="D6" s="4">
        <v>530.29735822166458</v>
      </c>
      <c r="E6" s="4">
        <v>8.5811601549322543</v>
      </c>
      <c r="F6" s="1">
        <v>2015</v>
      </c>
      <c r="G6" s="1" t="s">
        <v>54</v>
      </c>
      <c r="H6" s="1">
        <v>2013</v>
      </c>
      <c r="I6" s="1">
        <v>2014</v>
      </c>
      <c r="J6" s="1">
        <v>2015</v>
      </c>
      <c r="K6" s="1">
        <v>2016</v>
      </c>
      <c r="L6" s="1" t="s">
        <v>137</v>
      </c>
      <c r="M6" s="1" t="s">
        <v>137</v>
      </c>
      <c r="N6" s="1" t="s">
        <v>137</v>
      </c>
      <c r="O6" s="1" t="s">
        <v>137</v>
      </c>
      <c r="P6" s="9" t="s">
        <v>137</v>
      </c>
      <c r="Q6" s="1" t="s">
        <v>110</v>
      </c>
      <c r="R6" s="1" t="s">
        <v>59</v>
      </c>
      <c r="S6" s="8"/>
      <c r="T6" s="7"/>
      <c r="U6" s="7"/>
    </row>
    <row r="7" spans="1:21" x14ac:dyDescent="0.2">
      <c r="A7" s="1" t="s">
        <v>205</v>
      </c>
      <c r="B7" s="1">
        <v>19002700</v>
      </c>
      <c r="C7" s="3">
        <v>3.05</v>
      </c>
      <c r="D7" s="4">
        <v>293</v>
      </c>
      <c r="E7" s="4">
        <v>12.146000000000001</v>
      </c>
      <c r="F7" s="1">
        <v>2004</v>
      </c>
      <c r="G7" s="1" t="s">
        <v>54</v>
      </c>
      <c r="H7" s="1">
        <v>2002</v>
      </c>
      <c r="I7" s="1">
        <v>2003</v>
      </c>
      <c r="J7" s="1">
        <v>2004</v>
      </c>
      <c r="K7" s="1">
        <v>2005</v>
      </c>
      <c r="L7" s="1" t="s">
        <v>137</v>
      </c>
      <c r="M7" s="1" t="s">
        <v>137</v>
      </c>
      <c r="N7" s="1" t="s">
        <v>137</v>
      </c>
      <c r="O7" s="1" t="s">
        <v>137</v>
      </c>
      <c r="P7" s="9" t="s">
        <v>137</v>
      </c>
      <c r="Q7" s="1" t="s">
        <v>111</v>
      </c>
      <c r="R7" s="1" t="s">
        <v>59</v>
      </c>
      <c r="S7" s="8"/>
      <c r="T7" s="7"/>
      <c r="U7" s="7"/>
    </row>
    <row r="8" spans="1:21" x14ac:dyDescent="0.2">
      <c r="A8" s="1" t="s">
        <v>206</v>
      </c>
      <c r="B8" s="1">
        <v>19003100</v>
      </c>
      <c r="C8" s="3">
        <v>3.05</v>
      </c>
      <c r="D8" s="4">
        <v>237.92790512416815</v>
      </c>
      <c r="E8" s="4">
        <v>8.8695358836200384</v>
      </c>
      <c r="F8" s="1">
        <v>2015</v>
      </c>
      <c r="G8" s="1" t="s">
        <v>54</v>
      </c>
      <c r="H8" s="1">
        <v>2013</v>
      </c>
      <c r="I8" s="1">
        <v>2014</v>
      </c>
      <c r="J8" s="1">
        <v>2015</v>
      </c>
      <c r="K8" s="1">
        <v>2016</v>
      </c>
      <c r="L8" s="1" t="s">
        <v>137</v>
      </c>
      <c r="M8" s="1" t="s">
        <v>137</v>
      </c>
      <c r="N8" s="1" t="s">
        <v>137</v>
      </c>
      <c r="O8" s="1" t="s">
        <v>137</v>
      </c>
      <c r="P8" s="9" t="s">
        <v>137</v>
      </c>
      <c r="Q8" s="1" t="s">
        <v>110</v>
      </c>
      <c r="R8" s="1" t="s">
        <v>59</v>
      </c>
      <c r="S8" s="8"/>
      <c r="T8" s="7"/>
      <c r="U8" s="7"/>
    </row>
    <row r="9" spans="1:21" x14ac:dyDescent="0.2">
      <c r="A9" s="1" t="s">
        <v>207</v>
      </c>
      <c r="B9" s="1">
        <v>19003300</v>
      </c>
      <c r="C9" s="3">
        <v>1.22</v>
      </c>
      <c r="D9" s="4">
        <v>23</v>
      </c>
      <c r="E9" s="4">
        <v>31.913</v>
      </c>
      <c r="F9" s="1">
        <v>2019</v>
      </c>
      <c r="G9" s="1" t="s">
        <v>54</v>
      </c>
      <c r="H9" s="1">
        <v>2017</v>
      </c>
      <c r="I9" s="1">
        <v>2018</v>
      </c>
      <c r="J9" s="1">
        <v>2019</v>
      </c>
      <c r="K9" s="1">
        <v>2020</v>
      </c>
      <c r="L9" s="1" t="s">
        <v>137</v>
      </c>
      <c r="M9" s="1" t="s">
        <v>137</v>
      </c>
      <c r="N9" s="1" t="s">
        <v>137</v>
      </c>
      <c r="O9" s="1" t="s">
        <v>137</v>
      </c>
      <c r="P9" s="9" t="s">
        <v>138</v>
      </c>
      <c r="Q9" s="1" t="s">
        <v>111</v>
      </c>
      <c r="R9" s="1" t="s">
        <v>59</v>
      </c>
      <c r="S9" s="8"/>
      <c r="T9" s="7"/>
      <c r="U9" s="7"/>
    </row>
    <row r="10" spans="1:21" x14ac:dyDescent="0.2">
      <c r="A10" s="1" t="s">
        <v>208</v>
      </c>
      <c r="B10" s="1">
        <v>19045100</v>
      </c>
      <c r="C10" s="3">
        <v>1.22</v>
      </c>
      <c r="D10" s="4">
        <v>60</v>
      </c>
      <c r="E10" s="4">
        <v>15.983000000000001</v>
      </c>
      <c r="F10" s="1">
        <v>2015</v>
      </c>
      <c r="G10" s="1" t="s">
        <v>54</v>
      </c>
      <c r="H10" s="1">
        <v>2013</v>
      </c>
      <c r="I10" s="1">
        <v>2014</v>
      </c>
      <c r="J10" s="1">
        <v>2015</v>
      </c>
      <c r="K10" s="1">
        <v>2016</v>
      </c>
      <c r="L10" s="1" t="s">
        <v>137</v>
      </c>
      <c r="M10" s="1" t="s">
        <v>137</v>
      </c>
      <c r="N10" s="1" t="s">
        <v>137</v>
      </c>
      <c r="O10" s="1" t="s">
        <v>137</v>
      </c>
      <c r="P10" s="9" t="s">
        <v>137</v>
      </c>
      <c r="Q10" s="1" t="s">
        <v>111</v>
      </c>
      <c r="R10" s="1" t="s">
        <v>59</v>
      </c>
      <c r="S10" s="8"/>
      <c r="T10" s="7"/>
      <c r="U10" s="7"/>
    </row>
    <row r="11" spans="1:21" x14ac:dyDescent="0.2">
      <c r="A11" s="1" t="s">
        <v>190</v>
      </c>
      <c r="B11" s="1">
        <v>27001900</v>
      </c>
      <c r="C11" s="3">
        <v>4.2</v>
      </c>
      <c r="D11" s="4">
        <v>201.23646133190664</v>
      </c>
      <c r="E11" s="4">
        <v>13.081067090883073</v>
      </c>
      <c r="F11" s="1">
        <v>2015</v>
      </c>
      <c r="G11" s="1" t="s">
        <v>54</v>
      </c>
      <c r="H11" s="1">
        <v>2012</v>
      </c>
      <c r="I11" s="1">
        <v>2014</v>
      </c>
      <c r="J11" s="1">
        <v>2015</v>
      </c>
      <c r="K11" s="1">
        <v>2016</v>
      </c>
      <c r="L11" s="1" t="s">
        <v>137</v>
      </c>
      <c r="M11" s="1" t="s">
        <v>137</v>
      </c>
      <c r="N11" s="1" t="s">
        <v>137</v>
      </c>
      <c r="O11" s="1" t="s">
        <v>139</v>
      </c>
      <c r="P11" s="9" t="s">
        <v>137</v>
      </c>
      <c r="Q11" s="1" t="s">
        <v>110</v>
      </c>
      <c r="R11" s="1" t="s">
        <v>60</v>
      </c>
      <c r="S11" s="8"/>
      <c r="T11" s="7"/>
      <c r="U11" s="7"/>
    </row>
    <row r="12" spans="1:21" x14ac:dyDescent="0.2">
      <c r="A12" s="1" t="s">
        <v>191</v>
      </c>
      <c r="B12" s="1">
        <v>27006900</v>
      </c>
      <c r="C12" s="3">
        <v>1.04</v>
      </c>
      <c r="D12" s="4">
        <v>44.889132250121513</v>
      </c>
      <c r="E12" s="4">
        <v>4.1959084298763116</v>
      </c>
      <c r="F12" s="1">
        <v>2019</v>
      </c>
      <c r="G12" s="1" t="s">
        <v>54</v>
      </c>
      <c r="H12" s="1">
        <v>2017</v>
      </c>
      <c r="I12" s="1">
        <v>2018</v>
      </c>
      <c r="J12" s="1">
        <v>2019</v>
      </c>
      <c r="K12" s="1">
        <v>2021</v>
      </c>
      <c r="L12" s="1" t="s">
        <v>137</v>
      </c>
      <c r="M12" s="1" t="s">
        <v>137</v>
      </c>
      <c r="N12" s="1" t="s">
        <v>137</v>
      </c>
      <c r="O12" s="1" t="s">
        <v>137</v>
      </c>
      <c r="P12" s="9" t="s">
        <v>138</v>
      </c>
      <c r="Q12" s="1" t="s">
        <v>110</v>
      </c>
      <c r="R12" s="1" t="s">
        <v>59</v>
      </c>
      <c r="S12" s="8"/>
      <c r="T12" s="7"/>
      <c r="U12" s="7"/>
    </row>
    <row r="13" spans="1:21" x14ac:dyDescent="0.2">
      <c r="A13" s="1" t="s">
        <v>196</v>
      </c>
      <c r="B13" s="1">
        <v>27007600</v>
      </c>
      <c r="C13" s="3">
        <v>1.43</v>
      </c>
      <c r="D13" s="4">
        <v>96.913533637056062</v>
      </c>
      <c r="E13" s="4">
        <v>12.267669883944333</v>
      </c>
      <c r="F13" s="1">
        <v>2016</v>
      </c>
      <c r="G13" s="1" t="s">
        <v>54</v>
      </c>
      <c r="H13" s="1">
        <v>2014</v>
      </c>
      <c r="I13" s="1">
        <v>2015</v>
      </c>
      <c r="J13" s="1">
        <v>2016</v>
      </c>
      <c r="K13" s="1">
        <v>2017</v>
      </c>
      <c r="L13" s="1" t="s">
        <v>137</v>
      </c>
      <c r="M13" s="1" t="s">
        <v>137</v>
      </c>
      <c r="N13" s="1" t="s">
        <v>137</v>
      </c>
      <c r="O13" s="1" t="s">
        <v>137</v>
      </c>
      <c r="P13" s="9" t="s">
        <v>137</v>
      </c>
      <c r="Q13" s="1" t="s">
        <v>110</v>
      </c>
      <c r="R13" s="1" t="s">
        <v>59</v>
      </c>
      <c r="S13" s="8"/>
      <c r="T13" s="7"/>
      <c r="U13" s="7"/>
    </row>
    <row r="14" spans="1:21" x14ac:dyDescent="0.2">
      <c r="A14" s="1" t="s">
        <v>192</v>
      </c>
      <c r="B14" s="1">
        <v>27008800</v>
      </c>
      <c r="C14" s="3">
        <v>3.96</v>
      </c>
      <c r="D14" s="4">
        <v>15.100687662783757</v>
      </c>
      <c r="E14" s="4">
        <v>49.476722510171165</v>
      </c>
      <c r="F14" s="1">
        <v>2020</v>
      </c>
      <c r="G14" s="1" t="s">
        <v>54</v>
      </c>
      <c r="H14" s="1">
        <v>2018</v>
      </c>
      <c r="I14" s="1">
        <v>2019</v>
      </c>
      <c r="J14" s="1">
        <v>2021</v>
      </c>
      <c r="K14" s="1">
        <v>2023</v>
      </c>
      <c r="L14" s="1" t="s">
        <v>137</v>
      </c>
      <c r="M14" s="1" t="s">
        <v>137</v>
      </c>
      <c r="N14" s="1" t="s">
        <v>137</v>
      </c>
      <c r="O14" s="1" t="s">
        <v>137</v>
      </c>
      <c r="P14" s="9" t="s">
        <v>138</v>
      </c>
      <c r="Q14" s="1" t="s">
        <v>110</v>
      </c>
      <c r="R14" s="1" t="s">
        <v>59</v>
      </c>
      <c r="S14" s="8"/>
      <c r="T14" s="7"/>
      <c r="U14" s="7"/>
    </row>
    <row r="15" spans="1:21" x14ac:dyDescent="0.2">
      <c r="A15" s="1" t="s">
        <v>181</v>
      </c>
      <c r="B15" s="1">
        <v>27009500</v>
      </c>
      <c r="C15" s="3">
        <v>2.2999999999999998</v>
      </c>
      <c r="D15" s="4">
        <v>134.71301526264838</v>
      </c>
      <c r="E15" s="4">
        <v>18.344911063159408</v>
      </c>
      <c r="F15" s="1">
        <v>2012</v>
      </c>
      <c r="G15" s="1" t="s">
        <v>54</v>
      </c>
      <c r="H15" s="1">
        <v>2010</v>
      </c>
      <c r="I15" s="1">
        <v>2011</v>
      </c>
      <c r="J15" s="1">
        <v>2012</v>
      </c>
      <c r="K15" s="1">
        <v>2013</v>
      </c>
      <c r="L15" s="1" t="s">
        <v>137</v>
      </c>
      <c r="M15" s="1" t="s">
        <v>137</v>
      </c>
      <c r="N15" s="1" t="s">
        <v>137</v>
      </c>
      <c r="O15" s="1" t="s">
        <v>137</v>
      </c>
      <c r="P15" s="9" t="s">
        <v>137</v>
      </c>
      <c r="Q15" s="1" t="s">
        <v>110</v>
      </c>
      <c r="R15" s="1" t="s">
        <v>59</v>
      </c>
      <c r="S15" s="8"/>
      <c r="T15" s="7"/>
      <c r="U15" s="7"/>
    </row>
    <row r="16" spans="1:21" x14ac:dyDescent="0.2">
      <c r="A16" s="1" t="s">
        <v>193</v>
      </c>
      <c r="B16" s="1">
        <v>27010400</v>
      </c>
      <c r="C16" s="3">
        <v>4.8</v>
      </c>
      <c r="D16" s="4">
        <v>924.32352427300259</v>
      </c>
      <c r="E16" s="4">
        <v>3.901897007459791</v>
      </c>
      <c r="F16" s="1">
        <v>1997</v>
      </c>
      <c r="G16" s="1" t="s">
        <v>54</v>
      </c>
      <c r="H16" s="1">
        <v>1995</v>
      </c>
      <c r="I16" s="1">
        <v>1996</v>
      </c>
      <c r="J16" s="1">
        <v>1997</v>
      </c>
      <c r="K16" s="1">
        <v>1998</v>
      </c>
      <c r="L16" s="1" t="s">
        <v>137</v>
      </c>
      <c r="M16" s="1" t="s">
        <v>137</v>
      </c>
      <c r="N16" s="1" t="s">
        <v>137</v>
      </c>
      <c r="O16" s="1" t="s">
        <v>139</v>
      </c>
      <c r="P16" s="9" t="s">
        <v>137</v>
      </c>
      <c r="Q16" s="1" t="s">
        <v>110</v>
      </c>
      <c r="R16" s="1" t="s">
        <v>60</v>
      </c>
      <c r="S16" s="8"/>
      <c r="T16" s="7"/>
      <c r="U16" s="7"/>
    </row>
    <row r="17" spans="1:21" x14ac:dyDescent="0.2">
      <c r="A17" s="1" t="s">
        <v>195</v>
      </c>
      <c r="B17" s="1">
        <v>27011101</v>
      </c>
      <c r="C17" s="3">
        <v>3.2</v>
      </c>
      <c r="D17" s="4">
        <v>295.88009160382899</v>
      </c>
      <c r="E17" s="4">
        <v>2.214858950619536</v>
      </c>
      <c r="F17" s="1">
        <v>2004</v>
      </c>
      <c r="G17" s="1" t="s">
        <v>54</v>
      </c>
      <c r="H17" s="1">
        <v>2001</v>
      </c>
      <c r="I17" s="1">
        <v>2003</v>
      </c>
      <c r="J17" s="1">
        <v>2004</v>
      </c>
      <c r="K17" s="1">
        <v>2005</v>
      </c>
      <c r="L17" s="1" t="s">
        <v>137</v>
      </c>
      <c r="M17" s="1" t="s">
        <v>137</v>
      </c>
      <c r="N17" s="1" t="s">
        <v>137</v>
      </c>
      <c r="O17" s="1" t="s">
        <v>139</v>
      </c>
      <c r="P17" s="9" t="s">
        <v>137</v>
      </c>
      <c r="Q17" s="1" t="s">
        <v>110</v>
      </c>
      <c r="R17" s="1" t="s">
        <v>60</v>
      </c>
      <c r="S17" s="8"/>
      <c r="T17" s="7"/>
      <c r="U17" s="7"/>
    </row>
    <row r="18" spans="1:21" x14ac:dyDescent="0.2">
      <c r="A18" s="1" t="s">
        <v>203</v>
      </c>
      <c r="B18" s="1">
        <v>27011102</v>
      </c>
      <c r="C18" s="3">
        <v>1.49</v>
      </c>
      <c r="D18" s="4">
        <v>56.665587052575361</v>
      </c>
      <c r="E18" s="4">
        <v>7.428645540143453</v>
      </c>
      <c r="F18" s="1">
        <v>2004</v>
      </c>
      <c r="G18" s="1" t="s">
        <v>54</v>
      </c>
      <c r="H18" s="1">
        <v>2001</v>
      </c>
      <c r="I18" s="1">
        <v>2003</v>
      </c>
      <c r="J18" s="1">
        <v>2004</v>
      </c>
      <c r="K18" s="1">
        <v>2005</v>
      </c>
      <c r="L18" s="1" t="s">
        <v>137</v>
      </c>
      <c r="M18" s="1" t="s">
        <v>137</v>
      </c>
      <c r="N18" s="1" t="s">
        <v>137</v>
      </c>
      <c r="O18" s="1" t="s">
        <v>139</v>
      </c>
      <c r="P18" s="9" t="s">
        <v>137</v>
      </c>
      <c r="Q18" s="1" t="s">
        <v>110</v>
      </c>
      <c r="R18" s="1" t="s">
        <v>60</v>
      </c>
      <c r="S18" s="8"/>
      <c r="T18" s="7"/>
      <c r="U18" s="7"/>
    </row>
    <row r="19" spans="1:21" x14ac:dyDescent="0.2">
      <c r="A19" s="1" t="s">
        <v>194</v>
      </c>
      <c r="B19" s="1">
        <v>27011700</v>
      </c>
      <c r="C19" s="3">
        <v>6.4</v>
      </c>
      <c r="D19" s="4">
        <v>152.0906975709778</v>
      </c>
      <c r="E19" s="4">
        <v>2.2176335569567875</v>
      </c>
      <c r="F19" s="1">
        <v>2020</v>
      </c>
      <c r="G19" s="1" t="s">
        <v>54</v>
      </c>
      <c r="H19" s="1">
        <v>2017</v>
      </c>
      <c r="I19" s="1">
        <v>2018</v>
      </c>
      <c r="J19" s="1">
        <v>2021</v>
      </c>
      <c r="K19" s="1">
        <v>2022</v>
      </c>
      <c r="L19" s="1" t="s">
        <v>137</v>
      </c>
      <c r="M19" s="1" t="s">
        <v>137</v>
      </c>
      <c r="N19" s="1" t="s">
        <v>137</v>
      </c>
      <c r="O19" s="1" t="s">
        <v>139</v>
      </c>
      <c r="P19" s="9" t="s">
        <v>138</v>
      </c>
      <c r="Q19" s="1" t="s">
        <v>110</v>
      </c>
      <c r="R19" s="1" t="s">
        <v>60</v>
      </c>
      <c r="S19" s="8"/>
      <c r="T19" s="7"/>
      <c r="U19" s="7"/>
    </row>
    <row r="20" spans="1:21" x14ac:dyDescent="0.2">
      <c r="A20" s="1" t="s">
        <v>197</v>
      </c>
      <c r="B20" s="1">
        <v>27012500</v>
      </c>
      <c r="C20" s="3">
        <v>1.7</v>
      </c>
      <c r="D20" s="4">
        <v>405.02322185680657</v>
      </c>
      <c r="E20" s="4">
        <v>1.220132534059569</v>
      </c>
      <c r="F20" s="1">
        <v>2015</v>
      </c>
      <c r="G20" s="1" t="s">
        <v>54</v>
      </c>
      <c r="H20" s="1">
        <v>2013</v>
      </c>
      <c r="I20" s="1">
        <v>2014</v>
      </c>
      <c r="J20" s="1">
        <v>2015</v>
      </c>
      <c r="K20" s="1">
        <v>2016</v>
      </c>
      <c r="L20" s="1" t="s">
        <v>137</v>
      </c>
      <c r="M20" s="1" t="s">
        <v>137</v>
      </c>
      <c r="N20" s="1" t="s">
        <v>137</v>
      </c>
      <c r="O20" s="1" t="s">
        <v>139</v>
      </c>
      <c r="P20" s="9" t="s">
        <v>137</v>
      </c>
      <c r="Q20" s="1" t="s">
        <v>110</v>
      </c>
      <c r="R20" s="1" t="s">
        <v>60</v>
      </c>
      <c r="S20" s="8"/>
      <c r="T20" s="7"/>
      <c r="U20" s="7"/>
    </row>
    <row r="21" spans="1:21" x14ac:dyDescent="0.2">
      <c r="A21" s="1" t="s">
        <v>198</v>
      </c>
      <c r="B21" s="1">
        <v>27014100</v>
      </c>
      <c r="C21" s="3">
        <v>1.5</v>
      </c>
      <c r="D21" s="4">
        <v>53.47587814109955</v>
      </c>
      <c r="E21" s="4">
        <v>20.907782893744482</v>
      </c>
      <c r="F21" s="1">
        <v>2021</v>
      </c>
      <c r="G21" s="1" t="s">
        <v>54</v>
      </c>
      <c r="H21" s="1">
        <v>2019</v>
      </c>
      <c r="I21" s="1">
        <v>2020</v>
      </c>
      <c r="J21" s="1">
        <v>2022</v>
      </c>
      <c r="K21" s="1">
        <v>2023</v>
      </c>
      <c r="L21" s="1" t="s">
        <v>137</v>
      </c>
      <c r="M21" s="1" t="s">
        <v>137</v>
      </c>
      <c r="N21" s="1" t="s">
        <v>137</v>
      </c>
      <c r="O21" s="1" t="s">
        <v>137</v>
      </c>
      <c r="P21" s="9" t="s">
        <v>138</v>
      </c>
      <c r="Q21" s="1" t="s">
        <v>110</v>
      </c>
      <c r="R21" s="1" t="s">
        <v>59</v>
      </c>
      <c r="S21" s="8"/>
      <c r="T21" s="8"/>
    </row>
    <row r="22" spans="1:21" x14ac:dyDescent="0.2">
      <c r="A22" s="1" t="s">
        <v>199</v>
      </c>
      <c r="B22" s="1">
        <v>27014900</v>
      </c>
      <c r="C22" s="3">
        <v>2.9</v>
      </c>
      <c r="D22" s="4">
        <v>81.882272157288526</v>
      </c>
      <c r="E22" s="4">
        <v>35.565008905570977</v>
      </c>
      <c r="F22" s="1">
        <v>1997</v>
      </c>
      <c r="G22" s="1" t="s">
        <v>54</v>
      </c>
      <c r="H22" s="1">
        <v>1995</v>
      </c>
      <c r="I22" s="1">
        <v>1996</v>
      </c>
      <c r="J22" s="1">
        <v>1997</v>
      </c>
      <c r="K22" s="1">
        <v>1998</v>
      </c>
      <c r="L22" s="1" t="s">
        <v>137</v>
      </c>
      <c r="M22" s="1" t="s">
        <v>137</v>
      </c>
      <c r="N22" s="1" t="s">
        <v>137</v>
      </c>
      <c r="O22" s="1" t="s">
        <v>139</v>
      </c>
      <c r="P22" s="9" t="s">
        <v>137</v>
      </c>
      <c r="Q22" s="1" t="s">
        <v>110</v>
      </c>
      <c r="R22" s="1" t="s">
        <v>60</v>
      </c>
      <c r="S22" s="8"/>
      <c r="T22" s="8"/>
    </row>
    <row r="23" spans="1:21" x14ac:dyDescent="0.2">
      <c r="A23" s="1" t="s">
        <v>200</v>
      </c>
      <c r="B23" s="1">
        <v>27015200</v>
      </c>
      <c r="C23" s="3">
        <v>4.08</v>
      </c>
      <c r="D23" s="4">
        <v>33</v>
      </c>
      <c r="E23" s="4">
        <v>102.93899999999999</v>
      </c>
      <c r="F23" s="1">
        <v>2020</v>
      </c>
      <c r="G23" s="1" t="s">
        <v>54</v>
      </c>
      <c r="H23" s="1">
        <v>2018</v>
      </c>
      <c r="I23" s="1">
        <v>2019</v>
      </c>
      <c r="J23" s="1">
        <v>2021</v>
      </c>
      <c r="K23" s="1">
        <v>2022</v>
      </c>
      <c r="L23" s="1" t="s">
        <v>137</v>
      </c>
      <c r="M23" s="1" t="s">
        <v>137</v>
      </c>
      <c r="N23" s="1" t="s">
        <v>137</v>
      </c>
      <c r="O23" s="1" t="s">
        <v>139</v>
      </c>
      <c r="P23" s="9" t="s">
        <v>138</v>
      </c>
      <c r="Q23" s="1" t="s">
        <v>111</v>
      </c>
      <c r="R23" s="1" t="s">
        <v>60</v>
      </c>
      <c r="S23" s="8"/>
      <c r="T23" s="8"/>
    </row>
    <row r="24" spans="1:21" x14ac:dyDescent="0.2">
      <c r="A24" s="1" t="s">
        <v>201</v>
      </c>
      <c r="B24" s="1">
        <v>27018100</v>
      </c>
      <c r="C24" s="3">
        <v>4.4000000000000004</v>
      </c>
      <c r="D24" s="4">
        <v>175.44569820782155</v>
      </c>
      <c r="E24" s="4">
        <v>8.9317551981827634</v>
      </c>
      <c r="F24" s="1">
        <v>2014</v>
      </c>
      <c r="G24" s="1" t="s">
        <v>54</v>
      </c>
      <c r="H24" s="1">
        <v>2012</v>
      </c>
      <c r="I24" s="1">
        <v>2013</v>
      </c>
      <c r="J24" s="1">
        <v>2014</v>
      </c>
      <c r="K24" s="1">
        <v>2015</v>
      </c>
      <c r="L24" s="1" t="s">
        <v>137</v>
      </c>
      <c r="M24" s="1" t="s">
        <v>137</v>
      </c>
      <c r="N24" s="1" t="s">
        <v>137</v>
      </c>
      <c r="O24" s="1" t="s">
        <v>137</v>
      </c>
      <c r="P24" s="9" t="s">
        <v>138</v>
      </c>
      <c r="Q24" s="1" t="s">
        <v>110</v>
      </c>
      <c r="R24" s="1" t="s">
        <v>59</v>
      </c>
      <c r="S24" s="8"/>
      <c r="T24" s="8"/>
    </row>
    <row r="25" spans="1:21" x14ac:dyDescent="0.2">
      <c r="A25" s="1" t="s">
        <v>202</v>
      </c>
      <c r="B25" s="1">
        <v>27019100</v>
      </c>
      <c r="C25" s="3">
        <v>5.5</v>
      </c>
      <c r="D25" s="4">
        <v>557.23510826683025</v>
      </c>
      <c r="E25" s="4">
        <v>8.1006351417968059</v>
      </c>
      <c r="F25" s="1">
        <v>2020</v>
      </c>
      <c r="G25" s="1" t="s">
        <v>54</v>
      </c>
      <c r="H25" s="1">
        <v>2018</v>
      </c>
      <c r="I25" s="1">
        <v>2019</v>
      </c>
      <c r="J25" s="1">
        <v>2021</v>
      </c>
      <c r="K25" s="1">
        <v>2022</v>
      </c>
      <c r="L25" s="1" t="s">
        <v>137</v>
      </c>
      <c r="M25" s="1" t="s">
        <v>137</v>
      </c>
      <c r="N25" s="1" t="s">
        <v>137</v>
      </c>
      <c r="O25" s="1" t="s">
        <v>139</v>
      </c>
      <c r="P25" s="9" t="s">
        <v>137</v>
      </c>
      <c r="Q25" s="1" t="s">
        <v>110</v>
      </c>
      <c r="R25" s="1" t="s">
        <v>60</v>
      </c>
      <c r="S25" s="8"/>
      <c r="T25" s="8"/>
    </row>
    <row r="26" spans="1:21" x14ac:dyDescent="0.2">
      <c r="A26" s="1" t="s">
        <v>184</v>
      </c>
      <c r="B26" s="1">
        <v>62002200</v>
      </c>
      <c r="C26" s="3">
        <v>1.52</v>
      </c>
      <c r="D26" s="4">
        <v>115</v>
      </c>
      <c r="E26" s="4">
        <v>11.2</v>
      </c>
      <c r="F26" s="1">
        <v>2015</v>
      </c>
      <c r="G26" s="1" t="s">
        <v>54</v>
      </c>
      <c r="H26" s="1">
        <v>2013</v>
      </c>
      <c r="I26" s="1">
        <v>2014</v>
      </c>
      <c r="J26" s="1">
        <v>2015</v>
      </c>
      <c r="K26" s="1">
        <v>2016</v>
      </c>
      <c r="L26" s="1" t="s">
        <v>137</v>
      </c>
      <c r="M26" s="1" t="s">
        <v>137</v>
      </c>
      <c r="N26" s="1" t="s">
        <v>137</v>
      </c>
      <c r="O26" s="1" t="s">
        <v>137</v>
      </c>
      <c r="P26" s="9" t="s">
        <v>137</v>
      </c>
      <c r="Q26" s="1" t="s">
        <v>111</v>
      </c>
      <c r="R26" s="1" t="s">
        <v>59</v>
      </c>
      <c r="S26" s="8"/>
      <c r="T26" s="8"/>
    </row>
    <row r="27" spans="1:21" x14ac:dyDescent="0.2">
      <c r="A27" s="1" t="s">
        <v>183</v>
      </c>
      <c r="B27" s="1">
        <v>62005700</v>
      </c>
      <c r="C27" s="3">
        <v>3.3</v>
      </c>
      <c r="D27" s="4">
        <v>116.17295333270697</v>
      </c>
      <c r="E27" s="4">
        <v>6.140761117605777</v>
      </c>
      <c r="F27" s="1">
        <v>2020</v>
      </c>
      <c r="G27" s="1" t="s">
        <v>54</v>
      </c>
      <c r="H27" s="1">
        <v>2018</v>
      </c>
      <c r="I27" s="1">
        <v>2019</v>
      </c>
      <c r="J27" s="1">
        <v>2020</v>
      </c>
      <c r="K27" s="1">
        <v>2021</v>
      </c>
      <c r="L27" s="1" t="s">
        <v>137</v>
      </c>
      <c r="M27" s="1" t="s">
        <v>137</v>
      </c>
      <c r="N27" s="1" t="s">
        <v>137</v>
      </c>
      <c r="O27" s="1" t="s">
        <v>137</v>
      </c>
      <c r="P27" s="9" t="s">
        <v>137</v>
      </c>
      <c r="Q27" s="1" t="s">
        <v>110</v>
      </c>
      <c r="R27" s="1" t="s">
        <v>59</v>
      </c>
      <c r="S27" s="8"/>
      <c r="T27" s="8"/>
    </row>
    <row r="28" spans="1:21" x14ac:dyDescent="0.2">
      <c r="A28" s="1" t="s">
        <v>182</v>
      </c>
      <c r="B28" s="1">
        <v>62006200</v>
      </c>
      <c r="C28" s="3">
        <v>1.5</v>
      </c>
      <c r="D28" s="4">
        <v>37</v>
      </c>
      <c r="E28" s="4">
        <v>21.108000000000001</v>
      </c>
      <c r="F28" s="1">
        <v>2015</v>
      </c>
      <c r="G28" s="1" t="s">
        <v>54</v>
      </c>
      <c r="H28" s="1">
        <v>2013</v>
      </c>
      <c r="I28" s="1">
        <v>2014</v>
      </c>
      <c r="J28" s="1">
        <v>2015</v>
      </c>
      <c r="K28" s="1">
        <v>2016</v>
      </c>
      <c r="L28" s="1" t="s">
        <v>137</v>
      </c>
      <c r="M28" s="1" t="s">
        <v>137</v>
      </c>
      <c r="N28" s="1" t="s">
        <v>137</v>
      </c>
      <c r="O28" s="1" t="s">
        <v>137</v>
      </c>
      <c r="P28" s="9" t="s">
        <v>137</v>
      </c>
      <c r="Q28" s="1" t="s">
        <v>111</v>
      </c>
      <c r="R28" s="1" t="s">
        <v>59</v>
      </c>
      <c r="S28" s="8"/>
      <c r="T28" s="8"/>
    </row>
    <row r="29" spans="1:21" x14ac:dyDescent="0.2">
      <c r="A29" s="1" t="s">
        <v>211</v>
      </c>
      <c r="B29" s="1">
        <v>70005000</v>
      </c>
      <c r="C29" s="3">
        <v>2.59</v>
      </c>
      <c r="D29" s="4">
        <v>186.60977720980264</v>
      </c>
      <c r="E29" s="4">
        <v>2.0990167958038555</v>
      </c>
      <c r="F29" s="1">
        <v>2015</v>
      </c>
      <c r="G29" s="1" t="s">
        <v>54</v>
      </c>
      <c r="H29" s="1">
        <v>2013</v>
      </c>
      <c r="I29" s="1">
        <v>2014</v>
      </c>
      <c r="J29" s="1">
        <v>2015</v>
      </c>
      <c r="K29" s="1">
        <v>2016</v>
      </c>
      <c r="L29" s="1" t="s">
        <v>137</v>
      </c>
      <c r="M29" s="1" t="s">
        <v>137</v>
      </c>
      <c r="N29" s="1" t="s">
        <v>137</v>
      </c>
      <c r="O29" s="1" t="s">
        <v>137</v>
      </c>
      <c r="P29" s="9" t="s">
        <v>137</v>
      </c>
      <c r="Q29" s="1" t="s">
        <v>110</v>
      </c>
      <c r="R29" s="1" t="s">
        <v>59</v>
      </c>
      <c r="S29" s="8"/>
      <c r="T29" s="8"/>
    </row>
    <row r="30" spans="1:21" x14ac:dyDescent="0.2">
      <c r="A30" s="1" t="s">
        <v>185</v>
      </c>
      <c r="B30" s="1">
        <v>70009500</v>
      </c>
      <c r="C30" s="1" t="s">
        <v>180</v>
      </c>
      <c r="D30" s="4">
        <v>301</v>
      </c>
      <c r="E30" s="4" t="s">
        <v>58</v>
      </c>
      <c r="F30" s="1">
        <v>2019</v>
      </c>
      <c r="G30" s="1" t="s">
        <v>54</v>
      </c>
      <c r="H30" s="1">
        <v>2017</v>
      </c>
      <c r="I30" s="1">
        <v>2018</v>
      </c>
      <c r="J30" s="1">
        <v>2019</v>
      </c>
      <c r="K30" s="1">
        <v>2020</v>
      </c>
      <c r="L30" s="1" t="s">
        <v>137</v>
      </c>
      <c r="M30" s="1" t="s">
        <v>137</v>
      </c>
      <c r="N30" s="1" t="s">
        <v>137</v>
      </c>
      <c r="O30" s="1" t="s">
        <v>137</v>
      </c>
      <c r="P30" s="9" t="s">
        <v>137</v>
      </c>
      <c r="Q30" s="1" t="s">
        <v>111</v>
      </c>
      <c r="R30" s="1" t="s">
        <v>59</v>
      </c>
      <c r="S30" s="8"/>
      <c r="T30" s="8"/>
    </row>
    <row r="31" spans="1:21" x14ac:dyDescent="0.2">
      <c r="A31" s="1" t="s">
        <v>210</v>
      </c>
      <c r="B31" s="1">
        <v>82010100</v>
      </c>
      <c r="C31" s="3">
        <v>2.4</v>
      </c>
      <c r="D31" s="4">
        <v>157</v>
      </c>
      <c r="E31" s="4">
        <v>7.0573248407643314</v>
      </c>
      <c r="F31" s="1">
        <v>2019</v>
      </c>
      <c r="G31" s="1" t="s">
        <v>54</v>
      </c>
      <c r="H31" s="1">
        <v>2017</v>
      </c>
      <c r="I31" s="1">
        <v>2018</v>
      </c>
      <c r="J31" s="1">
        <v>2019</v>
      </c>
      <c r="K31" s="1">
        <v>2020</v>
      </c>
      <c r="L31" s="1" t="s">
        <v>137</v>
      </c>
      <c r="M31" s="1" t="s">
        <v>137</v>
      </c>
      <c r="N31" s="1" t="s">
        <v>137</v>
      </c>
      <c r="O31" s="1" t="s">
        <v>137</v>
      </c>
      <c r="P31" s="9" t="s">
        <v>138</v>
      </c>
      <c r="Q31" s="1" t="s">
        <v>111</v>
      </c>
      <c r="R31" s="1" t="s">
        <v>59</v>
      </c>
      <c r="S31" s="8"/>
      <c r="T31" s="8"/>
    </row>
  </sheetData>
  <sortState xmlns:xlrd2="http://schemas.microsoft.com/office/spreadsheetml/2017/richdata2" ref="U1:U20">
    <sortCondition ref="U1:U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5FE3-A9B5-7C4F-A90C-490FA24AF45B}">
  <dimension ref="A1:E5"/>
  <sheetViews>
    <sheetView workbookViewId="0">
      <selection activeCell="F11" sqref="F11"/>
    </sheetView>
  </sheetViews>
  <sheetFormatPr baseColWidth="10" defaultRowHeight="16" x14ac:dyDescent="0.2"/>
  <sheetData>
    <row r="1" spans="1:5" ht="17" thickBot="1" x14ac:dyDescent="0.25">
      <c r="B1" t="s">
        <v>234</v>
      </c>
      <c r="D1" t="s">
        <v>235</v>
      </c>
    </row>
    <row r="2" spans="1:5" ht="27" thickBot="1" x14ac:dyDescent="0.25">
      <c r="A2" s="10"/>
      <c r="B2" s="11" t="s">
        <v>212</v>
      </c>
      <c r="C2" s="11" t="s">
        <v>213</v>
      </c>
      <c r="D2" s="11" t="s">
        <v>212</v>
      </c>
      <c r="E2" s="11" t="s">
        <v>213</v>
      </c>
    </row>
    <row r="3" spans="1:5" ht="17" thickBot="1" x14ac:dyDescent="0.25">
      <c r="A3" s="12" t="s">
        <v>236</v>
      </c>
      <c r="B3" s="13">
        <v>318</v>
      </c>
      <c r="C3" s="13">
        <v>328</v>
      </c>
      <c r="D3" s="13">
        <v>99</v>
      </c>
      <c r="E3" s="13">
        <v>93</v>
      </c>
    </row>
    <row r="4" spans="1:5" ht="27" thickBot="1" x14ac:dyDescent="0.25">
      <c r="A4" s="12" t="s">
        <v>214</v>
      </c>
      <c r="B4" s="13">
        <v>276</v>
      </c>
      <c r="C4" s="13">
        <v>308</v>
      </c>
      <c r="D4" s="13">
        <v>68</v>
      </c>
      <c r="E4" s="13">
        <v>78</v>
      </c>
    </row>
    <row r="5" spans="1:5" ht="27" thickBot="1" x14ac:dyDescent="0.25">
      <c r="A5" s="12" t="s">
        <v>215</v>
      </c>
      <c r="B5" s="14">
        <v>0.87</v>
      </c>
      <c r="C5" s="14">
        <v>0.94</v>
      </c>
      <c r="D5" s="14">
        <v>0.69</v>
      </c>
      <c r="E5" s="14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3C86-8183-B54A-AB4B-AFFADEB16B36}">
  <dimension ref="A1:N35"/>
  <sheetViews>
    <sheetView workbookViewId="0">
      <selection activeCell="F27" sqref="F27"/>
    </sheetView>
  </sheetViews>
  <sheetFormatPr baseColWidth="10" defaultRowHeight="12" x14ac:dyDescent="0.15"/>
  <cols>
    <col min="1" max="1" width="10.83203125" style="1"/>
    <col min="2" max="4" width="11.1640625" style="1" bestFit="1" customWidth="1"/>
    <col min="5" max="5" width="12.6640625" style="1" bestFit="1" customWidth="1"/>
    <col min="6" max="16384" width="10.83203125" style="1"/>
  </cols>
  <sheetData>
    <row r="1" spans="1:14" x14ac:dyDescent="0.15">
      <c r="A1" s="1" t="s">
        <v>134</v>
      </c>
    </row>
    <row r="2" spans="1:14" x14ac:dyDescent="0.15">
      <c r="B2" s="1" t="s">
        <v>216</v>
      </c>
      <c r="C2" s="1" t="s">
        <v>227</v>
      </c>
      <c r="D2" s="1" t="s">
        <v>228</v>
      </c>
      <c r="E2" s="1" t="s">
        <v>217</v>
      </c>
      <c r="F2" s="1" t="s">
        <v>218</v>
      </c>
      <c r="K2" s="15"/>
      <c r="L2" s="15"/>
      <c r="M2" s="15"/>
      <c r="N2" s="15"/>
    </row>
    <row r="3" spans="1:14" x14ac:dyDescent="0.15">
      <c r="A3" s="1" t="s">
        <v>219</v>
      </c>
      <c r="B3" s="15">
        <v>-3.0673003900000002</v>
      </c>
      <c r="C3" s="15">
        <v>7.7131569999999997E-2</v>
      </c>
      <c r="D3" s="15">
        <v>-39.767122100000002</v>
      </c>
      <c r="E3" s="15">
        <v>77.96557</v>
      </c>
      <c r="F3" s="17" t="s">
        <v>240</v>
      </c>
      <c r="G3" s="1" t="s">
        <v>220</v>
      </c>
      <c r="K3" s="15"/>
      <c r="L3" s="15"/>
      <c r="M3" s="15"/>
      <c r="N3" s="15"/>
    </row>
    <row r="4" spans="1:14" x14ac:dyDescent="0.15">
      <c r="A4" s="1" t="s">
        <v>221</v>
      </c>
      <c r="B4" s="15">
        <v>-0.53555226899999997</v>
      </c>
      <c r="C4" s="15">
        <v>2.487808E-2</v>
      </c>
      <c r="D4" s="15">
        <v>-21.527077609999999</v>
      </c>
      <c r="E4" s="15">
        <v>2150.9678199999998</v>
      </c>
      <c r="F4" s="17" t="s">
        <v>240</v>
      </c>
      <c r="G4" s="1" t="s">
        <v>220</v>
      </c>
      <c r="K4" s="15"/>
      <c r="L4" s="15"/>
      <c r="M4" s="15"/>
      <c r="N4" s="15"/>
    </row>
    <row r="5" spans="1:14" x14ac:dyDescent="0.15">
      <c r="A5" s="1" t="s">
        <v>222</v>
      </c>
      <c r="B5" s="15">
        <v>-1.774758E-3</v>
      </c>
      <c r="C5" s="15">
        <v>0.12262112</v>
      </c>
      <c r="D5" s="15">
        <v>-1.447351E-2</v>
      </c>
      <c r="E5" s="15">
        <v>77.598929999999996</v>
      </c>
      <c r="F5" s="15">
        <v>0.98848939999999996</v>
      </c>
      <c r="K5" s="15"/>
      <c r="L5" s="15"/>
      <c r="M5" s="15"/>
      <c r="N5" s="15"/>
    </row>
    <row r="6" spans="1:14" x14ac:dyDescent="0.15">
      <c r="A6" s="1" t="s">
        <v>223</v>
      </c>
      <c r="B6" s="15">
        <v>0.60987653600000002</v>
      </c>
      <c r="C6" s="15">
        <v>3.923082E-2</v>
      </c>
      <c r="D6" s="15">
        <v>15.54585202</v>
      </c>
      <c r="E6" s="15">
        <v>2151.1890100000001</v>
      </c>
      <c r="F6" s="17" t="s">
        <v>240</v>
      </c>
      <c r="G6" s="1" t="s">
        <v>220</v>
      </c>
    </row>
    <row r="8" spans="1:14" x14ac:dyDescent="0.15">
      <c r="A8" s="1" t="s">
        <v>224</v>
      </c>
    </row>
    <row r="9" spans="1:14" x14ac:dyDescent="0.15">
      <c r="B9" s="1" t="s">
        <v>216</v>
      </c>
      <c r="C9" s="1" t="s">
        <v>227</v>
      </c>
      <c r="D9" s="1" t="s">
        <v>228</v>
      </c>
      <c r="E9" s="1" t="s">
        <v>217</v>
      </c>
      <c r="F9" s="1" t="s">
        <v>218</v>
      </c>
    </row>
    <row r="10" spans="1:14" x14ac:dyDescent="0.15">
      <c r="A10" s="1" t="s">
        <v>219</v>
      </c>
      <c r="B10" s="15">
        <v>2.6471868000000001</v>
      </c>
      <c r="C10" s="15">
        <v>0.10999795</v>
      </c>
      <c r="D10" s="15">
        <v>24.0657839</v>
      </c>
      <c r="E10" s="15">
        <v>80.698759999999993</v>
      </c>
      <c r="F10" s="17" t="s">
        <v>240</v>
      </c>
      <c r="G10" s="1" t="s">
        <v>220</v>
      </c>
    </row>
    <row r="11" spans="1:14" x14ac:dyDescent="0.15">
      <c r="A11" s="1" t="s">
        <v>221</v>
      </c>
      <c r="B11" s="15">
        <v>-0.57278309999999999</v>
      </c>
      <c r="C11" s="15">
        <v>4.8474589999999998E-2</v>
      </c>
      <c r="D11" s="15">
        <v>-11.8161516</v>
      </c>
      <c r="E11" s="15">
        <v>2115.8866800000001</v>
      </c>
      <c r="F11" s="17" t="s">
        <v>240</v>
      </c>
      <c r="G11" s="1" t="s">
        <v>220</v>
      </c>
    </row>
    <row r="12" spans="1:14" x14ac:dyDescent="0.15">
      <c r="A12" s="1" t="s">
        <v>222</v>
      </c>
      <c r="B12" s="15">
        <v>0.1015138</v>
      </c>
      <c r="C12" s="15">
        <v>0.17365236000000001</v>
      </c>
      <c r="D12" s="15">
        <v>0.5845804</v>
      </c>
      <c r="E12" s="15">
        <v>80.202259999999995</v>
      </c>
      <c r="F12" s="15">
        <v>0.56047080000000005</v>
      </c>
    </row>
    <row r="13" spans="1:14" x14ac:dyDescent="0.15">
      <c r="A13" s="1" t="s">
        <v>223</v>
      </c>
      <c r="B13" s="15">
        <v>0.64982249999999997</v>
      </c>
      <c r="C13" s="15">
        <v>7.6153120000000005E-2</v>
      </c>
      <c r="D13" s="15">
        <v>8.5331043999999991</v>
      </c>
      <c r="E13" s="15">
        <v>2116.5515300000002</v>
      </c>
      <c r="F13" s="17" t="s">
        <v>240</v>
      </c>
      <c r="G13" s="1" t="s">
        <v>220</v>
      </c>
    </row>
    <row r="15" spans="1:14" x14ac:dyDescent="0.15">
      <c r="A15" s="1" t="s">
        <v>225</v>
      </c>
    </row>
    <row r="16" spans="1:14" x14ac:dyDescent="0.15">
      <c r="B16" s="1" t="s">
        <v>216</v>
      </c>
      <c r="C16" s="1" t="s">
        <v>227</v>
      </c>
      <c r="D16" s="1" t="s">
        <v>228</v>
      </c>
      <c r="E16" s="1" t="s">
        <v>217</v>
      </c>
      <c r="F16" s="1" t="s">
        <v>218</v>
      </c>
    </row>
    <row r="17" spans="1:7" x14ac:dyDescent="0.15">
      <c r="A17" s="1" t="s">
        <v>219</v>
      </c>
      <c r="B17" s="15">
        <v>1.66741629</v>
      </c>
      <c r="C17" s="15">
        <v>0.10982283</v>
      </c>
      <c r="D17" s="15">
        <v>15.182784</v>
      </c>
      <c r="E17" s="15">
        <v>79.633979999999994</v>
      </c>
      <c r="F17" s="17" t="s">
        <v>240</v>
      </c>
      <c r="G17" s="1" t="s">
        <v>220</v>
      </c>
    </row>
    <row r="18" spans="1:7" x14ac:dyDescent="0.15">
      <c r="A18" s="1" t="s">
        <v>221</v>
      </c>
      <c r="B18" s="15">
        <v>0.66010935999999998</v>
      </c>
      <c r="C18" s="15">
        <v>4.2440600000000002E-2</v>
      </c>
      <c r="D18" s="15">
        <v>15.553723099999999</v>
      </c>
      <c r="E18" s="15">
        <v>2826.1506300000001</v>
      </c>
      <c r="F18" s="17" t="s">
        <v>240</v>
      </c>
      <c r="G18" s="1" t="s">
        <v>220</v>
      </c>
    </row>
    <row r="19" spans="1:7" x14ac:dyDescent="0.15">
      <c r="A19" s="1" t="s">
        <v>222</v>
      </c>
      <c r="B19" s="15">
        <v>5.8252539999999998E-2</v>
      </c>
      <c r="C19" s="15">
        <v>0.17472430999999999</v>
      </c>
      <c r="D19" s="15">
        <v>0.3333969</v>
      </c>
      <c r="E19" s="15">
        <v>79.497960000000006</v>
      </c>
      <c r="F19" s="15">
        <v>0.73971240000000005</v>
      </c>
    </row>
    <row r="20" spans="1:7" x14ac:dyDescent="0.15">
      <c r="A20" s="1" t="s">
        <v>223</v>
      </c>
      <c r="B20" s="15">
        <v>-0.77613597999999995</v>
      </c>
      <c r="C20" s="15">
        <v>6.8697709999999995E-2</v>
      </c>
      <c r="D20" s="15">
        <v>-11.2978431</v>
      </c>
      <c r="E20" s="15">
        <v>2829.0026600000001</v>
      </c>
      <c r="F20" s="17" t="s">
        <v>240</v>
      </c>
      <c r="G20" s="1" t="s">
        <v>220</v>
      </c>
    </row>
    <row r="22" spans="1:7" x14ac:dyDescent="0.15">
      <c r="A22" s="1" t="s">
        <v>230</v>
      </c>
    </row>
    <row r="23" spans="1:7" x14ac:dyDescent="0.15">
      <c r="B23" s="1" t="s">
        <v>216</v>
      </c>
      <c r="C23" s="1" t="s">
        <v>227</v>
      </c>
      <c r="D23" s="1" t="s">
        <v>228</v>
      </c>
      <c r="E23" s="1" t="s">
        <v>217</v>
      </c>
      <c r="F23" s="1" t="s">
        <v>218</v>
      </c>
    </row>
    <row r="24" spans="1:7" x14ac:dyDescent="0.15">
      <c r="A24" s="1" t="s">
        <v>219</v>
      </c>
      <c r="B24" s="15">
        <v>-2.8778359999999999E-2</v>
      </c>
      <c r="C24" s="15">
        <v>5.28174E-2</v>
      </c>
      <c r="D24" s="15">
        <v>-0.54486500000000004</v>
      </c>
      <c r="E24" s="15">
        <v>78.890270000000001</v>
      </c>
      <c r="F24" s="15">
        <v>0.5873834</v>
      </c>
    </row>
    <row r="25" spans="1:7" x14ac:dyDescent="0.15">
      <c r="A25" s="1" t="s">
        <v>221</v>
      </c>
      <c r="B25" s="15">
        <v>-0.28241242</v>
      </c>
      <c r="C25" s="15">
        <v>1.8904399999999998E-2</v>
      </c>
      <c r="D25" s="15">
        <v>-14.938974999999999</v>
      </c>
      <c r="E25" s="15">
        <v>1983.7996499999999</v>
      </c>
      <c r="F25" s="17" t="s">
        <v>240</v>
      </c>
      <c r="G25" s="1" t="s">
        <v>220</v>
      </c>
    </row>
    <row r="26" spans="1:7" x14ac:dyDescent="0.15">
      <c r="A26" s="1" t="s">
        <v>222</v>
      </c>
      <c r="B26" s="15">
        <v>8.7177939999999995E-2</v>
      </c>
      <c r="C26" s="15">
        <v>8.4014510000000001E-2</v>
      </c>
      <c r="D26" s="15">
        <v>1.0376529999999999</v>
      </c>
      <c r="E26" s="15">
        <v>78.69435</v>
      </c>
      <c r="F26" s="15">
        <v>0.30260939999999997</v>
      </c>
    </row>
    <row r="27" spans="1:7" x14ac:dyDescent="0.15">
      <c r="A27" s="1" t="s">
        <v>223</v>
      </c>
      <c r="B27" s="15">
        <v>0.26746358999999997</v>
      </c>
      <c r="C27" s="15">
        <v>3.0138249999999998E-2</v>
      </c>
      <c r="D27" s="15">
        <v>8.8745569999999994</v>
      </c>
      <c r="E27" s="15">
        <v>1984.30962</v>
      </c>
      <c r="F27" s="17" t="s">
        <v>240</v>
      </c>
      <c r="G27" s="1" t="s">
        <v>220</v>
      </c>
    </row>
    <row r="29" spans="1:7" x14ac:dyDescent="0.15">
      <c r="A29" s="1" t="s">
        <v>226</v>
      </c>
    </row>
    <row r="31" spans="1:7" x14ac:dyDescent="0.15">
      <c r="B31" s="1" t="s">
        <v>216</v>
      </c>
      <c r="C31" s="1" t="s">
        <v>227</v>
      </c>
      <c r="D31" s="1" t="s">
        <v>228</v>
      </c>
      <c r="E31" s="1" t="s">
        <v>217</v>
      </c>
      <c r="F31" s="1" t="s">
        <v>218</v>
      </c>
    </row>
    <row r="32" spans="1:7" x14ac:dyDescent="0.15">
      <c r="A32" s="1" t="s">
        <v>219</v>
      </c>
      <c r="B32" s="15">
        <v>3.8323374000000001</v>
      </c>
      <c r="C32" s="15">
        <v>5.5341349999999997E-2</v>
      </c>
      <c r="D32" s="15">
        <v>69.249077999999997</v>
      </c>
      <c r="E32" s="15">
        <v>81.568860000000001</v>
      </c>
      <c r="F32" s="17" t="s">
        <v>240</v>
      </c>
      <c r="G32" s="1" t="s">
        <v>220</v>
      </c>
    </row>
    <row r="33" spans="1:7" x14ac:dyDescent="0.15">
      <c r="A33" s="1" t="s">
        <v>221</v>
      </c>
      <c r="B33" s="15">
        <v>0.25987939999999998</v>
      </c>
      <c r="C33" s="15">
        <v>2.444501E-2</v>
      </c>
      <c r="D33" s="15">
        <v>10.631183</v>
      </c>
      <c r="E33" s="15">
        <v>1977.4643900000001</v>
      </c>
      <c r="F33" s="17" t="s">
        <v>240</v>
      </c>
      <c r="G33" s="1" t="s">
        <v>220</v>
      </c>
    </row>
    <row r="34" spans="1:7" x14ac:dyDescent="0.15">
      <c r="A34" s="1" t="s">
        <v>222</v>
      </c>
      <c r="B34" s="15">
        <v>0.10889749999999999</v>
      </c>
      <c r="C34" s="15">
        <v>8.8002399999999995E-2</v>
      </c>
      <c r="D34" s="15">
        <v>1.237438</v>
      </c>
      <c r="E34" s="15">
        <v>81.266199999999998</v>
      </c>
      <c r="F34" s="15">
        <v>0.219</v>
      </c>
    </row>
    <row r="35" spans="1:7" x14ac:dyDescent="0.15">
      <c r="A35" s="1" t="s">
        <v>223</v>
      </c>
      <c r="B35" s="15">
        <v>-0.36638710000000002</v>
      </c>
      <c r="C35" s="15">
        <v>3.8956589999999999E-2</v>
      </c>
      <c r="D35" s="15">
        <v>-9.4050069999999995</v>
      </c>
      <c r="E35" s="15">
        <v>1977.9813799999999</v>
      </c>
      <c r="F35" s="17" t="s">
        <v>240</v>
      </c>
      <c r="G35" s="1" t="s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32-C395-A744-89EA-948326E6FC8A}">
  <dimension ref="A1:O35"/>
  <sheetViews>
    <sheetView tabSelected="1" workbookViewId="0">
      <selection activeCell="K37" sqref="K37"/>
    </sheetView>
  </sheetViews>
  <sheetFormatPr baseColWidth="10" defaultRowHeight="12" x14ac:dyDescent="0.15"/>
  <cols>
    <col min="1" max="1" width="10.83203125" style="1"/>
    <col min="2" max="4" width="11.1640625" style="1" bestFit="1" customWidth="1"/>
    <col min="5" max="5" width="12.6640625" style="1" bestFit="1" customWidth="1"/>
    <col min="6" max="6" width="11.1640625" style="1" bestFit="1" customWidth="1"/>
    <col min="7" max="16384" width="10.83203125" style="1"/>
  </cols>
  <sheetData>
    <row r="1" spans="1:15" x14ac:dyDescent="0.15">
      <c r="A1" s="1" t="s">
        <v>134</v>
      </c>
    </row>
    <row r="2" spans="1:15" x14ac:dyDescent="0.15">
      <c r="B2" s="1" t="s">
        <v>216</v>
      </c>
      <c r="C2" s="1" t="s">
        <v>227</v>
      </c>
      <c r="D2" s="1" t="s">
        <v>228</v>
      </c>
      <c r="E2" s="1" t="s">
        <v>217</v>
      </c>
      <c r="F2" s="1" t="s">
        <v>218</v>
      </c>
    </row>
    <row r="3" spans="1:15" x14ac:dyDescent="0.15">
      <c r="A3" s="1" t="s">
        <v>219</v>
      </c>
      <c r="B3" s="15">
        <v>-3.6052829100000001</v>
      </c>
      <c r="C3" s="15">
        <v>8.9836201000000004E-2</v>
      </c>
      <c r="D3" s="15">
        <v>-40.131737999999999</v>
      </c>
      <c r="E3" s="15">
        <v>36.242570000000001</v>
      </c>
      <c r="F3" s="17" t="s">
        <v>240</v>
      </c>
      <c r="G3" s="1" t="s">
        <v>220</v>
      </c>
      <c r="O3" s="16"/>
    </row>
    <row r="4" spans="1:15" x14ac:dyDescent="0.15">
      <c r="A4" s="1" t="s">
        <v>231</v>
      </c>
      <c r="B4" s="15">
        <v>3.2060810000000002E-2</v>
      </c>
      <c r="C4" s="15">
        <v>5.9944860000000003E-3</v>
      </c>
      <c r="D4" s="15">
        <v>5.3483830000000001</v>
      </c>
      <c r="E4" s="15">
        <v>2853.1309099999999</v>
      </c>
      <c r="F4" s="16">
        <v>9.5764429999999995E-8</v>
      </c>
      <c r="G4" s="1" t="s">
        <v>220</v>
      </c>
    </row>
    <row r="5" spans="1:15" x14ac:dyDescent="0.15">
      <c r="A5" s="1" t="s">
        <v>232</v>
      </c>
      <c r="B5" s="15">
        <v>0.68702589000000003</v>
      </c>
      <c r="C5" s="15">
        <v>3.9885895999999997E-2</v>
      </c>
      <c r="D5" s="15">
        <v>17.224782999999999</v>
      </c>
      <c r="E5" s="15">
        <v>2851.83637</v>
      </c>
      <c r="F5" s="17" t="s">
        <v>240</v>
      </c>
      <c r="G5" s="1" t="s">
        <v>220</v>
      </c>
    </row>
    <row r="6" spans="1:15" x14ac:dyDescent="0.15">
      <c r="A6" s="1" t="s">
        <v>233</v>
      </c>
      <c r="B6" s="15">
        <v>-3.9057179999999997E-2</v>
      </c>
      <c r="C6" s="15">
        <v>8.1647339999999999E-3</v>
      </c>
      <c r="D6" s="15">
        <v>-4.7836439999999998</v>
      </c>
      <c r="E6" s="15">
        <v>2851.8893699999999</v>
      </c>
      <c r="F6" s="16">
        <v>1.808978E-6</v>
      </c>
      <c r="G6" s="1" t="s">
        <v>220</v>
      </c>
      <c r="J6" s="15"/>
      <c r="K6" s="15"/>
      <c r="L6" s="15"/>
      <c r="M6" s="15"/>
      <c r="O6" s="16"/>
    </row>
    <row r="7" spans="1:15" x14ac:dyDescent="0.15">
      <c r="D7" s="5"/>
      <c r="F7" s="16"/>
      <c r="J7" s="15"/>
      <c r="K7" s="15"/>
      <c r="L7" s="4"/>
      <c r="M7" s="15"/>
      <c r="N7" s="16"/>
    </row>
    <row r="8" spans="1:15" x14ac:dyDescent="0.15">
      <c r="A8" s="1" t="s">
        <v>224</v>
      </c>
      <c r="D8" s="5"/>
      <c r="F8" s="16"/>
      <c r="J8" s="15"/>
      <c r="K8" s="15"/>
      <c r="L8" s="4"/>
      <c r="M8" s="15"/>
      <c r="O8" s="16"/>
    </row>
    <row r="9" spans="1:15" x14ac:dyDescent="0.15">
      <c r="B9" s="1" t="s">
        <v>216</v>
      </c>
      <c r="C9" s="1" t="s">
        <v>227</v>
      </c>
      <c r="D9" s="1" t="s">
        <v>228</v>
      </c>
      <c r="E9" s="1" t="s">
        <v>217</v>
      </c>
      <c r="F9" s="16" t="s">
        <v>218</v>
      </c>
      <c r="J9" s="15"/>
      <c r="K9" s="15"/>
      <c r="L9" s="4"/>
      <c r="M9" s="15"/>
      <c r="N9" s="16"/>
    </row>
    <row r="10" spans="1:15" x14ac:dyDescent="0.15">
      <c r="A10" s="1" t="s">
        <v>219</v>
      </c>
      <c r="B10" s="15">
        <v>2.0688244500000001</v>
      </c>
      <c r="C10" s="15">
        <v>0.12100743</v>
      </c>
      <c r="D10" s="15">
        <v>17.096672000000002</v>
      </c>
      <c r="E10" s="15">
        <v>41.892299999999999</v>
      </c>
      <c r="F10" s="17" t="s">
        <v>240</v>
      </c>
      <c r="G10" s="1" t="s">
        <v>220</v>
      </c>
      <c r="I10" s="16"/>
      <c r="J10" s="15"/>
      <c r="K10" s="15"/>
      <c r="L10" s="15"/>
      <c r="M10" s="15"/>
      <c r="N10" s="15"/>
    </row>
    <row r="11" spans="1:15" x14ac:dyDescent="0.15">
      <c r="A11" s="1" t="s">
        <v>231</v>
      </c>
      <c r="B11" s="15">
        <v>2.3141450000000001E-2</v>
      </c>
      <c r="C11" s="15">
        <v>1.1463660000000001E-2</v>
      </c>
      <c r="D11" s="15">
        <v>2.0186790000000001</v>
      </c>
      <c r="E11" s="15">
        <v>2763.0877</v>
      </c>
      <c r="F11" s="15">
        <v>4.3617049999999997E-2</v>
      </c>
      <c r="G11" s="1" t="s">
        <v>229</v>
      </c>
      <c r="I11" s="16"/>
      <c r="J11" s="15"/>
      <c r="K11" s="15"/>
      <c r="L11" s="15"/>
      <c r="M11" s="15"/>
      <c r="N11" s="15"/>
    </row>
    <row r="12" spans="1:15" x14ac:dyDescent="0.15">
      <c r="A12" s="1" t="s">
        <v>232</v>
      </c>
      <c r="B12" s="15">
        <v>0.83634761000000002</v>
      </c>
      <c r="C12" s="15">
        <v>7.7221189999999995E-2</v>
      </c>
      <c r="D12" s="15">
        <v>10.830545000000001</v>
      </c>
      <c r="E12" s="15">
        <v>2760.7392</v>
      </c>
      <c r="F12" s="17" t="s">
        <v>240</v>
      </c>
      <c r="G12" s="1" t="s">
        <v>220</v>
      </c>
      <c r="I12" s="16"/>
      <c r="J12" s="15"/>
      <c r="K12" s="15"/>
      <c r="L12" s="15"/>
      <c r="M12" s="15"/>
      <c r="N12" s="15"/>
    </row>
    <row r="13" spans="1:15" x14ac:dyDescent="0.15">
      <c r="A13" s="1" t="s">
        <v>233</v>
      </c>
      <c r="B13" s="15">
        <v>-3.805567E-2</v>
      </c>
      <c r="C13" s="15">
        <v>1.571376E-2</v>
      </c>
      <c r="D13" s="15">
        <v>-2.421805</v>
      </c>
      <c r="E13" s="15">
        <v>2760.7471</v>
      </c>
      <c r="F13" s="15">
        <v>1.550766E-2</v>
      </c>
      <c r="G13" s="1" t="s">
        <v>229</v>
      </c>
      <c r="I13" s="16"/>
      <c r="J13" s="15"/>
      <c r="K13" s="15"/>
      <c r="L13" s="15"/>
      <c r="M13" s="15"/>
      <c r="N13" s="15"/>
    </row>
    <row r="14" spans="1:15" x14ac:dyDescent="0.15">
      <c r="F14" s="16"/>
    </row>
    <row r="15" spans="1:15" x14ac:dyDescent="0.15">
      <c r="A15" s="1" t="s">
        <v>225</v>
      </c>
      <c r="F15" s="16"/>
    </row>
    <row r="16" spans="1:15" x14ac:dyDescent="0.15">
      <c r="B16" s="1" t="s">
        <v>216</v>
      </c>
      <c r="C16" s="1" t="s">
        <v>227</v>
      </c>
      <c r="D16" s="1" t="s">
        <v>228</v>
      </c>
      <c r="E16" s="1" t="s">
        <v>217</v>
      </c>
      <c r="F16" s="16" t="s">
        <v>218</v>
      </c>
      <c r="J16" s="16"/>
      <c r="K16" s="16"/>
      <c r="L16" s="16"/>
    </row>
    <row r="17" spans="1:15" x14ac:dyDescent="0.15">
      <c r="A17" s="1" t="s">
        <v>219</v>
      </c>
      <c r="B17" s="15">
        <v>2.45303826</v>
      </c>
      <c r="C17" s="15">
        <v>0.12499686</v>
      </c>
      <c r="D17" s="15">
        <v>19.6248</v>
      </c>
      <c r="E17" s="15">
        <v>38.336219999999997</v>
      </c>
      <c r="F17" s="17" t="s">
        <v>240</v>
      </c>
      <c r="G17" s="1" t="s">
        <v>220</v>
      </c>
      <c r="J17" s="15"/>
      <c r="K17" s="15"/>
      <c r="L17" s="15"/>
      <c r="M17" s="15"/>
      <c r="N17" s="16"/>
      <c r="O17" s="16"/>
    </row>
    <row r="18" spans="1:15" x14ac:dyDescent="0.15">
      <c r="A18" s="1" t="s">
        <v>231</v>
      </c>
      <c r="B18" s="15">
        <v>-6.3179739999999998E-2</v>
      </c>
      <c r="C18" s="15">
        <v>9.4735400000000008E-3</v>
      </c>
      <c r="D18" s="15">
        <v>-6.6690740000000002</v>
      </c>
      <c r="E18" s="15">
        <v>4463.2180399999997</v>
      </c>
      <c r="F18" s="16">
        <v>2.8879070000000001E-11</v>
      </c>
      <c r="G18" s="1" t="s">
        <v>220</v>
      </c>
      <c r="J18" s="15"/>
      <c r="K18" s="15"/>
      <c r="L18" s="15"/>
      <c r="M18" s="15"/>
      <c r="N18" s="16"/>
      <c r="O18" s="16"/>
    </row>
    <row r="19" spans="1:15" x14ac:dyDescent="0.15">
      <c r="A19" s="1" t="s">
        <v>232</v>
      </c>
      <c r="B19" s="15">
        <v>-1.0078428399999999</v>
      </c>
      <c r="C19" s="15">
        <v>6.3188480000000005E-2</v>
      </c>
      <c r="D19" s="15">
        <v>-15.949788</v>
      </c>
      <c r="E19" s="15">
        <v>4459.72919</v>
      </c>
      <c r="F19" s="17" t="s">
        <v>240</v>
      </c>
      <c r="G19" s="1" t="s">
        <v>220</v>
      </c>
      <c r="J19" s="15"/>
      <c r="K19" s="15"/>
      <c r="L19" s="15"/>
      <c r="M19" s="15"/>
      <c r="N19" s="16"/>
      <c r="O19" s="16"/>
    </row>
    <row r="20" spans="1:15" x14ac:dyDescent="0.15">
      <c r="A20" s="1" t="s">
        <v>233</v>
      </c>
      <c r="B20" s="15">
        <v>8.4918220000000003E-2</v>
      </c>
      <c r="C20" s="15">
        <v>1.290561E-2</v>
      </c>
      <c r="D20" s="15">
        <v>6.5799430000000001</v>
      </c>
      <c r="E20" s="15">
        <v>4460.8990999999996</v>
      </c>
      <c r="F20" s="16">
        <v>5.2490960000000003E-11</v>
      </c>
      <c r="G20" s="1" t="s">
        <v>220</v>
      </c>
      <c r="J20" s="15"/>
      <c r="K20" s="15"/>
      <c r="L20" s="15"/>
      <c r="M20" s="15"/>
      <c r="N20" s="16"/>
      <c r="O20" s="16"/>
    </row>
    <row r="21" spans="1:15" x14ac:dyDescent="0.15">
      <c r="F21" s="16"/>
      <c r="J21" s="5"/>
      <c r="K21" s="5"/>
      <c r="L21" s="5"/>
      <c r="M21" s="5"/>
      <c r="N21" s="5"/>
      <c r="O21" s="5"/>
    </row>
    <row r="22" spans="1:15" x14ac:dyDescent="0.15">
      <c r="A22" s="1" t="s">
        <v>230</v>
      </c>
      <c r="F22" s="16"/>
    </row>
    <row r="23" spans="1:15" x14ac:dyDescent="0.15">
      <c r="B23" s="1" t="s">
        <v>216</v>
      </c>
      <c r="C23" s="1" t="s">
        <v>227</v>
      </c>
      <c r="D23" s="1" t="s">
        <v>228</v>
      </c>
      <c r="E23" s="1" t="s">
        <v>217</v>
      </c>
      <c r="F23" s="16" t="s">
        <v>218</v>
      </c>
      <c r="J23" s="15"/>
      <c r="K23" s="15"/>
      <c r="L23" s="15"/>
      <c r="M23" s="15"/>
      <c r="N23" s="16"/>
    </row>
    <row r="24" spans="1:15" x14ac:dyDescent="0.15">
      <c r="A24" s="1" t="s">
        <v>219</v>
      </c>
      <c r="B24" s="15">
        <v>-0.23428770600000001</v>
      </c>
      <c r="C24" s="15">
        <v>5.3967449000000001E-2</v>
      </c>
      <c r="D24" s="15">
        <v>-4.3412781000000003</v>
      </c>
      <c r="E24" s="15">
        <v>40.583829999999999</v>
      </c>
      <c r="F24" s="16">
        <v>9.1874599999999996E-5</v>
      </c>
      <c r="G24" s="1" t="s">
        <v>220</v>
      </c>
      <c r="J24" s="15"/>
      <c r="K24" s="15"/>
      <c r="L24" s="4"/>
      <c r="M24" s="15"/>
      <c r="N24" s="15"/>
    </row>
    <row r="25" spans="1:15" x14ac:dyDescent="0.15">
      <c r="A25" s="1" t="s">
        <v>231</v>
      </c>
      <c r="B25" s="15">
        <v>2.9423240000000001E-3</v>
      </c>
      <c r="C25" s="15">
        <v>4.6996420000000004E-3</v>
      </c>
      <c r="D25" s="15">
        <v>0.62607409999999997</v>
      </c>
      <c r="E25" s="15">
        <v>2615.6780100000001</v>
      </c>
      <c r="F25" s="15">
        <v>0.53132089999999998</v>
      </c>
      <c r="J25" s="15"/>
      <c r="K25" s="15"/>
      <c r="L25" s="4"/>
      <c r="M25" s="15"/>
      <c r="N25" s="15"/>
      <c r="O25" s="16"/>
    </row>
    <row r="26" spans="1:15" x14ac:dyDescent="0.15">
      <c r="A26" s="1" t="s">
        <v>232</v>
      </c>
      <c r="B26" s="15">
        <v>0.388768112</v>
      </c>
      <c r="C26" s="15">
        <v>3.2002901E-2</v>
      </c>
      <c r="D26" s="15">
        <v>12.1479023</v>
      </c>
      <c r="E26" s="15">
        <v>2613.0330399999998</v>
      </c>
      <c r="F26" s="17" t="s">
        <v>240</v>
      </c>
      <c r="G26" s="1" t="s">
        <v>220</v>
      </c>
      <c r="J26" s="15"/>
      <c r="K26" s="15"/>
      <c r="L26" s="4"/>
      <c r="M26" s="15"/>
      <c r="N26" s="15"/>
    </row>
    <row r="27" spans="1:15" x14ac:dyDescent="0.15">
      <c r="A27" s="1" t="s">
        <v>233</v>
      </c>
      <c r="B27" s="15">
        <v>-1.3551239E-2</v>
      </c>
      <c r="C27" s="15">
        <v>6.5073099999999997E-3</v>
      </c>
      <c r="D27" s="15">
        <v>-2.0824639</v>
      </c>
      <c r="E27" s="15">
        <v>2612.82251</v>
      </c>
      <c r="F27" s="15">
        <v>3.7397180000000002E-2</v>
      </c>
      <c r="G27" s="1" t="s">
        <v>229</v>
      </c>
    </row>
    <row r="28" spans="1:15" x14ac:dyDescent="0.15">
      <c r="F28" s="16"/>
    </row>
    <row r="29" spans="1:15" x14ac:dyDescent="0.15">
      <c r="A29" s="1" t="s">
        <v>226</v>
      </c>
      <c r="F29" s="16"/>
    </row>
    <row r="30" spans="1:15" x14ac:dyDescent="0.15">
      <c r="F30" s="16"/>
    </row>
    <row r="31" spans="1:15" x14ac:dyDescent="0.15">
      <c r="B31" s="1" t="s">
        <v>216</v>
      </c>
      <c r="C31" s="1" t="s">
        <v>227</v>
      </c>
      <c r="D31" s="1" t="s">
        <v>228</v>
      </c>
      <c r="E31" s="1" t="s">
        <v>217</v>
      </c>
      <c r="F31" s="16" t="s">
        <v>218</v>
      </c>
      <c r="J31" s="5"/>
      <c r="K31" s="5"/>
      <c r="L31" s="5"/>
      <c r="M31" s="5"/>
      <c r="O31" s="16"/>
    </row>
    <row r="32" spans="1:15" x14ac:dyDescent="0.15">
      <c r="A32" s="1" t="s">
        <v>219</v>
      </c>
      <c r="B32" s="15">
        <v>4.1686636000000004</v>
      </c>
      <c r="C32" s="15">
        <v>7.1646546000000005E-2</v>
      </c>
      <c r="D32" s="15">
        <v>58.183734000000001</v>
      </c>
      <c r="E32" s="15">
        <v>39.43676</v>
      </c>
      <c r="F32" s="17" t="s">
        <v>240</v>
      </c>
      <c r="G32" s="1" t="s">
        <v>220</v>
      </c>
      <c r="J32" s="5"/>
      <c r="K32" s="5"/>
      <c r="L32" s="5"/>
      <c r="M32" s="5"/>
      <c r="N32" s="16"/>
    </row>
    <row r="33" spans="1:14" x14ac:dyDescent="0.15">
      <c r="A33" s="1" t="s">
        <v>231</v>
      </c>
      <c r="B33" s="15">
        <v>-2.9347100000000001E-2</v>
      </c>
      <c r="C33" s="15">
        <v>5.9224029999999997E-3</v>
      </c>
      <c r="D33" s="15">
        <v>-4.9552690000000004</v>
      </c>
      <c r="E33" s="15">
        <v>2608.98342</v>
      </c>
      <c r="F33" s="16">
        <v>7.6852169999999998E-7</v>
      </c>
      <c r="G33" s="1" t="s">
        <v>220</v>
      </c>
      <c r="J33" s="5"/>
      <c r="K33" s="5"/>
      <c r="L33" s="5"/>
      <c r="M33" s="5"/>
      <c r="N33" s="16"/>
    </row>
    <row r="34" spans="1:14" x14ac:dyDescent="0.15">
      <c r="A34" s="1" t="s">
        <v>232</v>
      </c>
      <c r="B34" s="15">
        <v>-0.31289169999999999</v>
      </c>
      <c r="C34" s="15">
        <v>4.0334279000000001E-2</v>
      </c>
      <c r="D34" s="15">
        <v>-7.7574639999999997</v>
      </c>
      <c r="E34" s="15">
        <v>2606.7508400000002</v>
      </c>
      <c r="F34" s="16">
        <v>1.233715E-14</v>
      </c>
      <c r="G34" s="1" t="s">
        <v>220</v>
      </c>
      <c r="J34" s="5"/>
      <c r="K34" s="5"/>
      <c r="L34" s="5"/>
      <c r="M34" s="5"/>
      <c r="N34" s="16"/>
    </row>
    <row r="35" spans="1:14" x14ac:dyDescent="0.15">
      <c r="A35" s="1" t="s">
        <v>233</v>
      </c>
      <c r="B35" s="15">
        <v>2.7783599999999999E-2</v>
      </c>
      <c r="C35" s="15">
        <v>8.2001750000000005E-3</v>
      </c>
      <c r="D35" s="15">
        <v>3.388172</v>
      </c>
      <c r="E35" s="15">
        <v>2606.4830999999999</v>
      </c>
      <c r="F35" s="15">
        <v>7.1405310000000001E-4</v>
      </c>
      <c r="G35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S1_AlumLakes</vt:lpstr>
      <vt:lpstr>S2_ControlLakes</vt:lpstr>
      <vt:lpstr>S3_DIN</vt:lpstr>
      <vt:lpstr>S4_BACI_ST</vt:lpstr>
      <vt:lpstr>S5_BACI_LT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 Polik</dc:creator>
  <cp:lastModifiedBy>Catherine A Polik</cp:lastModifiedBy>
  <dcterms:created xsi:type="dcterms:W3CDTF">2025-02-17T17:58:10Z</dcterms:created>
  <dcterms:modified xsi:type="dcterms:W3CDTF">2025-07-27T04:58:51Z</dcterms:modified>
</cp:coreProperties>
</file>