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24"/>
  <workbookPr autoCompressPictures="0"/>
  <bookViews>
    <workbookView xWindow="240" yWindow="240" windowWidth="27540" windowHeight="173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3" i="1" l="1"/>
  <c r="W23" i="1"/>
  <c r="X23" i="1"/>
  <c r="V24" i="1"/>
  <c r="W24" i="1"/>
  <c r="X24" i="1"/>
  <c r="V25" i="1"/>
  <c r="W25" i="1"/>
  <c r="X25" i="1"/>
  <c r="V26" i="1"/>
  <c r="W26" i="1"/>
  <c r="X26" i="1"/>
  <c r="V27" i="1"/>
  <c r="W27" i="1"/>
  <c r="X27" i="1"/>
  <c r="V28" i="1"/>
  <c r="W28" i="1"/>
  <c r="X28" i="1"/>
  <c r="V29" i="1"/>
  <c r="W29" i="1"/>
  <c r="X29" i="1"/>
  <c r="V30" i="1"/>
  <c r="W30" i="1"/>
  <c r="X30" i="1"/>
  <c r="V31" i="1"/>
  <c r="W31" i="1"/>
  <c r="X31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V39" i="1"/>
  <c r="V40" i="1"/>
  <c r="V41" i="1"/>
  <c r="V42" i="1"/>
  <c r="V43" i="1"/>
  <c r="V44" i="1"/>
  <c r="V45" i="1"/>
  <c r="V46" i="1"/>
  <c r="V38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M39" i="1"/>
  <c r="M40" i="1"/>
  <c r="M41" i="1"/>
  <c r="M42" i="1"/>
  <c r="M43" i="1"/>
  <c r="M44" i="1"/>
  <c r="M45" i="1"/>
  <c r="M46" i="1"/>
  <c r="M38" i="1"/>
  <c r="Y46" i="1"/>
  <c r="Z46" i="1"/>
  <c r="AA46" i="1"/>
  <c r="Y45" i="1"/>
  <c r="Z45" i="1"/>
  <c r="AA45" i="1"/>
  <c r="Y44" i="1"/>
  <c r="Z44" i="1"/>
  <c r="AA44" i="1"/>
  <c r="Y43" i="1"/>
  <c r="Z43" i="1"/>
  <c r="AA43" i="1"/>
  <c r="Y42" i="1"/>
  <c r="Z42" i="1"/>
  <c r="AA42" i="1"/>
  <c r="Y41" i="1"/>
  <c r="Z41" i="1"/>
  <c r="AA41" i="1"/>
  <c r="Y40" i="1"/>
  <c r="Z40" i="1"/>
  <c r="AA40" i="1"/>
  <c r="Y39" i="1"/>
  <c r="Z39" i="1"/>
  <c r="AA39" i="1"/>
  <c r="Y38" i="1"/>
  <c r="Z38" i="1"/>
  <c r="AA38" i="1"/>
  <c r="T15" i="1"/>
  <c r="T16" i="1"/>
  <c r="T17" i="1"/>
  <c r="T18" i="1"/>
  <c r="T19" i="1"/>
  <c r="T20" i="1"/>
  <c r="T21" i="1"/>
  <c r="T22" i="1"/>
  <c r="T14" i="1"/>
  <c r="U15" i="1"/>
  <c r="U16" i="1"/>
  <c r="U17" i="1"/>
  <c r="U18" i="1"/>
  <c r="U19" i="1"/>
  <c r="U20" i="1"/>
  <c r="U21" i="1"/>
  <c r="U22" i="1"/>
  <c r="U14" i="1"/>
  <c r="AE22" i="1"/>
  <c r="AF22" i="1"/>
  <c r="AG22" i="1"/>
  <c r="AE21" i="1"/>
  <c r="AF21" i="1"/>
  <c r="AG21" i="1"/>
  <c r="AC20" i="1"/>
  <c r="AE20" i="1"/>
  <c r="AD20" i="1"/>
  <c r="AF20" i="1"/>
  <c r="AG20" i="1"/>
  <c r="AC19" i="1"/>
  <c r="AE19" i="1"/>
  <c r="AD19" i="1"/>
  <c r="AF19" i="1"/>
  <c r="AG19" i="1"/>
  <c r="AC18" i="1"/>
  <c r="AE18" i="1"/>
  <c r="AD18" i="1"/>
  <c r="AF18" i="1"/>
  <c r="AG18" i="1"/>
  <c r="AC17" i="1"/>
  <c r="AE17" i="1"/>
  <c r="AD17" i="1"/>
  <c r="AF17" i="1"/>
  <c r="AG17" i="1"/>
  <c r="AC16" i="1"/>
  <c r="AE16" i="1"/>
  <c r="AD16" i="1"/>
  <c r="AF16" i="1"/>
  <c r="AG16" i="1"/>
  <c r="AC15" i="1"/>
  <c r="AE15" i="1"/>
  <c r="AD15" i="1"/>
  <c r="AF15" i="1"/>
  <c r="AG15" i="1"/>
  <c r="AC14" i="1"/>
  <c r="AE14" i="1"/>
  <c r="AD14" i="1"/>
  <c r="AF14" i="1"/>
  <c r="AG14" i="1"/>
  <c r="V15" i="1"/>
  <c r="W15" i="1"/>
  <c r="Y15" i="1"/>
  <c r="X15" i="1"/>
  <c r="Z15" i="1"/>
  <c r="AA15" i="1"/>
  <c r="V16" i="1"/>
  <c r="W16" i="1"/>
  <c r="Y16" i="1"/>
  <c r="X16" i="1"/>
  <c r="Z16" i="1"/>
  <c r="AA16" i="1"/>
  <c r="V17" i="1"/>
  <c r="W17" i="1"/>
  <c r="Y17" i="1"/>
  <c r="X17" i="1"/>
  <c r="Z17" i="1"/>
  <c r="AA17" i="1"/>
  <c r="V18" i="1"/>
  <c r="W18" i="1"/>
  <c r="Y18" i="1"/>
  <c r="X18" i="1"/>
  <c r="Z18" i="1"/>
  <c r="AA18" i="1"/>
  <c r="V19" i="1"/>
  <c r="W19" i="1"/>
  <c r="Y19" i="1"/>
  <c r="X19" i="1"/>
  <c r="Z19" i="1"/>
  <c r="AA19" i="1"/>
  <c r="V20" i="1"/>
  <c r="W20" i="1"/>
  <c r="Y20" i="1"/>
  <c r="X20" i="1"/>
  <c r="Z20" i="1"/>
  <c r="AA20" i="1"/>
  <c r="V21" i="1"/>
  <c r="W21" i="1"/>
  <c r="Y21" i="1"/>
  <c r="X21" i="1"/>
  <c r="Z21" i="1"/>
  <c r="AA21" i="1"/>
  <c r="V22" i="1"/>
  <c r="W22" i="1"/>
  <c r="Y22" i="1"/>
  <c r="X22" i="1"/>
  <c r="Z22" i="1"/>
  <c r="AA22" i="1"/>
  <c r="V14" i="1"/>
  <c r="W14" i="1"/>
  <c r="Y14" i="1"/>
  <c r="X14" i="1"/>
  <c r="Z14" i="1"/>
  <c r="AA14" i="1"/>
  <c r="AC5" i="1"/>
  <c r="AD5" i="1"/>
  <c r="AC6" i="1"/>
  <c r="AD6" i="1"/>
  <c r="AC7" i="1"/>
  <c r="AD7" i="1"/>
  <c r="AC8" i="1"/>
  <c r="AD8" i="1"/>
  <c r="AC9" i="1"/>
  <c r="AD9" i="1"/>
  <c r="AC10" i="1"/>
  <c r="AD10" i="1"/>
  <c r="AC11" i="1"/>
  <c r="AD11" i="1"/>
  <c r="AC12" i="1"/>
  <c r="AD12" i="1"/>
  <c r="AC13" i="1"/>
  <c r="AD13" i="1"/>
  <c r="AC21" i="1"/>
  <c r="AD21" i="1"/>
  <c r="AC22" i="1"/>
  <c r="AD22" i="1"/>
  <c r="AC23" i="1"/>
  <c r="AD23" i="1"/>
  <c r="AC24" i="1"/>
  <c r="AD24" i="1"/>
  <c r="AC25" i="1"/>
  <c r="AD25" i="1"/>
  <c r="AC26" i="1"/>
  <c r="AD26" i="1"/>
  <c r="AC27" i="1"/>
  <c r="AD27" i="1"/>
  <c r="AC28" i="1"/>
  <c r="AD28" i="1"/>
  <c r="AC29" i="1"/>
  <c r="AD29" i="1"/>
  <c r="AC30" i="1"/>
  <c r="AD30" i="1"/>
  <c r="AC31" i="1"/>
  <c r="AD31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5" i="1"/>
  <c r="X5" i="1"/>
  <c r="X6" i="1"/>
  <c r="X7" i="1"/>
  <c r="X8" i="1"/>
  <c r="X9" i="1"/>
  <c r="X10" i="1"/>
  <c r="X11" i="1"/>
  <c r="X12" i="1"/>
  <c r="X13" i="1"/>
  <c r="W5" i="1"/>
  <c r="W6" i="1"/>
  <c r="W7" i="1"/>
  <c r="W8" i="1"/>
  <c r="W9" i="1"/>
  <c r="W10" i="1"/>
  <c r="W11" i="1"/>
  <c r="W12" i="1"/>
  <c r="W13" i="1"/>
  <c r="V6" i="1"/>
  <c r="V7" i="1"/>
  <c r="V8" i="1"/>
  <c r="V9" i="1"/>
  <c r="V10" i="1"/>
  <c r="V11" i="1"/>
  <c r="V12" i="1"/>
  <c r="V13" i="1"/>
  <c r="V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5" i="1"/>
</calcChain>
</file>

<file path=xl/sharedStrings.xml><?xml version="1.0" encoding="utf-8"?>
<sst xmlns="http://schemas.openxmlformats.org/spreadsheetml/2006/main" count="84" uniqueCount="50">
  <si>
    <t>outcome</t>
  </si>
  <si>
    <t>agecat</t>
  </si>
  <si>
    <t>&lt;1yr</t>
  </si>
  <si>
    <t>1yr</t>
  </si>
  <si>
    <t>2yrs</t>
  </si>
  <si>
    <t>3yrs</t>
  </si>
  <si>
    <t>4yrs</t>
  </si>
  <si>
    <t>5-14yrs</t>
  </si>
  <si>
    <t>15-44yrs</t>
  </si>
  <si>
    <t>45-64yrs</t>
  </si>
  <si>
    <t>65+yrs</t>
  </si>
  <si>
    <t>irr_13_14</t>
  </si>
  <si>
    <t>lb95_13_14</t>
  </si>
  <si>
    <t>ub95_13_14</t>
  </si>
  <si>
    <t>p_val_13_14</t>
  </si>
  <si>
    <t>irr_14_15</t>
  </si>
  <si>
    <t>lb95_14_15</t>
  </si>
  <si>
    <t>ub95_14_15</t>
  </si>
  <si>
    <t>pval_14_15</t>
  </si>
  <si>
    <t>pyrs13_14</t>
  </si>
  <si>
    <t>pyrs14_15</t>
  </si>
  <si>
    <t>pred_cases13_14</t>
  </si>
  <si>
    <t>pred_cases14_15</t>
  </si>
  <si>
    <t>regressed var 2013/14</t>
  </si>
  <si>
    <t>regressed var 2014/15</t>
  </si>
  <si>
    <t xml:space="preserve">lb95_pred_cases13_14 </t>
  </si>
  <si>
    <t xml:space="preserve">ub95_pred_cases13_14 </t>
  </si>
  <si>
    <t xml:space="preserve">lb95_pred_cases14_15 </t>
  </si>
  <si>
    <t xml:space="preserve">ub95_pred_cases14_15 </t>
  </si>
  <si>
    <t>LOW regressed var 2013/14</t>
  </si>
  <si>
    <t>HIGH regressed var 2013/14</t>
  </si>
  <si>
    <t>LOW regressed var 2014/15</t>
  </si>
  <si>
    <t>HIGH regressed var 2014/15</t>
  </si>
  <si>
    <t xml:space="preserve">The regressed variable is assumed to maintain Normal errors </t>
  </si>
  <si>
    <t>AVE STDEV</t>
  </si>
  <si>
    <t>STDEV 1</t>
  </si>
  <si>
    <t>STDEV 2</t>
  </si>
  <si>
    <t>Actual Cases 14_15</t>
  </si>
  <si>
    <t>Actual Cases 13_14</t>
  </si>
  <si>
    <t>iRR_13_14</t>
  </si>
  <si>
    <t>&lt;1</t>
  </si>
  <si>
    <t>5—14</t>
  </si>
  <si>
    <t>15—44</t>
  </si>
  <si>
    <t>45—64</t>
  </si>
  <si>
    <t>65+</t>
  </si>
  <si>
    <t>HOSPITALISATIONS (From HES Data, prsnyears sent by Julia Stowe, RRs and Actual from MS)</t>
  </si>
  <si>
    <t>regressed var 2013-14</t>
  </si>
  <si>
    <t>ENGLAND ONLY</t>
  </si>
  <si>
    <t xml:space="preserve">A&amp;E </t>
  </si>
  <si>
    <t>GP DATA (from Jemma Walker)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</si>
</sst>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color theme="10"/>
      <name val="Calibri"/>
    </font>
    <font>
      <u/>
      <sz val="11"/>
      <color theme="11"/>
      <name val="Calibri"/>
    </font>
    <font>
      <b/>
      <sz val="11"/>
      <name val="Calibri"/>
    </font>
    <font>
      <sz val="10"/>
      <color rgb="FF000000"/>
      <name val="Arial"/>
    </font>
    <font>
      <b/>
      <sz val="10"/>
      <color rgb="FF000000"/>
      <name val="Helvetica"/>
    </font>
    <font>
      <sz val="16"/>
      <name val="Calibri"/>
    </font>
    <font>
      <b/>
      <sz val="11"/>
      <color theme="1"/>
      <name val="Calibri"/>
      <scheme val="minor"/>
    </font>
    <font>
      <b/>
      <sz val="16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19">
    <xf numFmtId="0" fontId="0" fillId="0" borderId="0"/>
    <xf numFmtId="0" fontId="2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2" fillId="0" borderId="0" xfId="1"/>
    <xf numFmtId="0" fontId="2" fillId="0" borderId="0" xfId="1" applyFill="1"/>
    <xf numFmtId="0" fontId="1" fillId="0" borderId="0" xfId="2"/>
    <xf numFmtId="0" fontId="0" fillId="2" borderId="0" xfId="0" applyFill="1"/>
    <xf numFmtId="0" fontId="2" fillId="2" borderId="0" xfId="1" applyFill="1"/>
    <xf numFmtId="0" fontId="1" fillId="2" borderId="0" xfId="2" applyFill="1"/>
    <xf numFmtId="0" fontId="1" fillId="0" borderId="0" xfId="1" applyFont="1"/>
    <xf numFmtId="0" fontId="2" fillId="3" borderId="0" xfId="1" applyFill="1"/>
    <xf numFmtId="0" fontId="0" fillId="0" borderId="0" xfId="0" applyFill="1"/>
    <xf numFmtId="0" fontId="6" fillId="0" borderId="0" xfId="0" applyFont="1"/>
    <xf numFmtId="0" fontId="0" fillId="3" borderId="0" xfId="0" applyFill="1"/>
    <xf numFmtId="0" fontId="1" fillId="4" borderId="0" xfId="2" applyFill="1"/>
    <xf numFmtId="0" fontId="7" fillId="0" borderId="0" xfId="0" applyFont="1"/>
    <xf numFmtId="0" fontId="0" fillId="0" borderId="0" xfId="0" applyNumberFormat="1"/>
    <xf numFmtId="3" fontId="7" fillId="0" borderId="0" xfId="0" applyNumberFormat="1" applyFont="1"/>
    <xf numFmtId="0" fontId="8" fillId="0" borderId="0" xfId="0" applyFont="1" applyAlignment="1">
      <alignment horizontal="left"/>
    </xf>
    <xf numFmtId="0" fontId="10" fillId="0" borderId="0" xfId="1" applyFont="1"/>
    <xf numFmtId="0" fontId="11" fillId="5" borderId="0" xfId="0" applyFont="1" applyFill="1"/>
    <xf numFmtId="0" fontId="9" fillId="5" borderId="0" xfId="0" applyFont="1" applyFill="1"/>
  </cellXfs>
  <cellStyles count="119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Normal" xfId="0" builtinId="0"/>
    <cellStyle name="Normal_Sheet1" xfId="1"/>
    <cellStyle name="Normal_Sheet1_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48"/>
  <sheetViews>
    <sheetView tabSelected="1" workbookViewId="0">
      <selection activeCell="E11" sqref="E11"/>
    </sheetView>
  </sheetViews>
  <sheetFormatPr baseColWidth="10" defaultColWidth="8.83203125" defaultRowHeight="14" x14ac:dyDescent="0"/>
  <cols>
    <col min="4" max="4" width="12.83203125" customWidth="1"/>
    <col min="13" max="13" width="16" bestFit="1" customWidth="1"/>
    <col min="14" max="15" width="16" customWidth="1"/>
    <col min="16" max="16" width="15" customWidth="1"/>
    <col min="17" max="17" width="19.5" customWidth="1"/>
    <col min="18" max="18" width="17.33203125" customWidth="1"/>
    <col min="20" max="20" width="19.5" customWidth="1"/>
    <col min="21" max="21" width="29.33203125" customWidth="1"/>
    <col min="22" max="22" width="19.1640625" customWidth="1"/>
    <col min="23" max="23" width="18.83203125" customWidth="1"/>
    <col min="24" max="24" width="19.1640625" customWidth="1"/>
    <col min="25" max="27" width="15.83203125" customWidth="1"/>
    <col min="28" max="28" width="18.5" customWidth="1"/>
    <col min="29" max="29" width="22" customWidth="1"/>
    <col min="30" max="30" width="21.83203125" customWidth="1"/>
    <col min="31" max="31" width="15" customWidth="1"/>
    <col min="32" max="33" width="12.83203125" customWidth="1"/>
  </cols>
  <sheetData>
    <row r="2" spans="1:35" s="19" customFormat="1" ht="39" customHeight="1">
      <c r="A2" s="19" t="s">
        <v>49</v>
      </c>
    </row>
    <row r="4" spans="1:35">
      <c r="A4" t="s">
        <v>0</v>
      </c>
      <c r="B4" t="s">
        <v>1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  <c r="I4" t="s">
        <v>17</v>
      </c>
      <c r="J4" t="s">
        <v>18</v>
      </c>
      <c r="K4" s="1" t="s">
        <v>19</v>
      </c>
      <c r="L4" s="1" t="s">
        <v>20</v>
      </c>
      <c r="M4" s="11" t="s">
        <v>21</v>
      </c>
      <c r="N4" s="11" t="s">
        <v>25</v>
      </c>
      <c r="O4" s="11" t="s">
        <v>26</v>
      </c>
      <c r="P4" s="1" t="s">
        <v>22</v>
      </c>
      <c r="Q4" s="11" t="s">
        <v>27</v>
      </c>
      <c r="R4" s="11" t="s">
        <v>28</v>
      </c>
      <c r="T4" s="11" t="s">
        <v>38</v>
      </c>
      <c r="U4" s="11" t="s">
        <v>37</v>
      </c>
      <c r="V4" t="s">
        <v>23</v>
      </c>
      <c r="W4" t="s">
        <v>29</v>
      </c>
      <c r="X4" t="s">
        <v>30</v>
      </c>
      <c r="Y4" s="8" t="s">
        <v>35</v>
      </c>
      <c r="Z4" s="8" t="s">
        <v>36</v>
      </c>
      <c r="AA4" s="8" t="s">
        <v>34</v>
      </c>
      <c r="AB4" s="8" t="s">
        <v>24</v>
      </c>
      <c r="AC4" t="s">
        <v>31</v>
      </c>
      <c r="AD4" t="s">
        <v>32</v>
      </c>
      <c r="AE4" s="8" t="s">
        <v>35</v>
      </c>
      <c r="AF4" s="8" t="s">
        <v>36</v>
      </c>
      <c r="AG4" s="8" t="s">
        <v>34</v>
      </c>
      <c r="AH4" s="3"/>
      <c r="AI4" s="3"/>
    </row>
    <row r="5" spans="1:35">
      <c r="A5">
        <v>1</v>
      </c>
      <c r="B5" t="s">
        <v>2</v>
      </c>
      <c r="C5">
        <v>0.87781745195388794</v>
      </c>
      <c r="D5">
        <v>0.7771638035774231</v>
      </c>
      <c r="E5">
        <v>0.99150717258453369</v>
      </c>
      <c r="F5">
        <v>3.5970181226730347E-2</v>
      </c>
      <c r="G5">
        <v>0.89339417219161987</v>
      </c>
      <c r="H5">
        <v>0.76268774271011353</v>
      </c>
      <c r="I5">
        <v>1.046500563621521</v>
      </c>
      <c r="J5">
        <v>0.16247169673442841</v>
      </c>
      <c r="K5" s="2">
        <v>40877.763356536627</v>
      </c>
      <c r="L5" s="2">
        <v>28212.435424804688</v>
      </c>
      <c r="M5" s="2">
        <v>10842.573852539062</v>
      </c>
      <c r="N5" s="2">
        <f>C5*M5/E5</f>
        <v>9599.3259706310637</v>
      </c>
      <c r="O5" s="2">
        <f>C5*M5/D5</f>
        <v>12246.839737061302</v>
      </c>
      <c r="P5" s="2">
        <v>7239.6947631835938</v>
      </c>
      <c r="Q5">
        <f>G5*P5/I5</f>
        <v>6180.5041819486332</v>
      </c>
      <c r="R5">
        <f>G5*P5/H5</f>
        <v>8480.4052139235264</v>
      </c>
      <c r="V5">
        <f t="shared" ref="V5:V31" si="0">LN(M5/$K5)</f>
        <v>-1.3271058238870312</v>
      </c>
      <c r="W5">
        <f t="shared" ref="W5:W31" si="1">LN(N5/$K5)</f>
        <v>-1.4488933473689249</v>
      </c>
      <c r="X5">
        <f t="shared" ref="X5:X31" si="2">LN(O5/$K5)</f>
        <v>-1.2053183089252353</v>
      </c>
      <c r="Y5" s="2"/>
      <c r="Z5" s="2"/>
      <c r="AA5" s="2"/>
      <c r="AB5">
        <f>LN(P5/$L5)</f>
        <v>-1.3601838075274639</v>
      </c>
      <c r="AC5">
        <f>LN(Q5/$L5)</f>
        <v>-1.5183630022735835</v>
      </c>
      <c r="AD5">
        <f>LN(R5/$L5)</f>
        <v>-1.2020046199321144</v>
      </c>
      <c r="AF5" s="2"/>
      <c r="AG5" s="2"/>
      <c r="AH5" s="2"/>
      <c r="AI5" s="2"/>
    </row>
    <row r="6" spans="1:35">
      <c r="A6">
        <v>1</v>
      </c>
      <c r="B6" t="s">
        <v>3</v>
      </c>
      <c r="C6">
        <v>0.82550656795501709</v>
      </c>
      <c r="D6">
        <v>0.71829962730407715</v>
      </c>
      <c r="E6">
        <v>0.94871425628662109</v>
      </c>
      <c r="F6">
        <v>6.8969298154115677E-3</v>
      </c>
      <c r="G6">
        <v>0.85834610462188721</v>
      </c>
      <c r="H6">
        <v>0.71638762950897217</v>
      </c>
      <c r="I6">
        <v>1.0284348726272583</v>
      </c>
      <c r="J6">
        <v>9.7717143595218658E-2</v>
      </c>
      <c r="K6" s="2">
        <v>46710.647668387741</v>
      </c>
      <c r="L6" s="2">
        <v>31299.381103515625</v>
      </c>
      <c r="M6" s="2">
        <v>8072.3257751464844</v>
      </c>
      <c r="N6" s="2">
        <f t="shared" ref="N6:N31" si="3">C6*M6/E6</f>
        <v>7023.9884157941588</v>
      </c>
      <c r="O6" s="2">
        <f t="shared" ref="O6:O31" si="4">C6*M6/D6</f>
        <v>9277.128502859483</v>
      </c>
      <c r="P6" s="2">
        <v>5111.2444763183594</v>
      </c>
      <c r="Q6">
        <f t="shared" ref="Q6:Q31" si="5">G6*P6/I6</f>
        <v>4265.9160077004572</v>
      </c>
      <c r="R6">
        <f t="shared" ref="R6:R31" si="6">G6*P6/H6</f>
        <v>6124.0822779492946</v>
      </c>
      <c r="V6">
        <f t="shared" si="0"/>
        <v>-1.755530499248632</v>
      </c>
      <c r="W6">
        <f t="shared" si="1"/>
        <v>-1.8946409330514569</v>
      </c>
      <c r="X6">
        <f t="shared" si="2"/>
        <v>-1.6164200698068389</v>
      </c>
      <c r="Y6" s="2"/>
      <c r="Z6" s="2"/>
      <c r="AA6" s="2"/>
      <c r="AB6">
        <f t="shared" ref="AB6:AB31" si="7">LN(P6/$L6)</f>
        <v>-1.8121554122948225</v>
      </c>
      <c r="AC6">
        <f t="shared" ref="AC6:AC20" si="8">LN(Q6/$L6)</f>
        <v>-1.9929413932162425</v>
      </c>
      <c r="AD6">
        <f t="shared" ref="AD6:AD20" si="9">LN(R6/$L6)</f>
        <v>-1.6313694112667134</v>
      </c>
      <c r="AF6" s="2"/>
      <c r="AG6" s="2"/>
      <c r="AH6" s="2"/>
      <c r="AI6" s="2"/>
    </row>
    <row r="7" spans="1:35">
      <c r="A7">
        <v>1</v>
      </c>
      <c r="B7" t="s">
        <v>4</v>
      </c>
      <c r="C7">
        <v>0.89428079128265381</v>
      </c>
      <c r="D7">
        <v>0.79944127798080444</v>
      </c>
      <c r="E7">
        <v>1.0003713369369507</v>
      </c>
      <c r="F7">
        <v>5.0759211182594299E-2</v>
      </c>
      <c r="G7">
        <v>0.98907470703125</v>
      </c>
      <c r="H7">
        <v>0.8550758957862854</v>
      </c>
      <c r="I7">
        <v>1.144072413444519</v>
      </c>
      <c r="J7">
        <v>0.88242036104202271</v>
      </c>
      <c r="K7" s="2">
        <v>47559.526377502829</v>
      </c>
      <c r="L7" s="2">
        <v>33047.99453118071</v>
      </c>
      <c r="M7" s="2">
        <v>3680.2243194580078</v>
      </c>
      <c r="N7" s="2">
        <f t="shared" si="3"/>
        <v>3289.9322431406304</v>
      </c>
      <c r="O7" s="2">
        <f t="shared" si="4"/>
        <v>4116.8175914248923</v>
      </c>
      <c r="P7" s="2">
        <v>2371.5353698730469</v>
      </c>
      <c r="Q7">
        <f t="shared" si="5"/>
        <v>2050.2422955111138</v>
      </c>
      <c r="R7">
        <f t="shared" si="6"/>
        <v>2743.1783105223776</v>
      </c>
      <c r="V7">
        <f t="shared" si="0"/>
        <v>-2.5590084066545793</v>
      </c>
      <c r="W7">
        <f t="shared" si="1"/>
        <v>-2.6711151435769902</v>
      </c>
      <c r="X7">
        <f t="shared" si="2"/>
        <v>-2.4469016777336781</v>
      </c>
      <c r="Y7" s="2"/>
      <c r="Z7" s="2"/>
      <c r="AA7" s="2"/>
      <c r="AB7">
        <f t="shared" si="7"/>
        <v>-2.6344233038316016</v>
      </c>
      <c r="AC7">
        <f t="shared" si="8"/>
        <v>-2.7800029055150199</v>
      </c>
      <c r="AD7">
        <f t="shared" si="9"/>
        <v>-2.4888436691117573</v>
      </c>
      <c r="AF7" s="2"/>
      <c r="AG7" s="2"/>
      <c r="AH7" s="2"/>
      <c r="AI7" s="2"/>
    </row>
    <row r="8" spans="1:35">
      <c r="A8">
        <v>1</v>
      </c>
      <c r="B8" t="s">
        <v>5</v>
      </c>
      <c r="C8">
        <v>0.8949284553527832</v>
      </c>
      <c r="D8">
        <v>0.79747474193572998</v>
      </c>
      <c r="E8">
        <v>1.004291296005249</v>
      </c>
      <c r="F8">
        <v>5.9132855385541916E-2</v>
      </c>
      <c r="G8">
        <v>0.9381822943687439</v>
      </c>
      <c r="H8">
        <v>0.8071441650390625</v>
      </c>
      <c r="I8">
        <v>1.0904941558837891</v>
      </c>
      <c r="J8">
        <v>0.4057772159576416</v>
      </c>
      <c r="K8" s="2">
        <v>48026.576464109123</v>
      </c>
      <c r="L8" s="2">
        <v>33457.215632926673</v>
      </c>
      <c r="M8" s="2">
        <v>2312.1585311889648</v>
      </c>
      <c r="N8" s="2">
        <f t="shared" si="3"/>
        <v>2060.3747847645245</v>
      </c>
      <c r="O8" s="2">
        <f t="shared" si="4"/>
        <v>2594.7109720679559</v>
      </c>
      <c r="P8" s="2">
        <v>1515.1298294067383</v>
      </c>
      <c r="Q8">
        <f t="shared" si="5"/>
        <v>1303.5081132253397</v>
      </c>
      <c r="R8">
        <f t="shared" si="6"/>
        <v>1761.1079175063403</v>
      </c>
      <c r="V8">
        <f t="shared" si="0"/>
        <v>-3.0335730167085568</v>
      </c>
      <c r="W8">
        <f t="shared" si="1"/>
        <v>-3.1488666334161564</v>
      </c>
      <c r="X8">
        <f t="shared" si="2"/>
        <v>-2.9182794023857421</v>
      </c>
      <c r="Y8" s="2"/>
      <c r="Z8" s="2"/>
      <c r="AA8" s="2"/>
      <c r="AB8">
        <f t="shared" si="7"/>
        <v>-3.0947663460324728</v>
      </c>
      <c r="AC8">
        <f t="shared" si="8"/>
        <v>-3.2452082987429627</v>
      </c>
      <c r="AD8">
        <f t="shared" si="9"/>
        <v>-2.9443243677180737</v>
      </c>
      <c r="AF8" s="2"/>
      <c r="AG8" s="2"/>
      <c r="AH8" s="2"/>
      <c r="AI8" s="2"/>
    </row>
    <row r="9" spans="1:35">
      <c r="A9">
        <v>1</v>
      </c>
      <c r="B9" t="s">
        <v>6</v>
      </c>
      <c r="C9">
        <v>0.90847855806350708</v>
      </c>
      <c r="D9">
        <v>0.80426180362701416</v>
      </c>
      <c r="E9">
        <v>1.0261998176574707</v>
      </c>
      <c r="F9">
        <v>0.12259296327829361</v>
      </c>
      <c r="G9">
        <v>0.9383702278137207</v>
      </c>
      <c r="H9">
        <v>0.80011314153671265</v>
      </c>
      <c r="I9">
        <v>1.1005176305770874</v>
      </c>
      <c r="J9">
        <v>0.434093177318573</v>
      </c>
      <c r="K9" s="2">
        <v>48004.218872070312</v>
      </c>
      <c r="L9" s="2">
        <v>33806.981590293348</v>
      </c>
      <c r="M9" s="2">
        <v>1731.2672958374023</v>
      </c>
      <c r="N9" s="2">
        <f t="shared" si="3"/>
        <v>1532.6637068940238</v>
      </c>
      <c r="O9" s="2">
        <f t="shared" si="4"/>
        <v>1955.6060096996521</v>
      </c>
      <c r="P9" s="2">
        <v>1161.7584381103516</v>
      </c>
      <c r="Q9">
        <f t="shared" si="5"/>
        <v>990.58797419035182</v>
      </c>
      <c r="R9">
        <f t="shared" si="6"/>
        <v>1362.5067176628816</v>
      </c>
      <c r="V9">
        <f t="shared" si="0"/>
        <v>-3.3224352189346411</v>
      </c>
      <c r="W9">
        <f t="shared" si="1"/>
        <v>-3.444281693668755</v>
      </c>
      <c r="X9">
        <f t="shared" si="2"/>
        <v>-3.2005887754239875</v>
      </c>
      <c r="Y9" s="2"/>
      <c r="Z9" s="2"/>
      <c r="AA9" s="2"/>
      <c r="AB9">
        <f t="shared" si="7"/>
        <v>-3.3707325848529663</v>
      </c>
      <c r="AC9">
        <f t="shared" si="8"/>
        <v>-3.5301239359117056</v>
      </c>
      <c r="AD9">
        <f t="shared" si="9"/>
        <v>-3.2113411591471905</v>
      </c>
      <c r="AF9" s="2"/>
      <c r="AG9" s="2"/>
      <c r="AH9" s="2"/>
      <c r="AI9" s="2"/>
    </row>
    <row r="10" spans="1:35">
      <c r="A10">
        <v>1</v>
      </c>
      <c r="B10" t="s">
        <v>7</v>
      </c>
      <c r="C10">
        <v>0.9354168176651001</v>
      </c>
      <c r="D10">
        <v>0.85789114236831665</v>
      </c>
      <c r="E10">
        <v>1.0199482440948486</v>
      </c>
      <c r="F10">
        <v>0.13040173053741455</v>
      </c>
      <c r="G10">
        <v>0.94117015600204468</v>
      </c>
      <c r="H10">
        <v>0.84083700180053711</v>
      </c>
      <c r="I10">
        <v>1.0534756183624268</v>
      </c>
      <c r="J10">
        <v>0.29178526997566223</v>
      </c>
      <c r="K10" s="2">
        <v>454309.28479534388</v>
      </c>
      <c r="L10" s="2">
        <v>319098.55290277675</v>
      </c>
      <c r="M10" s="2">
        <v>7938.4786987304688</v>
      </c>
      <c r="N10" s="2">
        <f t="shared" si="3"/>
        <v>7280.5522480786676</v>
      </c>
      <c r="O10" s="2">
        <f t="shared" si="4"/>
        <v>8655.8609999968303</v>
      </c>
      <c r="P10" s="2">
        <v>5357.0457458496094</v>
      </c>
      <c r="Q10">
        <f t="shared" si="5"/>
        <v>4785.9594398290164</v>
      </c>
      <c r="R10">
        <f t="shared" si="6"/>
        <v>5996.2770067621277</v>
      </c>
      <c r="V10">
        <f t="shared" si="0"/>
        <v>-4.0470565528971925</v>
      </c>
      <c r="W10">
        <f t="shared" si="1"/>
        <v>-4.1335714925584988</v>
      </c>
      <c r="X10">
        <f t="shared" si="2"/>
        <v>-3.9605415463932494</v>
      </c>
      <c r="Y10" s="4"/>
      <c r="Z10" s="4"/>
      <c r="AA10" s="4"/>
      <c r="AB10">
        <f t="shared" si="7"/>
        <v>-4.0870873420252511</v>
      </c>
      <c r="AC10">
        <f t="shared" si="8"/>
        <v>-4.1998134836439744</v>
      </c>
      <c r="AD10">
        <f t="shared" si="9"/>
        <v>-3.9743612205746133</v>
      </c>
      <c r="AF10" s="2"/>
      <c r="AG10" s="2"/>
      <c r="AH10" s="2"/>
      <c r="AI10" s="2"/>
    </row>
    <row r="11" spans="1:35">
      <c r="A11">
        <v>1</v>
      </c>
      <c r="B11" t="s">
        <v>8</v>
      </c>
      <c r="C11">
        <v>0.99697071313858032</v>
      </c>
      <c r="D11">
        <v>0.93675506114959717</v>
      </c>
      <c r="E11">
        <v>1.0610569715499878</v>
      </c>
      <c r="F11">
        <v>0.92395764589309692</v>
      </c>
      <c r="G11">
        <v>1.0353116989135742</v>
      </c>
      <c r="H11">
        <v>0.95466703176498413</v>
      </c>
      <c r="I11">
        <v>1.122768759727478</v>
      </c>
      <c r="J11">
        <v>0.40162047743797302</v>
      </c>
      <c r="K11" s="2">
        <v>1507825.2663068771</v>
      </c>
      <c r="L11" s="2">
        <v>1031372.0729646683</v>
      </c>
      <c r="M11" s="2">
        <v>26456.908935546875</v>
      </c>
      <c r="N11" s="2">
        <f t="shared" si="3"/>
        <v>24858.951098906193</v>
      </c>
      <c r="O11" s="2">
        <f t="shared" si="4"/>
        <v>28157.588320414048</v>
      </c>
      <c r="P11" s="2">
        <v>16955.902221679688</v>
      </c>
      <c r="Q11">
        <f t="shared" si="5"/>
        <v>15635.137497057331</v>
      </c>
      <c r="R11">
        <f t="shared" si="6"/>
        <v>18388.237313783316</v>
      </c>
      <c r="V11">
        <f t="shared" si="0"/>
        <v>-4.042906339116362</v>
      </c>
      <c r="W11">
        <f t="shared" si="1"/>
        <v>-4.1052057778333397</v>
      </c>
      <c r="X11">
        <f t="shared" si="2"/>
        <v>-3.9806067851134328</v>
      </c>
      <c r="Y11" s="4"/>
      <c r="Z11" s="4"/>
      <c r="AA11" s="4"/>
      <c r="AB11">
        <f t="shared" si="7"/>
        <v>-4.1080293175446201</v>
      </c>
      <c r="AC11">
        <f t="shared" si="8"/>
        <v>-4.1891245193726601</v>
      </c>
      <c r="AD11">
        <f t="shared" si="9"/>
        <v>-4.0269341206613687</v>
      </c>
      <c r="AF11" s="2"/>
      <c r="AG11" s="2"/>
      <c r="AH11" s="2"/>
      <c r="AI11" s="2"/>
    </row>
    <row r="12" spans="1:35">
      <c r="A12">
        <v>1</v>
      </c>
      <c r="B12" t="s">
        <v>9</v>
      </c>
      <c r="C12">
        <v>0.99694925546646118</v>
      </c>
      <c r="D12">
        <v>0.93560254573822021</v>
      </c>
      <c r="E12">
        <v>1.0623184442520142</v>
      </c>
      <c r="F12">
        <v>0.92487478256225586</v>
      </c>
      <c r="G12">
        <v>1.0142185688018799</v>
      </c>
      <c r="H12">
        <v>0.93362772464752197</v>
      </c>
      <c r="I12">
        <v>1.1017661094665527</v>
      </c>
      <c r="J12">
        <v>0.7382127046585083</v>
      </c>
      <c r="K12" s="2">
        <v>1065563.9497882426</v>
      </c>
      <c r="L12" s="2">
        <v>739965.60877892375</v>
      </c>
      <c r="M12" s="2">
        <v>19061.600708007812</v>
      </c>
      <c r="N12" s="2">
        <f t="shared" si="3"/>
        <v>17888.655456065077</v>
      </c>
      <c r="O12" s="2">
        <f t="shared" si="4"/>
        <v>20311.454602609094</v>
      </c>
      <c r="P12" s="2">
        <v>12308.799194335938</v>
      </c>
      <c r="Q12">
        <f t="shared" si="5"/>
        <v>11330.728541462828</v>
      </c>
      <c r="R12">
        <f t="shared" si="6"/>
        <v>13371.296045500592</v>
      </c>
      <c r="V12">
        <f t="shared" si="0"/>
        <v>-4.0235835910279709</v>
      </c>
      <c r="W12">
        <f t="shared" si="1"/>
        <v>-4.0870927297861561</v>
      </c>
      <c r="X12">
        <f t="shared" si="2"/>
        <v>-3.9600744752615751</v>
      </c>
      <c r="Y12" s="4"/>
      <c r="Z12" s="4"/>
      <c r="AA12" s="4"/>
      <c r="AB12">
        <f t="shared" si="7"/>
        <v>-4.0962893222269443</v>
      </c>
      <c r="AC12">
        <f t="shared" si="8"/>
        <v>-4.1790853355399324</v>
      </c>
      <c r="AD12">
        <f t="shared" si="9"/>
        <v>-4.0134933872431358</v>
      </c>
      <c r="AF12" s="2"/>
      <c r="AG12" s="2"/>
      <c r="AH12" s="2"/>
      <c r="AI12" s="2"/>
    </row>
    <row r="13" spans="1:35">
      <c r="A13">
        <v>1</v>
      </c>
      <c r="B13" t="s">
        <v>10</v>
      </c>
      <c r="C13">
        <v>1.0272185802459717</v>
      </c>
      <c r="D13">
        <v>0.96463334560394287</v>
      </c>
      <c r="E13">
        <v>1.0938642024993896</v>
      </c>
      <c r="F13">
        <v>0.40241584181785583</v>
      </c>
      <c r="G13">
        <v>1.102455735206604</v>
      </c>
      <c r="H13">
        <v>1.0158395767211914</v>
      </c>
      <c r="I13">
        <v>1.1964571475982666</v>
      </c>
      <c r="J13">
        <v>1.9468287006020546E-2</v>
      </c>
      <c r="K13" s="2">
        <v>716828.99117814004</v>
      </c>
      <c r="L13" s="2">
        <v>504331.92674851045</v>
      </c>
      <c r="M13" s="2">
        <v>23075.1044921875</v>
      </c>
      <c r="N13" s="2">
        <f t="shared" si="3"/>
        <v>21669.212706049326</v>
      </c>
      <c r="O13" s="2">
        <f t="shared" si="4"/>
        <v>24572.21304189114</v>
      </c>
      <c r="P13" s="2">
        <v>14728.479125976562</v>
      </c>
      <c r="Q13">
        <f t="shared" si="5"/>
        <v>13571.314539679328</v>
      </c>
      <c r="R13">
        <f t="shared" si="6"/>
        <v>15984.311554106909</v>
      </c>
      <c r="V13">
        <f t="shared" si="0"/>
        <v>-3.436082997374017</v>
      </c>
      <c r="W13">
        <f t="shared" si="1"/>
        <v>-3.4989448222910409</v>
      </c>
      <c r="X13">
        <f t="shared" si="2"/>
        <v>-3.3732210527528474</v>
      </c>
      <c r="Y13" s="4"/>
      <c r="Z13" s="4"/>
      <c r="AA13" s="4"/>
      <c r="AB13">
        <f t="shared" si="7"/>
        <v>-3.5334516610775739</v>
      </c>
      <c r="AC13">
        <f t="shared" si="8"/>
        <v>-3.6152762959475204</v>
      </c>
      <c r="AD13">
        <f t="shared" si="9"/>
        <v>-3.4516269227784862</v>
      </c>
      <c r="AF13" s="2"/>
      <c r="AG13" s="2"/>
      <c r="AH13" s="2"/>
      <c r="AI13" s="2"/>
    </row>
    <row r="14" spans="1:35">
      <c r="A14" s="5">
        <v>2</v>
      </c>
      <c r="B14" s="5" t="s">
        <v>2</v>
      </c>
      <c r="C14" s="5">
        <v>0.87949180603027344</v>
      </c>
      <c r="D14" s="5">
        <v>0.77869278192520142</v>
      </c>
      <c r="E14" s="5">
        <v>0.99333888292312622</v>
      </c>
      <c r="F14" s="5">
        <v>3.8676399737596512E-2</v>
      </c>
      <c r="G14" s="5">
        <v>0.89554232358932495</v>
      </c>
      <c r="H14" s="5">
        <v>0.76457881927490234</v>
      </c>
      <c r="I14" s="5">
        <v>1.0489383935928345</v>
      </c>
      <c r="J14" s="5">
        <v>0.17140768468379974</v>
      </c>
      <c r="K14" s="6">
        <v>40877.763356536627</v>
      </c>
      <c r="L14" s="6">
        <v>28212.435424804688</v>
      </c>
      <c r="M14" s="7">
        <v>10833.161682128906</v>
      </c>
      <c r="N14" s="9">
        <f t="shared" si="3"/>
        <v>9591.5674868139104</v>
      </c>
      <c r="O14" s="9">
        <f t="shared" si="4"/>
        <v>12235.476113285333</v>
      </c>
      <c r="P14" s="6">
        <v>7225.7954711914062</v>
      </c>
      <c r="Q14" s="12">
        <f t="shared" si="5"/>
        <v>6169.0998304365794</v>
      </c>
      <c r="R14" s="12">
        <f t="shared" si="6"/>
        <v>8463.4906211354773</v>
      </c>
      <c r="S14" s="10"/>
      <c r="T14" s="12">
        <f>C14*M14</f>
        <v>9527.6769328335067</v>
      </c>
      <c r="U14" s="12">
        <f t="shared" ref="U14:U22" si="10">G14*P14</f>
        <v>6471.0056660519731</v>
      </c>
      <c r="V14" s="12">
        <f t="shared" si="0"/>
        <v>-1.3279742761696922</v>
      </c>
      <c r="W14" s="12">
        <f t="shared" si="1"/>
        <v>-1.4497019063093457</v>
      </c>
      <c r="X14" s="12">
        <f t="shared" si="2"/>
        <v>-1.2062466218071946</v>
      </c>
      <c r="Y14" s="4">
        <f>(V14-W14)/1.96</f>
        <v>6.2105933744721169E-2</v>
      </c>
      <c r="Z14" s="4">
        <f>(X14-V14)/1.96</f>
        <v>6.2105946103315136E-2</v>
      </c>
      <c r="AA14" s="13">
        <f>AVERAGE(Y14:Z14)</f>
        <v>6.2105939924018153E-2</v>
      </c>
      <c r="AB14" s="12">
        <f t="shared" si="7"/>
        <v>-1.3621055254982333</v>
      </c>
      <c r="AC14" s="12">
        <f t="shared" si="8"/>
        <v>-1.5202099205622031</v>
      </c>
      <c r="AD14" s="12">
        <f t="shared" si="9"/>
        <v>-1.2040011617630393</v>
      </c>
      <c r="AE14" s="4">
        <f>(AB14-AC14)/1.96</f>
        <v>8.066550768569887E-2</v>
      </c>
      <c r="AF14" s="4">
        <f>(AD14-AB14)/1.96</f>
        <v>8.066549170162958E-2</v>
      </c>
      <c r="AG14" s="13">
        <f>AVERAGE(AE14:AF14)</f>
        <v>8.0665499693664225E-2</v>
      </c>
      <c r="AI14" s="2"/>
    </row>
    <row r="15" spans="1:35">
      <c r="A15" s="5">
        <v>2</v>
      </c>
      <c r="B15" s="5" t="s">
        <v>3</v>
      </c>
      <c r="C15" s="5">
        <v>0.82606911659240723</v>
      </c>
      <c r="D15" s="5">
        <v>0.71879810094833374</v>
      </c>
      <c r="E15" s="5">
        <v>0.94934886693954468</v>
      </c>
      <c r="F15" s="5">
        <v>7.0934598334133625E-3</v>
      </c>
      <c r="G15" s="5">
        <v>0.8600919246673584</v>
      </c>
      <c r="H15" s="5">
        <v>0.7178570032119751</v>
      </c>
      <c r="I15" s="5">
        <v>1.0305091142654419</v>
      </c>
      <c r="J15" s="5">
        <v>0.1022275984287262</v>
      </c>
      <c r="K15" s="6">
        <v>46710.647668387741</v>
      </c>
      <c r="L15" s="6">
        <v>31299.381103515625</v>
      </c>
      <c r="M15" s="7">
        <v>8066.8941955566406</v>
      </c>
      <c r="N15" s="9">
        <f t="shared" si="3"/>
        <v>7019.3502028925359</v>
      </c>
      <c r="O15" s="9">
        <f t="shared" si="4"/>
        <v>9270.7704054533642</v>
      </c>
      <c r="P15" s="6">
        <v>5103.9715881347656</v>
      </c>
      <c r="Q15" s="12">
        <f t="shared" si="5"/>
        <v>4259.9184091792358</v>
      </c>
      <c r="R15" s="12">
        <f t="shared" si="6"/>
        <v>6115.263523298192</v>
      </c>
      <c r="S15" s="10"/>
      <c r="T15" s="12">
        <f t="shared" ref="T15:T22" si="11">C15*M15</f>
        <v>6663.8121617678917</v>
      </c>
      <c r="U15" s="12">
        <f t="shared" si="10"/>
        <v>4389.8847466863444</v>
      </c>
      <c r="V15" s="12">
        <f t="shared" si="0"/>
        <v>-1.7562035899933854</v>
      </c>
      <c r="W15" s="12">
        <f t="shared" si="1"/>
        <v>-1.8953014900879586</v>
      </c>
      <c r="X15" s="12">
        <f t="shared" si="2"/>
        <v>-1.6171056566419397</v>
      </c>
      <c r="Y15" s="4">
        <f t="shared" ref="Y15:Y22" si="12">(V15-W15)/1.96</f>
        <v>7.0968316374782209E-2</v>
      </c>
      <c r="Z15" s="4">
        <f t="shared" ref="Z15:Z22" si="13">(X15-V15)/1.96</f>
        <v>7.0968333342574338E-2</v>
      </c>
      <c r="AA15" s="13">
        <f t="shared" ref="AA15:AA22" si="14">AVERAGE(Y15:Z15)</f>
        <v>7.0968324858678267E-2</v>
      </c>
      <c r="AB15" s="12">
        <f t="shared" si="7"/>
        <v>-1.8135793448610202</v>
      </c>
      <c r="AC15" s="12">
        <f t="shared" si="8"/>
        <v>-1.9943483169769642</v>
      </c>
      <c r="AD15" s="12">
        <f t="shared" si="9"/>
        <v>-1.6328104615189758</v>
      </c>
      <c r="AE15" s="4">
        <f t="shared" ref="AE15:AE22" si="15">(AB15-AC15)/1.96</f>
        <v>9.2229067406093879E-2</v>
      </c>
      <c r="AF15" s="4">
        <f t="shared" ref="AF15:AF22" si="16">(AD15-AB15)/1.96</f>
        <v>9.2229022113287984E-2</v>
      </c>
      <c r="AG15" s="13">
        <f t="shared" ref="AG15:AG22" si="17">AVERAGE(AE15:AF15)</f>
        <v>9.2229044759690931E-2</v>
      </c>
      <c r="AI15" s="2"/>
    </row>
    <row r="16" spans="1:35">
      <c r="A16" s="5">
        <v>2</v>
      </c>
      <c r="B16" s="5" t="s">
        <v>4</v>
      </c>
      <c r="C16" s="5">
        <v>0.89438712596893311</v>
      </c>
      <c r="D16" s="5">
        <v>0.79954397678375244</v>
      </c>
      <c r="E16" s="5">
        <v>1.0004807710647583</v>
      </c>
      <c r="F16" s="5">
        <v>5.0986096262931824E-2</v>
      </c>
      <c r="G16" s="5">
        <v>0.98834031820297241</v>
      </c>
      <c r="H16" s="5">
        <v>0.85445427894592285</v>
      </c>
      <c r="I16" s="5">
        <v>1.1432051658630371</v>
      </c>
      <c r="J16" s="5">
        <v>0.87452077865600586</v>
      </c>
      <c r="K16" s="6">
        <v>47559.526377502829</v>
      </c>
      <c r="L16" s="6">
        <v>33047.99453118071</v>
      </c>
      <c r="M16" s="7">
        <v>3684.6160888671875</v>
      </c>
      <c r="N16" s="9">
        <f t="shared" si="3"/>
        <v>3293.8895872167723</v>
      </c>
      <c r="O16" s="9">
        <f t="shared" si="4"/>
        <v>4121.6909759950831</v>
      </c>
      <c r="P16" s="6">
        <v>2374.8642883300781</v>
      </c>
      <c r="Q16" s="12">
        <f t="shared" si="5"/>
        <v>2053.1521344596781</v>
      </c>
      <c r="R16" s="12">
        <f t="shared" si="6"/>
        <v>2746.9862159418999</v>
      </c>
      <c r="S16" s="10"/>
      <c r="T16" s="12">
        <f t="shared" si="11"/>
        <v>3295.4731940208148</v>
      </c>
      <c r="U16" s="12">
        <f t="shared" si="10"/>
        <v>2347.174126417025</v>
      </c>
      <c r="V16" s="12">
        <f t="shared" si="0"/>
        <v>-2.5578157752637414</v>
      </c>
      <c r="W16" s="12">
        <f t="shared" si="1"/>
        <v>-2.6699130015219081</v>
      </c>
      <c r="X16" s="12">
        <f t="shared" si="2"/>
        <v>-2.4457186031277014</v>
      </c>
      <c r="Y16" s="4">
        <f t="shared" si="12"/>
        <v>5.7192462376615696E-2</v>
      </c>
      <c r="Z16" s="4">
        <f t="shared" si="13"/>
        <v>5.7192434763285706E-2</v>
      </c>
      <c r="AA16" s="13">
        <f t="shared" si="14"/>
        <v>5.7192448569950705E-2</v>
      </c>
      <c r="AB16" s="12">
        <f t="shared" si="7"/>
        <v>-2.6330205905151574</v>
      </c>
      <c r="AC16" s="12">
        <f t="shared" si="8"/>
        <v>-2.7785846458346617</v>
      </c>
      <c r="AD16" s="12">
        <f t="shared" si="9"/>
        <v>-2.487456495371597</v>
      </c>
      <c r="AE16" s="4">
        <f t="shared" si="15"/>
        <v>7.426737516301242E-2</v>
      </c>
      <c r="AF16" s="4">
        <f t="shared" si="16"/>
        <v>7.4267395481408358E-2</v>
      </c>
      <c r="AG16" s="13">
        <f t="shared" si="17"/>
        <v>7.4267385322210389E-2</v>
      </c>
      <c r="AI16" s="2"/>
    </row>
    <row r="17" spans="1:35">
      <c r="A17" s="5">
        <v>2</v>
      </c>
      <c r="B17" s="5" t="s">
        <v>5</v>
      </c>
      <c r="C17" s="5">
        <v>0.89567309617996216</v>
      </c>
      <c r="D17" s="5">
        <v>0.79811817407608032</v>
      </c>
      <c r="E17" s="5">
        <v>1.0051522254943848</v>
      </c>
      <c r="F17" s="5">
        <v>6.1115916818380356E-2</v>
      </c>
      <c r="G17" s="5">
        <v>0.93965089321136475</v>
      </c>
      <c r="H17" s="5">
        <v>0.80838847160339355</v>
      </c>
      <c r="I17" s="5">
        <v>1.0922271013259888</v>
      </c>
      <c r="J17" s="5">
        <v>0.41745680570602417</v>
      </c>
      <c r="K17" s="6">
        <v>48026.576464109123</v>
      </c>
      <c r="L17" s="6">
        <v>33457.215632926673</v>
      </c>
      <c r="M17" s="7">
        <v>2311.3302688598633</v>
      </c>
      <c r="N17" s="9">
        <f t="shared" si="3"/>
        <v>2059.5848924136349</v>
      </c>
      <c r="O17" s="9">
        <f t="shared" si="4"/>
        <v>2593.8468831394352</v>
      </c>
      <c r="P17" s="6">
        <v>1513.9520263671875</v>
      </c>
      <c r="Q17" s="12">
        <f t="shared" si="5"/>
        <v>1302.4639034574686</v>
      </c>
      <c r="R17" s="12">
        <f t="shared" si="6"/>
        <v>1759.7806300150007</v>
      </c>
      <c r="S17" s="10"/>
      <c r="T17" s="12">
        <f t="shared" si="11"/>
        <v>2070.1963382041781</v>
      </c>
      <c r="U17" s="12">
        <f t="shared" si="10"/>
        <v>1422.5863738550834</v>
      </c>
      <c r="V17" s="12">
        <f t="shared" si="0"/>
        <v>-3.033931301274079</v>
      </c>
      <c r="W17" s="12">
        <f t="shared" si="1"/>
        <v>-3.1492500800624637</v>
      </c>
      <c r="X17" s="12">
        <f t="shared" si="2"/>
        <v>-2.9186124771863411</v>
      </c>
      <c r="Y17" s="4">
        <f t="shared" si="12"/>
        <v>5.8836111626726889E-2</v>
      </c>
      <c r="Z17" s="4">
        <f t="shared" si="13"/>
        <v>5.8836134738641764E-2</v>
      </c>
      <c r="AA17" s="13">
        <f t="shared" si="14"/>
        <v>5.883612318268433E-2</v>
      </c>
      <c r="AB17" s="12">
        <f t="shared" si="7"/>
        <v>-3.0955440094664688</v>
      </c>
      <c r="AC17" s="12">
        <f t="shared" si="8"/>
        <v>-3.2460096963152103</v>
      </c>
      <c r="AD17" s="12">
        <f t="shared" si="9"/>
        <v>-2.9450783180554949</v>
      </c>
      <c r="AE17" s="4">
        <f t="shared" si="15"/>
        <v>7.6768207575888522E-2</v>
      </c>
      <c r="AF17" s="4">
        <f t="shared" si="16"/>
        <v>7.6768209903558107E-2</v>
      </c>
      <c r="AG17" s="13">
        <f t="shared" si="17"/>
        <v>7.6768208739723315E-2</v>
      </c>
      <c r="AI17" s="2"/>
    </row>
    <row r="18" spans="1:35">
      <c r="A18" s="5">
        <v>2</v>
      </c>
      <c r="B18" s="5" t="s">
        <v>6</v>
      </c>
      <c r="C18" s="5">
        <v>0.90992617607116699</v>
      </c>
      <c r="D18" s="5">
        <v>0.80546766519546509</v>
      </c>
      <c r="E18" s="5">
        <v>1.0279314517974854</v>
      </c>
      <c r="F18" s="5">
        <v>0.12921600043773651</v>
      </c>
      <c r="G18" s="5">
        <v>0.94052702188491821</v>
      </c>
      <c r="H18" s="5">
        <v>0.80186456441879272</v>
      </c>
      <c r="I18" s="5">
        <v>1.1031677722930908</v>
      </c>
      <c r="J18" s="5">
        <v>0.45117449760437012</v>
      </c>
      <c r="K18" s="6">
        <v>48004.218872070312</v>
      </c>
      <c r="L18" s="6">
        <v>33806.981590293348</v>
      </c>
      <c r="M18" s="7">
        <v>1729.9540023803711</v>
      </c>
      <c r="N18" s="9">
        <f t="shared" si="3"/>
        <v>1531.3573949044842</v>
      </c>
      <c r="O18" s="9">
        <f t="shared" si="4"/>
        <v>1954.306172902649</v>
      </c>
      <c r="P18" s="6">
        <v>1160.1919174194336</v>
      </c>
      <c r="Q18" s="12">
        <f t="shared" si="5"/>
        <v>989.14405978091224</v>
      </c>
      <c r="R18" s="12">
        <f t="shared" si="6"/>
        <v>1360.8181447653449</v>
      </c>
      <c r="S18" s="10"/>
      <c r="T18" s="12">
        <f t="shared" si="11"/>
        <v>1574.1304301649816</v>
      </c>
      <c r="U18" s="12">
        <f t="shared" si="10"/>
        <v>1091.1918489054528</v>
      </c>
      <c r="V18" s="12">
        <f t="shared" si="0"/>
        <v>-3.3231940802768682</v>
      </c>
      <c r="W18" s="12">
        <f t="shared" si="1"/>
        <v>-3.4451343719142935</v>
      </c>
      <c r="X18" s="12">
        <f t="shared" si="2"/>
        <v>-3.2012536685388118</v>
      </c>
      <c r="Y18" s="4">
        <f t="shared" si="12"/>
        <v>6.2214434508890436E-2</v>
      </c>
      <c r="Z18" s="4">
        <f t="shared" si="13"/>
        <v>6.2214495784722691E-2</v>
      </c>
      <c r="AA18" s="13">
        <f t="shared" si="14"/>
        <v>6.2214465146806563E-2</v>
      </c>
      <c r="AB18" s="12">
        <f t="shared" si="7"/>
        <v>-3.3720818996002531</v>
      </c>
      <c r="AC18" s="12">
        <f t="shared" si="8"/>
        <v>-3.5315826329885751</v>
      </c>
      <c r="AD18" s="12">
        <f t="shared" si="9"/>
        <v>-3.2125812411786985</v>
      </c>
      <c r="AE18" s="4">
        <f t="shared" si="15"/>
        <v>8.1377925198123494E-2</v>
      </c>
      <c r="AF18" s="4">
        <f t="shared" si="16"/>
        <v>8.1377886949772743E-2</v>
      </c>
      <c r="AG18" s="13">
        <f t="shared" si="17"/>
        <v>8.1377906073948125E-2</v>
      </c>
      <c r="AI18" s="2"/>
    </row>
    <row r="19" spans="1:35">
      <c r="A19" s="5">
        <v>2</v>
      </c>
      <c r="B19" s="5" t="s">
        <v>7</v>
      </c>
      <c r="C19" s="5">
        <v>0.93670874834060669</v>
      </c>
      <c r="D19" s="5">
        <v>0.85918581485748291</v>
      </c>
      <c r="E19" s="5">
        <v>1.0212264060974121</v>
      </c>
      <c r="F19" s="5">
        <v>0.13795684278011322</v>
      </c>
      <c r="G19" s="5">
        <v>0.94310146570205688</v>
      </c>
      <c r="H19" s="5">
        <v>0.84270399808883667</v>
      </c>
      <c r="I19" s="5">
        <v>1.0554599761962891</v>
      </c>
      <c r="J19" s="5">
        <v>0.30768507719039917</v>
      </c>
      <c r="K19" s="6">
        <v>454309.28479534388</v>
      </c>
      <c r="L19" s="6">
        <v>319098.55290277675</v>
      </c>
      <c r="M19" s="7">
        <v>7933.9859313964844</v>
      </c>
      <c r="N19" s="9">
        <f t="shared" si="3"/>
        <v>7277.3617943849758</v>
      </c>
      <c r="O19" s="9">
        <f t="shared" si="4"/>
        <v>8649.8565300256214</v>
      </c>
      <c r="P19" s="6">
        <v>5350.3467102050781</v>
      </c>
      <c r="Q19" s="12">
        <f t="shared" si="5"/>
        <v>4780.777990837023</v>
      </c>
      <c r="R19" s="12">
        <f t="shared" si="6"/>
        <v>5987.7724988278196</v>
      </c>
      <c r="S19" s="10"/>
      <c r="T19" s="12">
        <f t="shared" si="11"/>
        <v>7431.8340311503835</v>
      </c>
      <c r="U19" s="12">
        <f t="shared" si="10"/>
        <v>5045.9198244085874</v>
      </c>
      <c r="V19" s="12">
        <f t="shared" si="0"/>
        <v>-4.0476226612563755</v>
      </c>
      <c r="W19" s="12">
        <f t="shared" si="1"/>
        <v>-4.1340098044945996</v>
      </c>
      <c r="X19" s="12">
        <f t="shared" si="2"/>
        <v>-3.9612354754605348</v>
      </c>
      <c r="Y19" s="4">
        <f t="shared" si="12"/>
        <v>4.4075073080726612E-2</v>
      </c>
      <c r="Z19" s="4">
        <f t="shared" si="13"/>
        <v>4.4075094793796281E-2</v>
      </c>
      <c r="AA19" s="13">
        <f t="shared" si="14"/>
        <v>4.407508393726145E-2</v>
      </c>
      <c r="AB19" s="12">
        <f t="shared" si="7"/>
        <v>-4.0883386338866634</v>
      </c>
      <c r="AC19" s="12">
        <f t="shared" si="8"/>
        <v>-4.2008967054917976</v>
      </c>
      <c r="AD19" s="12">
        <f t="shared" si="9"/>
        <v>-3.9757805253526826</v>
      </c>
      <c r="AE19" s="4">
        <f t="shared" si="15"/>
        <v>5.74275875536399E-2</v>
      </c>
      <c r="AF19" s="4">
        <f t="shared" si="16"/>
        <v>5.7427606394888191E-2</v>
      </c>
      <c r="AG19" s="13">
        <f t="shared" si="17"/>
        <v>5.7427596974264042E-2</v>
      </c>
      <c r="AI19" s="2"/>
    </row>
    <row r="20" spans="1:35">
      <c r="A20" s="5">
        <v>2</v>
      </c>
      <c r="B20" s="5" t="s">
        <v>8</v>
      </c>
      <c r="C20" s="5">
        <v>0.99755299091339111</v>
      </c>
      <c r="D20" s="5">
        <v>0.93725091218948364</v>
      </c>
      <c r="E20" s="5">
        <v>1.0617349147796631</v>
      </c>
      <c r="F20" s="5">
        <v>0.9386146068572998</v>
      </c>
      <c r="G20" s="5">
        <v>1.0360336303710938</v>
      </c>
      <c r="H20" s="5">
        <v>0.95526635646820068</v>
      </c>
      <c r="I20" s="5">
        <v>1.1236298084259033</v>
      </c>
      <c r="J20" s="5">
        <v>0.39263659715652466</v>
      </c>
      <c r="K20" s="6">
        <v>1507825.2663068771</v>
      </c>
      <c r="L20" s="6">
        <v>1031372.0729646683</v>
      </c>
      <c r="M20" s="7">
        <v>26467.889404296875</v>
      </c>
      <c r="N20" s="9">
        <f t="shared" si="3"/>
        <v>24867.904286542671</v>
      </c>
      <c r="O20" s="9">
        <f t="shared" si="4"/>
        <v>28170.815194771763</v>
      </c>
      <c r="P20" s="6">
        <v>16955.793518066406</v>
      </c>
      <c r="Q20" s="12">
        <f t="shared" si="5"/>
        <v>15633.950063103388</v>
      </c>
      <c r="R20" s="12">
        <f t="shared" si="6"/>
        <v>18389.397046591967</v>
      </c>
      <c r="S20" s="10"/>
      <c r="T20" s="12">
        <f t="shared" si="11"/>
        <v>26403.122238421201</v>
      </c>
      <c r="U20" s="12">
        <f t="shared" si="10"/>
        <v>17566.772314344998</v>
      </c>
      <c r="V20" s="12">
        <f t="shared" si="0"/>
        <v>-4.0424913930324093</v>
      </c>
      <c r="W20" s="12">
        <f t="shared" si="1"/>
        <v>-4.1048456831656264</v>
      </c>
      <c r="X20" s="12">
        <f t="shared" si="2"/>
        <v>-3.9801371508339081</v>
      </c>
      <c r="Y20" s="4">
        <f t="shared" si="12"/>
        <v>3.1813413333273997E-2</v>
      </c>
      <c r="Z20" s="4">
        <f t="shared" si="13"/>
        <v>3.1813388876786364E-2</v>
      </c>
      <c r="AA20" s="13">
        <f t="shared" si="14"/>
        <v>3.1813401105030184E-2</v>
      </c>
      <c r="AB20" s="12">
        <f t="shared" si="7"/>
        <v>-4.1080357285253104</v>
      </c>
      <c r="AC20" s="12">
        <f t="shared" si="8"/>
        <v>-4.1892004687557201</v>
      </c>
      <c r="AD20" s="12">
        <f t="shared" si="9"/>
        <v>-4.0268710533744585</v>
      </c>
      <c r="AE20" s="4">
        <f t="shared" si="15"/>
        <v>4.1410581750209008E-2</v>
      </c>
      <c r="AF20" s="4">
        <f t="shared" si="16"/>
        <v>4.1410548546353017E-2</v>
      </c>
      <c r="AG20" s="13">
        <f t="shared" si="17"/>
        <v>4.1410565148281009E-2</v>
      </c>
      <c r="AI20" s="2"/>
    </row>
    <row r="21" spans="1:35">
      <c r="A21" s="5">
        <v>2</v>
      </c>
      <c r="B21" s="5" t="s">
        <v>9</v>
      </c>
      <c r="C21" s="5">
        <v>0.99841886758804321</v>
      </c>
      <c r="D21" s="5">
        <v>0.93703514337539673</v>
      </c>
      <c r="E21" s="5">
        <v>1.0638236999511719</v>
      </c>
      <c r="F21" s="5">
        <v>0.96101516485214233</v>
      </c>
      <c r="G21" s="5">
        <v>1.0165526866912842</v>
      </c>
      <c r="H21" s="5">
        <v>0.93584728240966797</v>
      </c>
      <c r="I21" s="5">
        <v>1.1042180061340332</v>
      </c>
      <c r="J21" s="5">
        <v>0.69727998971939087</v>
      </c>
      <c r="K21" s="6">
        <v>1065563.9497882426</v>
      </c>
      <c r="L21" s="6">
        <v>739965.60877892375</v>
      </c>
      <c r="M21" s="7">
        <v>19064.73583984375</v>
      </c>
      <c r="N21" s="9">
        <f t="shared" si="3"/>
        <v>17892.618832383261</v>
      </c>
      <c r="O21" s="9">
        <f t="shared" si="4"/>
        <v>20313.637223376056</v>
      </c>
      <c r="P21" s="6">
        <v>12306.2626953125</v>
      </c>
      <c r="Q21" s="12">
        <f t="shared" si="5"/>
        <v>11329.252318432264</v>
      </c>
      <c r="R21" s="12">
        <f t="shared" si="6"/>
        <v>13367.527631043969</v>
      </c>
      <c r="S21" s="10"/>
      <c r="T21" s="12">
        <f t="shared" si="11"/>
        <v>19034.591968081979</v>
      </c>
      <c r="U21" s="12">
        <f t="shared" si="10"/>
        <v>12509.964406048646</v>
      </c>
      <c r="V21" s="12">
        <f t="shared" si="0"/>
        <v>-4.0234191308607024</v>
      </c>
      <c r="W21" s="12">
        <f t="shared" si="1"/>
        <v>-4.0868711962374933</v>
      </c>
      <c r="X21" s="12">
        <f t="shared" si="2"/>
        <v>-3.9599670234050519</v>
      </c>
      <c r="Y21" s="4">
        <f t="shared" si="12"/>
        <v>3.2373502743260681E-2</v>
      </c>
      <c r="Z21" s="4">
        <f t="shared" si="13"/>
        <v>3.2373524212066553E-2</v>
      </c>
      <c r="AA21" s="13">
        <f t="shared" si="14"/>
        <v>3.2373513477663617E-2</v>
      </c>
      <c r="AB21" s="12">
        <f t="shared" si="7"/>
        <v>-4.0964954154753608</v>
      </c>
      <c r="AC21" s="12">
        <f t="shared" ref="AC21:AC31" si="18">LN(Q21/$L21)</f>
        <v>-4.1792156289450135</v>
      </c>
      <c r="AD21" s="12">
        <f t="shared" ref="AD21:AD31" si="19">LN(R21/$L21)</f>
        <v>-4.0137752556250179</v>
      </c>
      <c r="AE21" s="4">
        <f t="shared" si="15"/>
        <v>4.2204190545741198E-2</v>
      </c>
      <c r="AF21" s="4">
        <f t="shared" si="16"/>
        <v>4.2204163188950441E-2</v>
      </c>
      <c r="AG21" s="13">
        <f t="shared" si="17"/>
        <v>4.2204176867345816E-2</v>
      </c>
      <c r="AI21" s="2"/>
    </row>
    <row r="22" spans="1:35">
      <c r="A22" s="5">
        <v>2</v>
      </c>
      <c r="B22" s="5" t="s">
        <v>10</v>
      </c>
      <c r="C22" s="5">
        <v>1.0268334150314331</v>
      </c>
      <c r="D22" s="5">
        <v>0.96433573961257935</v>
      </c>
      <c r="E22" s="5">
        <v>1.093381404876709</v>
      </c>
      <c r="F22" s="5">
        <v>0.40852323174476624</v>
      </c>
      <c r="G22" s="5">
        <v>1.1021543741226196</v>
      </c>
      <c r="H22" s="5">
        <v>1.0156515836715698</v>
      </c>
      <c r="I22" s="5">
        <v>1.1960246562957764</v>
      </c>
      <c r="J22" s="5">
        <v>1.9679073244333267E-2</v>
      </c>
      <c r="K22" s="6">
        <v>716828.99117814004</v>
      </c>
      <c r="L22" s="6">
        <v>504331.92674851045</v>
      </c>
      <c r="M22" s="7">
        <v>23104.9921875</v>
      </c>
      <c r="N22" s="9">
        <f t="shared" si="3"/>
        <v>21698.720982766728</v>
      </c>
      <c r="O22" s="9">
        <f t="shared" si="4"/>
        <v>24602.404595827473</v>
      </c>
      <c r="P22" s="6">
        <v>14749.214538574219</v>
      </c>
      <c r="Q22" s="12">
        <f t="shared" si="5"/>
        <v>13591.618895975695</v>
      </c>
      <c r="R22" s="12">
        <f t="shared" si="6"/>
        <v>16005.4014387469</v>
      </c>
      <c r="S22" s="10"/>
      <c r="T22" s="12">
        <f t="shared" si="11"/>
        <v>23724.978032165207</v>
      </c>
      <c r="U22" s="12">
        <f t="shared" si="10"/>
        <v>16255.91131856251</v>
      </c>
      <c r="V22" s="12">
        <f t="shared" si="0"/>
        <v>-3.4347885999329382</v>
      </c>
      <c r="W22" s="12">
        <f t="shared" si="1"/>
        <v>-3.4975839882018303</v>
      </c>
      <c r="X22" s="12">
        <f t="shared" si="2"/>
        <v>-3.3719931201656586</v>
      </c>
      <c r="Y22" s="4">
        <f t="shared" si="12"/>
        <v>3.2038463402495963E-2</v>
      </c>
      <c r="Z22" s="4">
        <f t="shared" si="13"/>
        <v>3.2038510085346743E-2</v>
      </c>
      <c r="AA22" s="13">
        <f t="shared" si="14"/>
        <v>3.2038486743921353E-2</v>
      </c>
      <c r="AB22" s="12">
        <f t="shared" si="7"/>
        <v>-3.5320448063722059</v>
      </c>
      <c r="AC22" s="12">
        <f t="shared" si="18"/>
        <v>-3.6137812909896634</v>
      </c>
      <c r="AD22" s="12">
        <f t="shared" si="19"/>
        <v>-3.4503083809272237</v>
      </c>
      <c r="AE22" s="4">
        <f t="shared" si="15"/>
        <v>4.1702288070131391E-2</v>
      </c>
      <c r="AF22" s="4">
        <f t="shared" si="16"/>
        <v>4.1702257880092942E-2</v>
      </c>
      <c r="AG22" s="13">
        <f t="shared" si="17"/>
        <v>4.170227297511217E-2</v>
      </c>
      <c r="AI22" s="2"/>
    </row>
    <row r="23" spans="1:35">
      <c r="A23">
        <v>3</v>
      </c>
      <c r="B23" t="s">
        <v>2</v>
      </c>
      <c r="C23">
        <v>0.87899500131607056</v>
      </c>
      <c r="D23">
        <v>0.77831339836120605</v>
      </c>
      <c r="E23">
        <v>0.99270063638687134</v>
      </c>
      <c r="F23">
        <v>3.7705950438976288E-2</v>
      </c>
      <c r="G23">
        <v>0.8956369161605835</v>
      </c>
      <c r="H23">
        <v>0.76473838090896606</v>
      </c>
      <c r="I23">
        <v>1.0489410161972046</v>
      </c>
      <c r="J23">
        <v>0.17153841257095337</v>
      </c>
      <c r="K23" s="2">
        <v>40877.763356536627</v>
      </c>
      <c r="L23" s="2">
        <v>28212.435424804688</v>
      </c>
      <c r="M23" s="2">
        <v>10839.864624023438</v>
      </c>
      <c r="N23" s="2">
        <f t="shared" si="3"/>
        <v>9598.2479210844594</v>
      </c>
      <c r="O23" s="2">
        <f t="shared" si="4"/>
        <v>12242.095330135367</v>
      </c>
      <c r="P23" s="2">
        <v>7231.1453552246094</v>
      </c>
      <c r="Q23">
        <f t="shared" si="5"/>
        <v>6174.3040135296751</v>
      </c>
      <c r="R23">
        <f t="shared" si="6"/>
        <v>8468.8841150673888</v>
      </c>
      <c r="V23">
        <f t="shared" si="0"/>
        <v>-1.3273557246103886</v>
      </c>
      <c r="W23">
        <f t="shared" si="1"/>
        <v>-1.449005658388413</v>
      </c>
      <c r="X23">
        <f t="shared" si="2"/>
        <v>-1.2057057824492801</v>
      </c>
      <c r="Y23" s="4"/>
      <c r="Z23" s="4"/>
      <c r="AA23" s="4"/>
      <c r="AB23">
        <f t="shared" si="7"/>
        <v>-1.3613654125875356</v>
      </c>
      <c r="AC23">
        <f t="shared" si="18"/>
        <v>-1.5193666874528844</v>
      </c>
      <c r="AD23">
        <f t="shared" si="19"/>
        <v>-1.2033640988349679</v>
      </c>
      <c r="AF23" s="2"/>
      <c r="AG23" s="2"/>
      <c r="AH23" s="2"/>
      <c r="AI23" s="2"/>
    </row>
    <row r="24" spans="1:35">
      <c r="A24">
        <v>3</v>
      </c>
      <c r="B24" t="s">
        <v>3</v>
      </c>
      <c r="C24">
        <v>0.82632988691329956</v>
      </c>
      <c r="D24">
        <v>0.71894747018814087</v>
      </c>
      <c r="E24">
        <v>0.94975095987319946</v>
      </c>
      <c r="F24">
        <v>7.2335880249738693E-3</v>
      </c>
      <c r="G24">
        <v>0.86075448989868164</v>
      </c>
      <c r="H24">
        <v>0.71831190586090088</v>
      </c>
      <c r="I24">
        <v>1.03144371509552</v>
      </c>
      <c r="J24">
        <v>0.10425348579883575</v>
      </c>
      <c r="K24" s="2">
        <v>46710.647668387741</v>
      </c>
      <c r="L24" s="2">
        <v>31299.381103515625</v>
      </c>
      <c r="M24" s="2">
        <v>8067.4706726074219</v>
      </c>
      <c r="N24" s="2">
        <f t="shared" si="3"/>
        <v>7019.0949103774283</v>
      </c>
      <c r="O24" s="2">
        <f t="shared" si="4"/>
        <v>9272.4328341089058</v>
      </c>
      <c r="P24" s="2">
        <v>5103.8498840332031</v>
      </c>
      <c r="Q24">
        <f t="shared" si="5"/>
        <v>4259.2355153801127</v>
      </c>
      <c r="R24">
        <f t="shared" si="6"/>
        <v>6115.9527882044722</v>
      </c>
      <c r="V24">
        <f t="shared" si="0"/>
        <v>-1.7561321304651378</v>
      </c>
      <c r="W24">
        <f t="shared" si="1"/>
        <v>-1.8953378605710249</v>
      </c>
      <c r="X24">
        <f t="shared" si="2"/>
        <v>-1.6169263533534497</v>
      </c>
      <c r="Y24" s="4"/>
      <c r="Z24" s="4"/>
      <c r="AA24" s="4"/>
      <c r="AB24">
        <f t="shared" si="7"/>
        <v>-1.8136031901255363</v>
      </c>
      <c r="AC24">
        <f t="shared" si="18"/>
        <v>-1.994508636606503</v>
      </c>
      <c r="AD24">
        <f t="shared" si="19"/>
        <v>-1.6326977556540061</v>
      </c>
      <c r="AF24" s="2"/>
      <c r="AG24" s="2"/>
      <c r="AH24" s="2"/>
      <c r="AI24" s="2"/>
    </row>
    <row r="25" spans="1:35">
      <c r="A25">
        <v>3</v>
      </c>
      <c r="B25" t="s">
        <v>4</v>
      </c>
      <c r="C25">
        <v>0.89365923404693604</v>
      </c>
      <c r="D25">
        <v>0.7989509105682373</v>
      </c>
      <c r="E25">
        <v>0.99959433078765869</v>
      </c>
      <c r="F25">
        <v>4.9171838909387589E-2</v>
      </c>
      <c r="G25">
        <v>0.9872291088104248</v>
      </c>
      <c r="H25">
        <v>0.85357373952865601</v>
      </c>
      <c r="I25">
        <v>1.1418126821517944</v>
      </c>
      <c r="J25">
        <v>0.86251199245452881</v>
      </c>
      <c r="K25" s="2">
        <v>47559.526377502829</v>
      </c>
      <c r="L25" s="2">
        <v>33047.99453118071</v>
      </c>
      <c r="M25" s="2">
        <v>3687.4212036132812</v>
      </c>
      <c r="N25" s="2">
        <f t="shared" si="3"/>
        <v>3296.6353518960559</v>
      </c>
      <c r="O25" s="2">
        <f t="shared" si="4"/>
        <v>4124.5312632358891</v>
      </c>
      <c r="P25" s="2">
        <v>2377.4866180419922</v>
      </c>
      <c r="Q25">
        <f t="shared" si="5"/>
        <v>2055.6121260757518</v>
      </c>
      <c r="R25">
        <f t="shared" si="6"/>
        <v>2749.7612525361783</v>
      </c>
      <c r="V25">
        <f t="shared" si="0"/>
        <v>-2.5570547604261376</v>
      </c>
      <c r="W25">
        <f t="shared" si="1"/>
        <v>-2.6690797553500127</v>
      </c>
      <c r="X25">
        <f t="shared" si="2"/>
        <v>-2.4450297331771411</v>
      </c>
      <c r="Y25" s="4"/>
      <c r="Z25" s="4"/>
      <c r="AA25" s="4"/>
      <c r="AB25">
        <f t="shared" si="7"/>
        <v>-2.631916997775595</v>
      </c>
      <c r="AC25">
        <f t="shared" si="18"/>
        <v>-2.777387209450374</v>
      </c>
      <c r="AD25">
        <f t="shared" si="19"/>
        <v>-2.4864467939632808</v>
      </c>
      <c r="AF25" s="2"/>
      <c r="AG25" s="2"/>
      <c r="AH25" s="2"/>
      <c r="AI25" s="2"/>
    </row>
    <row r="26" spans="1:35">
      <c r="A26">
        <v>3</v>
      </c>
      <c r="B26" t="s">
        <v>5</v>
      </c>
      <c r="C26">
        <v>0.89617085456848145</v>
      </c>
      <c r="D26">
        <v>0.79861629009246826</v>
      </c>
      <c r="E26">
        <v>1.0056421756744385</v>
      </c>
      <c r="F26">
        <v>6.2277257442474365E-2</v>
      </c>
      <c r="G26">
        <v>0.94070154428482056</v>
      </c>
      <c r="H26">
        <v>0.80936592817306519</v>
      </c>
      <c r="I26">
        <v>1.0933488607406616</v>
      </c>
      <c r="J26">
        <v>0.42558661103248596</v>
      </c>
      <c r="K26" s="2">
        <v>48026.576464109123</v>
      </c>
      <c r="L26" s="2">
        <v>33457.215632926673</v>
      </c>
      <c r="M26" s="2">
        <v>2311.8480072021484</v>
      </c>
      <c r="N26" s="2">
        <f t="shared" si="3"/>
        <v>2060.186868015277</v>
      </c>
      <c r="O26" s="2">
        <f t="shared" si="4"/>
        <v>2594.250618162202</v>
      </c>
      <c r="P26" s="2">
        <v>1514.1475219726562</v>
      </c>
      <c r="Q26">
        <f t="shared" si="5"/>
        <v>1302.7506254772284</v>
      </c>
      <c r="R26">
        <f t="shared" si="6"/>
        <v>1759.847879203217</v>
      </c>
      <c r="V26">
        <f t="shared" si="0"/>
        <v>-3.0337073262017222</v>
      </c>
      <c r="W26">
        <f t="shared" si="1"/>
        <v>-3.1489578427051867</v>
      </c>
      <c r="X26">
        <f t="shared" si="2"/>
        <v>-2.9184568382364251</v>
      </c>
      <c r="Y26" s="4"/>
      <c r="Z26" s="4"/>
      <c r="AA26" s="4"/>
      <c r="AB26">
        <f t="shared" si="7"/>
        <v>-3.0954148884764749</v>
      </c>
      <c r="AC26">
        <f t="shared" si="18"/>
        <v>-3.2457895823723981</v>
      </c>
      <c r="AD26">
        <f t="shared" si="19"/>
        <v>-2.9450401042564827</v>
      </c>
      <c r="AF26" s="2"/>
      <c r="AG26" s="2"/>
      <c r="AH26" s="2"/>
      <c r="AI26" s="2"/>
    </row>
    <row r="27" spans="1:35">
      <c r="A27">
        <v>3</v>
      </c>
      <c r="B27" t="s">
        <v>6</v>
      </c>
      <c r="C27">
        <v>0.91060519218444824</v>
      </c>
      <c r="D27">
        <v>0.80607730150222778</v>
      </c>
      <c r="E27">
        <v>1.0286877155303955</v>
      </c>
      <c r="F27">
        <v>0.13223643600940704</v>
      </c>
      <c r="G27">
        <v>0.94050765037536621</v>
      </c>
      <c r="H27">
        <v>0.80185335874557495</v>
      </c>
      <c r="I27">
        <v>1.103137731552124</v>
      </c>
      <c r="J27">
        <v>0.45100364089012146</v>
      </c>
      <c r="K27" s="2">
        <v>48004.218872070312</v>
      </c>
      <c r="L27" s="2">
        <v>33806.981590293348</v>
      </c>
      <c r="M27" s="2">
        <v>1730.3025970458984</v>
      </c>
      <c r="N27" s="2">
        <f t="shared" si="3"/>
        <v>1531.6820694294313</v>
      </c>
      <c r="O27" s="2">
        <f t="shared" si="4"/>
        <v>1954.6791926578962</v>
      </c>
      <c r="P27" s="2">
        <v>1160.2855377197266</v>
      </c>
      <c r="Q27">
        <f t="shared" si="5"/>
        <v>989.23044116158553</v>
      </c>
      <c r="R27">
        <f t="shared" si="6"/>
        <v>1360.9189422770132</v>
      </c>
      <c r="V27">
        <f t="shared" si="0"/>
        <v>-3.3229925954119803</v>
      </c>
      <c r="W27">
        <f t="shared" si="1"/>
        <v>-3.4449223769139392</v>
      </c>
      <c r="X27">
        <f t="shared" si="2"/>
        <v>-3.2010628160686716</v>
      </c>
      <c r="Y27" s="4"/>
      <c r="Z27" s="4"/>
      <c r="AA27" s="4"/>
      <c r="AB27">
        <f t="shared" si="7"/>
        <v>-3.3720012090508695</v>
      </c>
      <c r="AC27">
        <f t="shared" si="18"/>
        <v>-3.5314953073778907</v>
      </c>
      <c r="AD27">
        <f t="shared" si="19"/>
        <v>-3.2125071726640027</v>
      </c>
      <c r="AF27" s="2"/>
      <c r="AG27" s="2"/>
      <c r="AH27" s="2"/>
      <c r="AI27" s="2"/>
    </row>
    <row r="28" spans="1:35">
      <c r="A28">
        <v>3</v>
      </c>
      <c r="B28" t="s">
        <v>7</v>
      </c>
      <c r="C28">
        <v>0.93570560216903687</v>
      </c>
      <c r="D28">
        <v>0.85828226804733276</v>
      </c>
      <c r="E28">
        <v>1.0201131105422974</v>
      </c>
      <c r="F28">
        <v>0.13153116405010223</v>
      </c>
      <c r="G28">
        <v>0.94236308336257935</v>
      </c>
      <c r="H28">
        <v>0.84206879138946533</v>
      </c>
      <c r="I28">
        <v>1.0546028614044189</v>
      </c>
      <c r="J28">
        <v>0.30113688111305237</v>
      </c>
      <c r="K28" s="2">
        <v>454309.28479534388</v>
      </c>
      <c r="L28" s="2">
        <v>319098.55290277675</v>
      </c>
      <c r="M28" s="2">
        <v>7944.0729064941406</v>
      </c>
      <c r="N28" s="2">
        <f t="shared" si="3"/>
        <v>7286.7542293366305</v>
      </c>
      <c r="O28" s="2">
        <f t="shared" si="4"/>
        <v>8660.6863492091816</v>
      </c>
      <c r="P28" s="2">
        <v>5359.2400512695312</v>
      </c>
      <c r="Q28">
        <f t="shared" si="5"/>
        <v>4788.8642862859406</v>
      </c>
      <c r="R28">
        <f t="shared" si="6"/>
        <v>5997.5503555489749</v>
      </c>
      <c r="V28">
        <f t="shared" si="0"/>
        <v>-4.0463521058871574</v>
      </c>
      <c r="W28">
        <f t="shared" si="1"/>
        <v>-4.1327199992996313</v>
      </c>
      <c r="X28">
        <f t="shared" si="2"/>
        <v>-3.9599842356037556</v>
      </c>
      <c r="Y28" s="4"/>
      <c r="Z28" s="4"/>
      <c r="AA28" s="4"/>
      <c r="AB28">
        <f t="shared" si="7"/>
        <v>-4.0866778147893905</v>
      </c>
      <c r="AC28">
        <f t="shared" si="18"/>
        <v>-4.199206716014797</v>
      </c>
      <c r="AD28">
        <f t="shared" si="19"/>
        <v>-3.9741488865542602</v>
      </c>
      <c r="AF28" s="2"/>
      <c r="AG28" s="2"/>
      <c r="AH28" s="2"/>
      <c r="AI28" s="2"/>
    </row>
    <row r="29" spans="1:35">
      <c r="A29">
        <v>3</v>
      </c>
      <c r="B29" t="s">
        <v>8</v>
      </c>
      <c r="C29">
        <v>0.99744784832000732</v>
      </c>
      <c r="D29">
        <v>0.93715047836303711</v>
      </c>
      <c r="E29">
        <v>1.0616248846054077</v>
      </c>
      <c r="F29">
        <v>0.93598121404647827</v>
      </c>
      <c r="G29">
        <v>1.0361630916595459</v>
      </c>
      <c r="H29">
        <v>0.9553837776184082</v>
      </c>
      <c r="I29">
        <v>1.1237725019454956</v>
      </c>
      <c r="J29">
        <v>0.39098015427589417</v>
      </c>
      <c r="K29" s="2">
        <v>1507825.2663068771</v>
      </c>
      <c r="L29" s="2">
        <v>1031372.0729646683</v>
      </c>
      <c r="M29" s="2">
        <v>26490.49462890625</v>
      </c>
      <c r="N29" s="2">
        <f t="shared" si="3"/>
        <v>24889.099013872772</v>
      </c>
      <c r="O29" s="2">
        <f t="shared" si="4"/>
        <v>28194.924378301865</v>
      </c>
      <c r="P29" s="2">
        <v>16970.101440429688</v>
      </c>
      <c r="Q29">
        <f t="shared" si="5"/>
        <v>15647.110730908928</v>
      </c>
      <c r="R29">
        <f t="shared" si="6"/>
        <v>18404.952215249898</v>
      </c>
      <c r="V29">
        <f t="shared" si="0"/>
        <v>-4.0416376953074904</v>
      </c>
      <c r="W29">
        <f t="shared" si="1"/>
        <v>-4.1039937537001787</v>
      </c>
      <c r="X29">
        <f t="shared" si="2"/>
        <v>-3.979281695545537</v>
      </c>
      <c r="AB29">
        <f t="shared" si="7"/>
        <v>-4.1071922475660561</v>
      </c>
      <c r="AC29">
        <f t="shared" si="18"/>
        <v>-4.1883590223182914</v>
      </c>
      <c r="AD29">
        <f t="shared" si="19"/>
        <v>-4.0260255338913478</v>
      </c>
      <c r="AF29" s="2"/>
      <c r="AG29" s="2"/>
      <c r="AH29" s="2"/>
      <c r="AI29" s="2"/>
    </row>
    <row r="30" spans="1:35">
      <c r="A30">
        <v>3</v>
      </c>
      <c r="B30" t="s">
        <v>9</v>
      </c>
      <c r="C30">
        <v>0.99795997142791748</v>
      </c>
      <c r="D30">
        <v>0.9366757869720459</v>
      </c>
      <c r="E30">
        <v>1.0632537603378296</v>
      </c>
      <c r="F30">
        <v>0.9496421217918396</v>
      </c>
      <c r="G30">
        <v>1.0165330171585083</v>
      </c>
      <c r="H30">
        <v>0.93592274188995361</v>
      </c>
      <c r="I30">
        <v>1.10408616065979</v>
      </c>
      <c r="J30">
        <v>0.69727182388305664</v>
      </c>
      <c r="K30" s="2">
        <v>1065563.9497882426</v>
      </c>
      <c r="L30" s="2">
        <v>739965.60877892375</v>
      </c>
      <c r="M30" s="2">
        <v>19098.121704101562</v>
      </c>
      <c r="N30" s="2">
        <f t="shared" si="3"/>
        <v>17925.317267720158</v>
      </c>
      <c r="O30" s="2">
        <f t="shared" si="4"/>
        <v>20347.660583566347</v>
      </c>
      <c r="P30" s="2">
        <v>12332.2939453125</v>
      </c>
      <c r="Q30">
        <f t="shared" si="5"/>
        <v>11354.352965734695</v>
      </c>
      <c r="R30">
        <f t="shared" si="6"/>
        <v>13394.464533898603</v>
      </c>
      <c r="V30">
        <f t="shared" si="0"/>
        <v>-4.0216694781919351</v>
      </c>
      <c r="W30">
        <f t="shared" si="1"/>
        <v>-4.0850453822470323</v>
      </c>
      <c r="X30">
        <f t="shared" si="2"/>
        <v>-3.958293522067621</v>
      </c>
      <c r="AB30">
        <f t="shared" si="7"/>
        <v>-4.0943823647747504</v>
      </c>
      <c r="AC30">
        <f t="shared" si="18"/>
        <v>-4.1770025188831044</v>
      </c>
      <c r="AD30">
        <f t="shared" si="19"/>
        <v>-4.0117621833705055</v>
      </c>
      <c r="AF30" s="2"/>
      <c r="AG30" s="2"/>
      <c r="AH30" s="2"/>
      <c r="AI30" s="2"/>
    </row>
    <row r="31" spans="1:35">
      <c r="A31">
        <v>3</v>
      </c>
      <c r="B31" t="s">
        <v>10</v>
      </c>
      <c r="C31">
        <v>1.0265349149703979</v>
      </c>
      <c r="D31">
        <v>0.96429967880249023</v>
      </c>
      <c r="E31">
        <v>1.0927869081497192</v>
      </c>
      <c r="F31">
        <v>0.41179805994033813</v>
      </c>
      <c r="G31">
        <v>1.1018240451812744</v>
      </c>
      <c r="H31">
        <v>1.0156804323196411</v>
      </c>
      <c r="I31">
        <v>1.1952736377716064</v>
      </c>
      <c r="J31">
        <v>1.9564485177397728E-2</v>
      </c>
      <c r="K31" s="2">
        <v>716828.99117814004</v>
      </c>
      <c r="L31" s="2">
        <v>504331.92674851045</v>
      </c>
      <c r="M31" s="2">
        <v>23158.807861328125</v>
      </c>
      <c r="N31" s="2">
        <f t="shared" si="3"/>
        <v>21754.767266563136</v>
      </c>
      <c r="O31" s="2">
        <f t="shared" si="4"/>
        <v>24653.461347479668</v>
      </c>
      <c r="P31" s="2">
        <v>14789.666870117188</v>
      </c>
      <c r="Q31">
        <f t="shared" si="5"/>
        <v>13633.372361576146</v>
      </c>
      <c r="R31">
        <f t="shared" si="6"/>
        <v>16044.033200974049</v>
      </c>
      <c r="V31">
        <f t="shared" si="0"/>
        <v>-3.4324621287807937</v>
      </c>
      <c r="W31">
        <f t="shared" si="1"/>
        <v>-3.4950043879380233</v>
      </c>
      <c r="X31">
        <f t="shared" si="2"/>
        <v>-3.369919995718019</v>
      </c>
      <c r="AB31">
        <f t="shared" si="7"/>
        <v>-3.5293058836437718</v>
      </c>
      <c r="AC31">
        <f t="shared" si="18"/>
        <v>-3.6107139990341843</v>
      </c>
      <c r="AD31">
        <f t="shared" si="19"/>
        <v>-3.4478976188422545</v>
      </c>
      <c r="AF31" s="2"/>
      <c r="AG31" s="2"/>
      <c r="AH31" s="2"/>
      <c r="AI31" s="2"/>
    </row>
    <row r="34" spans="1:28">
      <c r="V34" s="11" t="s">
        <v>33</v>
      </c>
      <c r="AB34" s="11" t="s">
        <v>33</v>
      </c>
    </row>
    <row r="35" spans="1:28" s="20" customFormat="1" ht="27" customHeight="1">
      <c r="A35" s="19" t="s">
        <v>45</v>
      </c>
    </row>
    <row r="36" spans="1:28">
      <c r="A36" t="s">
        <v>47</v>
      </c>
    </row>
    <row r="37" spans="1:28">
      <c r="C37" s="11" t="s">
        <v>39</v>
      </c>
      <c r="D37" s="11" t="s">
        <v>12</v>
      </c>
      <c r="E37" s="11" t="s">
        <v>13</v>
      </c>
      <c r="K37" s="11" t="s">
        <v>19</v>
      </c>
      <c r="M37" s="11" t="s">
        <v>21</v>
      </c>
      <c r="N37" s="11" t="s">
        <v>25</v>
      </c>
      <c r="O37" s="11" t="s">
        <v>26</v>
      </c>
      <c r="T37" s="11" t="s">
        <v>38</v>
      </c>
      <c r="V37" s="11" t="s">
        <v>46</v>
      </c>
      <c r="W37" t="s">
        <v>29</v>
      </c>
      <c r="X37" t="s">
        <v>30</v>
      </c>
      <c r="Y37" s="18" t="s">
        <v>35</v>
      </c>
      <c r="Z37" s="18" t="s">
        <v>36</v>
      </c>
      <c r="AA37" s="18" t="s">
        <v>34</v>
      </c>
    </row>
    <row r="38" spans="1:28">
      <c r="B38" s="17" t="s">
        <v>40</v>
      </c>
      <c r="C38" s="14">
        <v>0.74</v>
      </c>
      <c r="D38" s="14">
        <v>0.65</v>
      </c>
      <c r="E38" s="14">
        <v>0.84</v>
      </c>
      <c r="K38" s="15">
        <v>732000</v>
      </c>
      <c r="M38">
        <f>$T38/C38</f>
        <v>20406.756756756757</v>
      </c>
      <c r="N38">
        <f>$T38/D38</f>
        <v>23232.307692307691</v>
      </c>
      <c r="O38">
        <f>$T38/E38</f>
        <v>17977.380952380954</v>
      </c>
      <c r="T38" s="16">
        <v>15101</v>
      </c>
      <c r="V38" s="12">
        <f>LN(M38/$K38)</f>
        <v>-3.5799144543837378</v>
      </c>
      <c r="W38" s="12">
        <f t="shared" ref="W38:X46" si="20">LN(N38/$K38)</f>
        <v>-3.4502366310752053</v>
      </c>
      <c r="X38" s="12">
        <f t="shared" si="20"/>
        <v>-3.7066661600228819</v>
      </c>
      <c r="Y38" s="4">
        <f>(V38-W38)/1.96</f>
        <v>-6.6162154749251273E-2</v>
      </c>
      <c r="Z38" s="4">
        <f>(X38-V38)/1.96</f>
        <v>-6.4669237570991869E-2</v>
      </c>
      <c r="AA38" s="13">
        <f>AVERAGE(Y38:Z38)</f>
        <v>-6.5415696160121578E-2</v>
      </c>
    </row>
    <row r="39" spans="1:28">
      <c r="B39" s="17">
        <v>1</v>
      </c>
      <c r="C39" s="14">
        <v>0.67</v>
      </c>
      <c r="D39" s="14">
        <v>0.54</v>
      </c>
      <c r="E39" s="14">
        <v>0.82</v>
      </c>
      <c r="K39" s="15">
        <v>720620</v>
      </c>
      <c r="M39">
        <f>$T39/C39</f>
        <v>15041.791044776119</v>
      </c>
      <c r="N39">
        <f>$T39/D39</f>
        <v>18662.962962962964</v>
      </c>
      <c r="O39">
        <f>$T39/E39</f>
        <v>12290.243902439026</v>
      </c>
      <c r="T39" s="16">
        <v>10078</v>
      </c>
      <c r="V39" s="12">
        <f t="shared" ref="V39:V46" si="21">LN(M39/$K39)</f>
        <v>-3.8692795557222119</v>
      </c>
      <c r="W39" s="12">
        <f t="shared" si="20"/>
        <v>-3.6535709828955198</v>
      </c>
      <c r="X39" s="12">
        <f t="shared" si="20"/>
        <v>-4.0713061835954987</v>
      </c>
      <c r="Y39" s="4">
        <f t="shared" ref="Y39:Y46" si="22">(V39-W39)/1.96</f>
        <v>-0.1100553942993327</v>
      </c>
      <c r="Z39" s="4">
        <f t="shared" ref="Z39:Z46" si="23">(X39-V39)/1.96</f>
        <v>-0.10307481013943201</v>
      </c>
      <c r="AA39" s="13">
        <f t="shared" ref="AA39:AA46" si="24">AVERAGE(Y39:Z39)</f>
        <v>-0.10656510221938235</v>
      </c>
    </row>
    <row r="40" spans="1:28">
      <c r="B40" s="17">
        <v>2</v>
      </c>
      <c r="C40" s="14">
        <v>0.73</v>
      </c>
      <c r="D40" s="14">
        <v>0.61</v>
      </c>
      <c r="E40" s="14">
        <v>0.88</v>
      </c>
      <c r="K40" s="15">
        <v>710233</v>
      </c>
      <c r="M40">
        <f>$T40/C40</f>
        <v>6197.2602739726026</v>
      </c>
      <c r="N40">
        <f>$T40/D40</f>
        <v>7416.3934426229507</v>
      </c>
      <c r="O40">
        <f>$T40/E40</f>
        <v>5140.909090909091</v>
      </c>
      <c r="T40" s="16">
        <v>4524</v>
      </c>
      <c r="V40" s="12">
        <f t="shared" si="21"/>
        <v>-4.7414857821201988</v>
      </c>
      <c r="W40" s="12">
        <f t="shared" si="20"/>
        <v>-4.5619002051451183</v>
      </c>
      <c r="X40" s="12">
        <f t="shared" si="20"/>
        <v>-4.9283631554500138</v>
      </c>
      <c r="Y40" s="4">
        <f t="shared" si="22"/>
        <v>-9.1625294375041064E-2</v>
      </c>
      <c r="Z40" s="4">
        <f t="shared" si="23"/>
        <v>-9.5345598637660733E-2</v>
      </c>
      <c r="AA40" s="13">
        <f t="shared" si="24"/>
        <v>-9.3485446506350905E-2</v>
      </c>
    </row>
    <row r="41" spans="1:28">
      <c r="B41" s="17">
        <v>3</v>
      </c>
      <c r="C41" s="14">
        <v>0.81</v>
      </c>
      <c r="D41" s="14">
        <v>0.69</v>
      </c>
      <c r="E41" s="14">
        <v>0.94</v>
      </c>
      <c r="K41" s="15">
        <v>701269</v>
      </c>
      <c r="M41">
        <f>$T41/C41</f>
        <v>3686.4197530864194</v>
      </c>
      <c r="N41">
        <f>$T41/D41</f>
        <v>4327.536231884058</v>
      </c>
      <c r="O41">
        <f>$T41/E41</f>
        <v>3176.5957446808511</v>
      </c>
      <c r="T41" s="16">
        <v>2986</v>
      </c>
      <c r="V41" s="12">
        <f t="shared" si="21"/>
        <v>-5.2482358205113595</v>
      </c>
      <c r="W41" s="12">
        <f t="shared" si="20"/>
        <v>-5.0878931704361801</v>
      </c>
      <c r="X41" s="12">
        <f t="shared" si="20"/>
        <v>-5.3970814481089242</v>
      </c>
      <c r="Y41" s="4">
        <f t="shared" si="22"/>
        <v>-8.1807474528152777E-2</v>
      </c>
      <c r="Z41" s="4">
        <f t="shared" si="23"/>
        <v>-7.5941646733451384E-2</v>
      </c>
      <c r="AA41" s="13">
        <f t="shared" si="24"/>
        <v>-7.8874560630802087E-2</v>
      </c>
    </row>
    <row r="42" spans="1:28">
      <c r="B42" s="17">
        <v>4</v>
      </c>
      <c r="C42" s="14">
        <v>0.88</v>
      </c>
      <c r="D42" s="14">
        <v>0.77</v>
      </c>
      <c r="E42" s="14">
        <v>1</v>
      </c>
      <c r="K42" s="15">
        <v>709087</v>
      </c>
      <c r="M42">
        <f>$T42/C42</f>
        <v>2729.5454545454545</v>
      </c>
      <c r="N42">
        <f>$T42/D42</f>
        <v>3119.4805194805194</v>
      </c>
      <c r="O42">
        <f>$T42/E42</f>
        <v>2402</v>
      </c>
      <c r="T42" s="16">
        <v>2402</v>
      </c>
      <c r="V42" s="12">
        <f t="shared" si="21"/>
        <v>-5.5598431318759278</v>
      </c>
      <c r="W42" s="12">
        <f t="shared" si="20"/>
        <v>-5.4263117392514051</v>
      </c>
      <c r="X42" s="12">
        <f t="shared" si="20"/>
        <v>-5.6876765033858119</v>
      </c>
      <c r="Y42" s="4">
        <f t="shared" si="22"/>
        <v>-6.8128261543123847E-2</v>
      </c>
      <c r="Z42" s="4">
        <f t="shared" si="23"/>
        <v>-6.522110791320615E-2</v>
      </c>
      <c r="AA42" s="13">
        <f t="shared" si="24"/>
        <v>-6.6674684728164998E-2</v>
      </c>
    </row>
    <row r="43" spans="1:28">
      <c r="B43" s="17" t="s">
        <v>41</v>
      </c>
      <c r="C43" s="14">
        <v>0.92</v>
      </c>
      <c r="D43" s="14">
        <v>0.87</v>
      </c>
      <c r="E43" s="14">
        <v>0.98</v>
      </c>
      <c r="K43" s="15">
        <v>23000000</v>
      </c>
      <c r="M43">
        <f>$T43/C43</f>
        <v>12806.521739130434</v>
      </c>
      <c r="N43">
        <f>$T43/D43</f>
        <v>13542.528735632184</v>
      </c>
      <c r="O43">
        <f>$T43/E43</f>
        <v>12022.448979591836</v>
      </c>
      <c r="T43" s="16">
        <v>11782</v>
      </c>
      <c r="V43" s="12">
        <f t="shared" si="21"/>
        <v>-7.4932949428727404</v>
      </c>
      <c r="W43" s="12">
        <f t="shared" si="20"/>
        <v>-7.4374144844782837</v>
      </c>
      <c r="X43" s="12">
        <f t="shared" si="20"/>
        <v>-7.5564738444942714</v>
      </c>
      <c r="Y43" s="4">
        <f t="shared" si="22"/>
        <v>-2.8510437956355494E-2</v>
      </c>
      <c r="Z43" s="4">
        <f t="shared" si="23"/>
        <v>-3.2234133480372934E-2</v>
      </c>
      <c r="AA43" s="13">
        <f t="shared" si="24"/>
        <v>-3.0372285718364214E-2</v>
      </c>
    </row>
    <row r="44" spans="1:28">
      <c r="B44" s="17" t="s">
        <v>42</v>
      </c>
      <c r="C44" s="14">
        <v>0.92</v>
      </c>
      <c r="D44" s="14">
        <v>0.9</v>
      </c>
      <c r="E44" s="14">
        <v>0.94</v>
      </c>
      <c r="K44" s="15">
        <v>14000000</v>
      </c>
      <c r="M44">
        <f>$T44/C44</f>
        <v>76935.869565217392</v>
      </c>
      <c r="N44">
        <f>$T44/D44</f>
        <v>78645.555555555547</v>
      </c>
      <c r="O44">
        <f>$T44/E44</f>
        <v>75298.936170212764</v>
      </c>
      <c r="T44" s="16">
        <v>70781</v>
      </c>
      <c r="V44" s="12">
        <f t="shared" si="21"/>
        <v>-5.2038403965560045</v>
      </c>
      <c r="W44" s="12">
        <f t="shared" si="20"/>
        <v>-5.1818614898372291</v>
      </c>
      <c r="X44" s="12">
        <f t="shared" si="20"/>
        <v>-5.2253466017769679</v>
      </c>
      <c r="Y44" s="4">
        <f t="shared" si="22"/>
        <v>-1.1213727917742576E-2</v>
      </c>
      <c r="Z44" s="4">
        <f t="shared" si="23"/>
        <v>-1.0972553684164979E-2</v>
      </c>
      <c r="AA44" s="13">
        <f t="shared" si="24"/>
        <v>-1.1093140800953777E-2</v>
      </c>
    </row>
    <row r="45" spans="1:28">
      <c r="B45" s="17" t="s">
        <v>43</v>
      </c>
      <c r="C45" s="14">
        <v>0.88</v>
      </c>
      <c r="D45" s="14">
        <v>0.86</v>
      </c>
      <c r="E45" s="14">
        <v>0.9</v>
      </c>
      <c r="K45" s="15">
        <v>6400000</v>
      </c>
      <c r="M45">
        <f>$T45/C45</f>
        <v>80775</v>
      </c>
      <c r="N45">
        <f>$T45/D45</f>
        <v>82653.488372093023</v>
      </c>
      <c r="O45">
        <f>$T45/E45</f>
        <v>78980</v>
      </c>
      <c r="T45" s="16">
        <v>71082</v>
      </c>
      <c r="V45" s="12">
        <f t="shared" si="21"/>
        <v>-4.3723857576372014</v>
      </c>
      <c r="W45" s="12">
        <f t="shared" si="20"/>
        <v>-4.3493962394125028</v>
      </c>
      <c r="X45" s="12">
        <f t="shared" si="20"/>
        <v>-4.3948586134892595</v>
      </c>
      <c r="Y45" s="4">
        <f t="shared" si="22"/>
        <v>-1.1729346033009508E-2</v>
      </c>
      <c r="Z45" s="4">
        <f t="shared" si="23"/>
        <v>-1.1465742781662326E-2</v>
      </c>
      <c r="AA45" s="13">
        <f t="shared" si="24"/>
        <v>-1.1597544407335916E-2</v>
      </c>
    </row>
    <row r="46" spans="1:28">
      <c r="B46" s="17" t="s">
        <v>44</v>
      </c>
      <c r="C46" s="14">
        <v>0.86</v>
      </c>
      <c r="D46" s="14">
        <v>0.83</v>
      </c>
      <c r="E46" s="14">
        <v>0.9</v>
      </c>
      <c r="K46" s="15">
        <v>9200000</v>
      </c>
      <c r="M46">
        <f>$T46/C46</f>
        <v>155905.81395348837</v>
      </c>
      <c r="N46">
        <f>$T46/D46</f>
        <v>161540.96385542169</v>
      </c>
      <c r="O46">
        <f>$T46/E46</f>
        <v>148976.66666666666</v>
      </c>
      <c r="T46" s="16">
        <v>134079</v>
      </c>
      <c r="V46" s="12">
        <f t="shared" si="21"/>
        <v>-4.0777066948304777</v>
      </c>
      <c r="W46" s="12">
        <f t="shared" si="20"/>
        <v>-4.0422000063735686</v>
      </c>
      <c r="X46" s="12">
        <f t="shared" si="20"/>
        <v>-4.1231690689072353</v>
      </c>
      <c r="Y46" s="4">
        <f t="shared" si="22"/>
        <v>-1.811565737597402E-2</v>
      </c>
      <c r="Z46" s="4">
        <f t="shared" si="23"/>
        <v>-2.3195088814672287E-2</v>
      </c>
      <c r="AA46" s="13">
        <f t="shared" si="24"/>
        <v>-2.0655373095323153E-2</v>
      </c>
    </row>
    <row r="48" spans="1:28" s="20" customFormat="1" ht="36" customHeight="1">
      <c r="A48" s="19" t="s">
        <v>48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Jemma Walker</dc:creator>
  <cp:lastModifiedBy>Katie Atkins</cp:lastModifiedBy>
  <dcterms:created xsi:type="dcterms:W3CDTF">2015-08-06T14:33:19Z</dcterms:created>
  <dcterms:modified xsi:type="dcterms:W3CDTF">2015-09-04T09:41:41Z</dcterms:modified>
</cp:coreProperties>
</file>