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-46140" yWindow="0" windowWidth="46060" windowHeight="21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3" i="1" l="1"/>
  <c r="S50" i="1"/>
  <c r="S54" i="1"/>
  <c r="R50" i="1"/>
  <c r="R53" i="1"/>
  <c r="Q46" i="1"/>
  <c r="Q47" i="1"/>
  <c r="Q48" i="1"/>
  <c r="Q49" i="1"/>
  <c r="Q50" i="1"/>
  <c r="Q51" i="1"/>
  <c r="Q52" i="1"/>
  <c r="Q53" i="1"/>
  <c r="Q45" i="1"/>
  <c r="T52" i="1"/>
  <c r="T53" i="1"/>
  <c r="T46" i="1"/>
  <c r="T47" i="1"/>
  <c r="T48" i="1"/>
  <c r="T49" i="1"/>
  <c r="T50" i="1"/>
  <c r="T51" i="1"/>
  <c r="T45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Y43" i="1"/>
  <c r="Z43" i="1"/>
  <c r="AA43" i="1"/>
  <c r="Y42" i="1"/>
  <c r="Z42" i="1"/>
  <c r="AA42" i="1"/>
  <c r="Y41" i="1"/>
  <c r="Z41" i="1"/>
  <c r="AA41" i="1"/>
  <c r="Y40" i="1"/>
  <c r="Z40" i="1"/>
  <c r="AA40" i="1"/>
  <c r="Y39" i="1"/>
  <c r="Z39" i="1"/>
  <c r="AA39" i="1"/>
  <c r="Y38" i="1"/>
  <c r="Z38" i="1"/>
  <c r="AA38" i="1"/>
  <c r="Y37" i="1"/>
  <c r="Z37" i="1"/>
  <c r="AA37" i="1"/>
  <c r="Y36" i="1"/>
  <c r="Z36" i="1"/>
  <c r="AA36" i="1"/>
  <c r="Y35" i="1"/>
  <c r="Z35" i="1"/>
  <c r="AA35" i="1"/>
  <c r="T12" i="1"/>
  <c r="T13" i="1"/>
  <c r="T14" i="1"/>
  <c r="T15" i="1"/>
  <c r="T16" i="1"/>
  <c r="T17" i="1"/>
  <c r="T18" i="1"/>
  <c r="T19" i="1"/>
  <c r="T11" i="1"/>
  <c r="U12" i="1"/>
  <c r="U13" i="1"/>
  <c r="U14" i="1"/>
  <c r="U15" i="1"/>
  <c r="U16" i="1"/>
  <c r="U17" i="1"/>
  <c r="U18" i="1"/>
  <c r="U19" i="1"/>
  <c r="U11" i="1"/>
  <c r="AB19" i="1"/>
  <c r="Q19" i="1"/>
  <c r="AC19" i="1"/>
  <c r="AE19" i="1"/>
  <c r="R19" i="1"/>
  <c r="AD19" i="1"/>
  <c r="AF19" i="1"/>
  <c r="AG19" i="1"/>
  <c r="AB18" i="1"/>
  <c r="Q18" i="1"/>
  <c r="AC18" i="1"/>
  <c r="AE18" i="1"/>
  <c r="R18" i="1"/>
  <c r="AD18" i="1"/>
  <c r="AF18" i="1"/>
  <c r="AG18" i="1"/>
  <c r="Q17" i="1"/>
  <c r="AC17" i="1"/>
  <c r="AB17" i="1"/>
  <c r="AE17" i="1"/>
  <c r="R17" i="1"/>
  <c r="AD17" i="1"/>
  <c r="AF17" i="1"/>
  <c r="AG17" i="1"/>
  <c r="Q16" i="1"/>
  <c r="AC16" i="1"/>
  <c r="AB16" i="1"/>
  <c r="AE16" i="1"/>
  <c r="R16" i="1"/>
  <c r="AD16" i="1"/>
  <c r="AF16" i="1"/>
  <c r="AG16" i="1"/>
  <c r="Q15" i="1"/>
  <c r="AC15" i="1"/>
  <c r="AB15" i="1"/>
  <c r="AE15" i="1"/>
  <c r="R15" i="1"/>
  <c r="AD15" i="1"/>
  <c r="AF15" i="1"/>
  <c r="AG15" i="1"/>
  <c r="Q14" i="1"/>
  <c r="AC14" i="1"/>
  <c r="AB14" i="1"/>
  <c r="AE14" i="1"/>
  <c r="R14" i="1"/>
  <c r="AD14" i="1"/>
  <c r="AF14" i="1"/>
  <c r="AG14" i="1"/>
  <c r="Q13" i="1"/>
  <c r="AC13" i="1"/>
  <c r="AB13" i="1"/>
  <c r="AE13" i="1"/>
  <c r="R13" i="1"/>
  <c r="AD13" i="1"/>
  <c r="AF13" i="1"/>
  <c r="AG13" i="1"/>
  <c r="Q12" i="1"/>
  <c r="AC12" i="1"/>
  <c r="AB12" i="1"/>
  <c r="AE12" i="1"/>
  <c r="R12" i="1"/>
  <c r="AD12" i="1"/>
  <c r="AF12" i="1"/>
  <c r="AG12" i="1"/>
  <c r="Q11" i="1"/>
  <c r="AC11" i="1"/>
  <c r="AB11" i="1"/>
  <c r="AE11" i="1"/>
  <c r="R11" i="1"/>
  <c r="AD11" i="1"/>
  <c r="AF11" i="1"/>
  <c r="AG11" i="1"/>
  <c r="V12" i="1"/>
  <c r="N12" i="1"/>
  <c r="W12" i="1"/>
  <c r="Y12" i="1"/>
  <c r="O12" i="1"/>
  <c r="X12" i="1"/>
  <c r="Z12" i="1"/>
  <c r="AA12" i="1"/>
  <c r="V13" i="1"/>
  <c r="N13" i="1"/>
  <c r="W13" i="1"/>
  <c r="Y13" i="1"/>
  <c r="O13" i="1"/>
  <c r="X13" i="1"/>
  <c r="Z13" i="1"/>
  <c r="AA13" i="1"/>
  <c r="V14" i="1"/>
  <c r="N14" i="1"/>
  <c r="W14" i="1"/>
  <c r="Y14" i="1"/>
  <c r="O14" i="1"/>
  <c r="X14" i="1"/>
  <c r="Z14" i="1"/>
  <c r="AA14" i="1"/>
  <c r="V15" i="1"/>
  <c r="N15" i="1"/>
  <c r="W15" i="1"/>
  <c r="Y15" i="1"/>
  <c r="O15" i="1"/>
  <c r="X15" i="1"/>
  <c r="Z15" i="1"/>
  <c r="AA15" i="1"/>
  <c r="V16" i="1"/>
  <c r="N16" i="1"/>
  <c r="W16" i="1"/>
  <c r="Y16" i="1"/>
  <c r="O16" i="1"/>
  <c r="X16" i="1"/>
  <c r="Z16" i="1"/>
  <c r="AA16" i="1"/>
  <c r="V17" i="1"/>
  <c r="N17" i="1"/>
  <c r="W17" i="1"/>
  <c r="Y17" i="1"/>
  <c r="O17" i="1"/>
  <c r="X17" i="1"/>
  <c r="Z17" i="1"/>
  <c r="AA17" i="1"/>
  <c r="V18" i="1"/>
  <c r="N18" i="1"/>
  <c r="W18" i="1"/>
  <c r="Y18" i="1"/>
  <c r="O18" i="1"/>
  <c r="X18" i="1"/>
  <c r="Z18" i="1"/>
  <c r="AA18" i="1"/>
  <c r="V19" i="1"/>
  <c r="N19" i="1"/>
  <c r="W19" i="1"/>
  <c r="Y19" i="1"/>
  <c r="O19" i="1"/>
  <c r="X19" i="1"/>
  <c r="Z19" i="1"/>
  <c r="AA19" i="1"/>
  <c r="V11" i="1"/>
  <c r="N11" i="1"/>
  <c r="W11" i="1"/>
  <c r="Y11" i="1"/>
  <c r="O11" i="1"/>
  <c r="X11" i="1"/>
  <c r="Z11" i="1"/>
  <c r="AA11" i="1"/>
  <c r="AC2" i="1"/>
  <c r="AD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B3" i="1"/>
  <c r="AB4" i="1"/>
  <c r="AB5" i="1"/>
  <c r="AB6" i="1"/>
  <c r="AB7" i="1"/>
  <c r="AB8" i="1"/>
  <c r="AB9" i="1"/>
  <c r="AB10" i="1"/>
  <c r="AB20" i="1"/>
  <c r="AB21" i="1"/>
  <c r="AB22" i="1"/>
  <c r="AB23" i="1"/>
  <c r="AB24" i="1"/>
  <c r="AB25" i="1"/>
  <c r="AB26" i="1"/>
  <c r="AB27" i="1"/>
  <c r="AB28" i="1"/>
  <c r="AB2" i="1"/>
  <c r="X2" i="1"/>
  <c r="X3" i="1"/>
  <c r="X4" i="1"/>
  <c r="X5" i="1"/>
  <c r="X6" i="1"/>
  <c r="X7" i="1"/>
  <c r="X8" i="1"/>
  <c r="X9" i="1"/>
  <c r="X10" i="1"/>
  <c r="X20" i="1"/>
  <c r="X21" i="1"/>
  <c r="X22" i="1"/>
  <c r="X23" i="1"/>
  <c r="X24" i="1"/>
  <c r="X25" i="1"/>
  <c r="X26" i="1"/>
  <c r="X27" i="1"/>
  <c r="X28" i="1"/>
  <c r="W2" i="1"/>
  <c r="W3" i="1"/>
  <c r="W4" i="1"/>
  <c r="W5" i="1"/>
  <c r="W6" i="1"/>
  <c r="W7" i="1"/>
  <c r="W8" i="1"/>
  <c r="W9" i="1"/>
  <c r="W10" i="1"/>
  <c r="W20" i="1"/>
  <c r="W21" i="1"/>
  <c r="W22" i="1"/>
  <c r="W23" i="1"/>
  <c r="W24" i="1"/>
  <c r="W25" i="1"/>
  <c r="W26" i="1"/>
  <c r="W27" i="1"/>
  <c r="W28" i="1"/>
  <c r="V3" i="1"/>
  <c r="V4" i="1"/>
  <c r="V5" i="1"/>
  <c r="V6" i="1"/>
  <c r="V7" i="1"/>
  <c r="V8" i="1"/>
  <c r="V9" i="1"/>
  <c r="V10" i="1"/>
  <c r="V20" i="1"/>
  <c r="V21" i="1"/>
  <c r="V22" i="1"/>
  <c r="V23" i="1"/>
  <c r="V24" i="1"/>
  <c r="V25" i="1"/>
  <c r="V26" i="1"/>
  <c r="V27" i="1"/>
  <c r="V28" i="1"/>
  <c r="V2" i="1"/>
  <c r="R3" i="1"/>
  <c r="R4" i="1"/>
  <c r="R5" i="1"/>
  <c r="R6" i="1"/>
  <c r="R7" i="1"/>
  <c r="R8" i="1"/>
  <c r="R9" i="1"/>
  <c r="R10" i="1"/>
  <c r="R20" i="1"/>
  <c r="R21" i="1"/>
  <c r="R22" i="1"/>
  <c r="R23" i="1"/>
  <c r="R24" i="1"/>
  <c r="R25" i="1"/>
  <c r="R26" i="1"/>
  <c r="R27" i="1"/>
  <c r="R28" i="1"/>
  <c r="R2" i="1"/>
  <c r="Q3" i="1"/>
  <c r="Q4" i="1"/>
  <c r="Q5" i="1"/>
  <c r="Q6" i="1"/>
  <c r="Q7" i="1"/>
  <c r="Q8" i="1"/>
  <c r="Q9" i="1"/>
  <c r="Q10" i="1"/>
  <c r="Q20" i="1"/>
  <c r="Q21" i="1"/>
  <c r="Q22" i="1"/>
  <c r="Q23" i="1"/>
  <c r="Q24" i="1"/>
  <c r="Q25" i="1"/>
  <c r="Q26" i="1"/>
  <c r="Q27" i="1"/>
  <c r="Q28" i="1"/>
  <c r="Q2" i="1"/>
  <c r="O3" i="1"/>
  <c r="O4" i="1"/>
  <c r="O5" i="1"/>
  <c r="O6" i="1"/>
  <c r="O7" i="1"/>
  <c r="O8" i="1"/>
  <c r="O9" i="1"/>
  <c r="O10" i="1"/>
  <c r="O20" i="1"/>
  <c r="O21" i="1"/>
  <c r="O22" i="1"/>
  <c r="O23" i="1"/>
  <c r="O24" i="1"/>
  <c r="O25" i="1"/>
  <c r="O26" i="1"/>
  <c r="O27" i="1"/>
  <c r="O28" i="1"/>
  <c r="O2" i="1"/>
  <c r="N3" i="1"/>
  <c r="N4" i="1"/>
  <c r="N5" i="1"/>
  <c r="N6" i="1"/>
  <c r="N7" i="1"/>
  <c r="N8" i="1"/>
  <c r="N9" i="1"/>
  <c r="N10" i="1"/>
  <c r="N20" i="1"/>
  <c r="N21" i="1"/>
  <c r="N22" i="1"/>
  <c r="N23" i="1"/>
  <c r="N24" i="1"/>
  <c r="N25" i="1"/>
  <c r="N26" i="1"/>
  <c r="N27" i="1"/>
  <c r="N28" i="1"/>
  <c r="N2" i="1"/>
</calcChain>
</file>

<file path=xl/sharedStrings.xml><?xml version="1.0" encoding="utf-8"?>
<sst xmlns="http://schemas.openxmlformats.org/spreadsheetml/2006/main" count="78" uniqueCount="46">
  <si>
    <t>outcome</t>
  </si>
  <si>
    <t>agecat</t>
  </si>
  <si>
    <t>&lt;1yr</t>
  </si>
  <si>
    <t>1yr</t>
  </si>
  <si>
    <t>2yrs</t>
  </si>
  <si>
    <t>3yrs</t>
  </si>
  <si>
    <t>4yrs</t>
  </si>
  <si>
    <t>5-14yrs</t>
  </si>
  <si>
    <t>15-44yrs</t>
  </si>
  <si>
    <t>45-64yrs</t>
  </si>
  <si>
    <t>65+yrs</t>
  </si>
  <si>
    <t>irr_13_14</t>
  </si>
  <si>
    <t>lb95_13_14</t>
  </si>
  <si>
    <t>ub95_13_14</t>
  </si>
  <si>
    <t>p_val_13_14</t>
  </si>
  <si>
    <t>irr_14_15</t>
  </si>
  <si>
    <t>lb95_14_15</t>
  </si>
  <si>
    <t>ub95_14_15</t>
  </si>
  <si>
    <t>pval_14_15</t>
  </si>
  <si>
    <t>pyrs13_14</t>
  </si>
  <si>
    <t>pyrs14_15</t>
  </si>
  <si>
    <t>pred_cases13_14</t>
  </si>
  <si>
    <t>pred_cases14_15</t>
  </si>
  <si>
    <t>regressed var 2013/14</t>
  </si>
  <si>
    <t>regressed var 2014/15</t>
  </si>
  <si>
    <t xml:space="preserve">lb95_pred_cases13_14 </t>
  </si>
  <si>
    <t xml:space="preserve">ub95_pred_cases13_14 </t>
  </si>
  <si>
    <t xml:space="preserve">lb95_pred_cases14_15 </t>
  </si>
  <si>
    <t xml:space="preserve">ub95_pred_cases14_15 </t>
  </si>
  <si>
    <t>LOW regressed var 2013/14</t>
  </si>
  <si>
    <t>HIGH regressed var 2013/14</t>
  </si>
  <si>
    <t>LOW regressed var 2014/15</t>
  </si>
  <si>
    <t>HIGH regressed var 2014/15</t>
  </si>
  <si>
    <t xml:space="preserve">The regressed variable is assumed to maintain Normal errors </t>
  </si>
  <si>
    <t>AVE STDEV</t>
  </si>
  <si>
    <t>STDEV 1</t>
  </si>
  <si>
    <t>STDEV 2</t>
  </si>
  <si>
    <t>Actual Cases 14_15</t>
  </si>
  <si>
    <t>Actual Cases 13_14</t>
  </si>
  <si>
    <t>iRR_13_14</t>
  </si>
  <si>
    <t>&lt;1</t>
  </si>
  <si>
    <t>5—14</t>
  </si>
  <si>
    <t>15—44</t>
  </si>
  <si>
    <t>45—64</t>
  </si>
  <si>
    <t>65+</t>
  </si>
  <si>
    <t>HOSPITALITAIONS (From HES Data, prsnyears sent by Julia Stowe, RRs and Actual from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</si>
</sst>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name val="Calibri"/>
    </font>
    <font>
      <sz val="10"/>
      <color rgb="FF000000"/>
      <name val="Arial"/>
    </font>
    <font>
      <b/>
      <sz val="10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1"/>
    <xf numFmtId="0" fontId="2" fillId="0" borderId="0" xfId="1" applyFill="1"/>
    <xf numFmtId="0" fontId="1" fillId="0" borderId="0" xfId="2"/>
    <xf numFmtId="0" fontId="0" fillId="2" borderId="0" xfId="0" applyFill="1"/>
    <xf numFmtId="0" fontId="1" fillId="0" borderId="0" xfId="1" applyFont="1"/>
    <xf numFmtId="0" fontId="2" fillId="3" borderId="0" xfId="1" applyFill="1"/>
    <xf numFmtId="0" fontId="0" fillId="0" borderId="0" xfId="0" applyFill="1"/>
    <xf numFmtId="0" fontId="6" fillId="0" borderId="0" xfId="0" applyFont="1"/>
    <xf numFmtId="0" fontId="0" fillId="3" borderId="0" xfId="0" applyFill="1"/>
    <xf numFmtId="0" fontId="1" fillId="4" borderId="0" xfId="2" applyFill="1"/>
    <xf numFmtId="0" fontId="7" fillId="0" borderId="0" xfId="0" applyFont="1"/>
    <xf numFmtId="0" fontId="0" fillId="0" borderId="0" xfId="0" applyNumberFormat="1"/>
    <xf numFmtId="3" fontId="0" fillId="0" borderId="0" xfId="0" applyNumberFormat="1"/>
    <xf numFmtId="3" fontId="7" fillId="0" borderId="0" xfId="0" applyNumberFormat="1" applyFont="1"/>
    <xf numFmtId="0" fontId="8" fillId="0" borderId="0" xfId="0" applyFont="1" applyAlignment="1">
      <alignment horizontal="left"/>
    </xf>
    <xf numFmtId="0" fontId="0" fillId="5" borderId="0" xfId="0" applyFill="1"/>
  </cellXfs>
  <cellStyles count="16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selection activeCell="S54" sqref="S54"/>
    </sheetView>
  </sheetViews>
  <sheetFormatPr baseColWidth="10" defaultColWidth="8.83203125" defaultRowHeight="14" x14ac:dyDescent="0"/>
  <cols>
    <col min="4" max="4" width="12.83203125" customWidth="1"/>
    <col min="13" max="13" width="16" bestFit="1" customWidth="1"/>
    <col min="14" max="15" width="16" customWidth="1"/>
    <col min="16" max="16" width="15" customWidth="1"/>
    <col min="17" max="17" width="19.5" customWidth="1"/>
    <col min="18" max="18" width="17.33203125" customWidth="1"/>
    <col min="19" max="19" width="9.1640625" bestFit="1" customWidth="1"/>
    <col min="20" max="20" width="19.5" customWidth="1"/>
    <col min="21" max="21" width="29.33203125" customWidth="1"/>
    <col min="22" max="22" width="19.1640625" customWidth="1"/>
    <col min="23" max="23" width="18.83203125" customWidth="1"/>
    <col min="24" max="24" width="19.1640625" customWidth="1"/>
    <col min="25" max="27" width="15.83203125" customWidth="1"/>
    <col min="28" max="28" width="18.5" customWidth="1"/>
    <col min="29" max="29" width="22" customWidth="1"/>
    <col min="30" max="30" width="21.83203125" customWidth="1"/>
    <col min="31" max="31" width="15" customWidth="1"/>
    <col min="32" max="33" width="12.83203125" customWidth="1"/>
  </cols>
  <sheetData>
    <row r="1" spans="1: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s="1" t="s">
        <v>19</v>
      </c>
      <c r="L1" s="1" t="s">
        <v>20</v>
      </c>
      <c r="M1" s="9" t="s">
        <v>21</v>
      </c>
      <c r="N1" s="9" t="s">
        <v>25</v>
      </c>
      <c r="O1" s="9" t="s">
        <v>26</v>
      </c>
      <c r="P1" s="1" t="s">
        <v>22</v>
      </c>
      <c r="Q1" s="9" t="s">
        <v>27</v>
      </c>
      <c r="R1" s="9" t="s">
        <v>28</v>
      </c>
      <c r="T1" s="9" t="s">
        <v>38</v>
      </c>
      <c r="U1" s="9" t="s">
        <v>37</v>
      </c>
      <c r="V1" t="s">
        <v>23</v>
      </c>
      <c r="W1" t="s">
        <v>29</v>
      </c>
      <c r="X1" t="s">
        <v>30</v>
      </c>
      <c r="Y1" s="6" t="s">
        <v>35</v>
      </c>
      <c r="Z1" s="6" t="s">
        <v>36</v>
      </c>
      <c r="AA1" s="6" t="s">
        <v>34</v>
      </c>
      <c r="AB1" s="6" t="s">
        <v>24</v>
      </c>
      <c r="AC1" t="s">
        <v>31</v>
      </c>
      <c r="AD1" t="s">
        <v>32</v>
      </c>
      <c r="AE1" s="6" t="s">
        <v>35</v>
      </c>
      <c r="AF1" s="6" t="s">
        <v>36</v>
      </c>
      <c r="AG1" s="6" t="s">
        <v>34</v>
      </c>
      <c r="AH1" s="3"/>
      <c r="AI1" s="3"/>
    </row>
    <row r="2" spans="1:35">
      <c r="A2">
        <v>1</v>
      </c>
      <c r="B2" t="s">
        <v>2</v>
      </c>
      <c r="C2">
        <v>0.87781745195388794</v>
      </c>
      <c r="D2">
        <v>0.7771638035774231</v>
      </c>
      <c r="E2">
        <v>0.99150717258453369</v>
      </c>
      <c r="F2">
        <v>3.5970181226730347E-2</v>
      </c>
      <c r="G2">
        <v>0.89339417219161987</v>
      </c>
      <c r="H2">
        <v>0.76268774271011353</v>
      </c>
      <c r="I2">
        <v>1.046500563621521</v>
      </c>
      <c r="J2">
        <v>0.16247169673442841</v>
      </c>
      <c r="K2" s="2">
        <v>40877.763356536627</v>
      </c>
      <c r="L2" s="2">
        <v>28212.435424804688</v>
      </c>
      <c r="M2" s="2">
        <v>10842.573852539062</v>
      </c>
      <c r="N2" s="2">
        <f>C2*M2/E2</f>
        <v>9599.3259706310637</v>
      </c>
      <c r="O2" s="2">
        <f>C2*M2/D2</f>
        <v>12246.839737061302</v>
      </c>
      <c r="P2" s="2">
        <v>7239.6947631835938</v>
      </c>
      <c r="Q2">
        <f>G2*P2/I2</f>
        <v>6180.5041819486332</v>
      </c>
      <c r="R2">
        <f>G2*P2/H2</f>
        <v>8480.4052139235264</v>
      </c>
      <c r="V2">
        <f t="shared" ref="V2:V28" si="0">LN(M2/$K2)</f>
        <v>-1.3271058238870312</v>
      </c>
      <c r="W2">
        <f t="shared" ref="W2:W28" si="1">LN(N2/$K2)</f>
        <v>-1.4488933473689249</v>
      </c>
      <c r="X2">
        <f t="shared" ref="X2:X28" si="2">LN(O2/$K2)</f>
        <v>-1.2053183089252353</v>
      </c>
      <c r="Y2" s="2"/>
      <c r="Z2" s="2"/>
      <c r="AA2" s="2"/>
      <c r="AB2">
        <f>LN(P2/$L2)</f>
        <v>-1.3601838075274639</v>
      </c>
      <c r="AC2">
        <f>LN(Q2/$L2)</f>
        <v>-1.5183630022735835</v>
      </c>
      <c r="AD2">
        <f>LN(R2/$L2)</f>
        <v>-1.2020046199321144</v>
      </c>
      <c r="AF2" s="2"/>
      <c r="AG2" s="2"/>
      <c r="AH2" s="2"/>
      <c r="AI2" s="2"/>
    </row>
    <row r="3" spans="1:35">
      <c r="A3">
        <v>1</v>
      </c>
      <c r="B3" t="s">
        <v>3</v>
      </c>
      <c r="C3">
        <v>0.82550656795501709</v>
      </c>
      <c r="D3">
        <v>0.71829962730407715</v>
      </c>
      <c r="E3">
        <v>0.94871425628662109</v>
      </c>
      <c r="F3">
        <v>6.8969298154115677E-3</v>
      </c>
      <c r="G3">
        <v>0.85834610462188721</v>
      </c>
      <c r="H3">
        <v>0.71638762950897217</v>
      </c>
      <c r="I3">
        <v>1.0284348726272583</v>
      </c>
      <c r="J3">
        <v>9.7717143595218658E-2</v>
      </c>
      <c r="K3" s="2">
        <v>46710.647668387741</v>
      </c>
      <c r="L3" s="2">
        <v>31299.381103515625</v>
      </c>
      <c r="M3" s="2">
        <v>8072.3257751464844</v>
      </c>
      <c r="N3" s="2">
        <f t="shared" ref="N3:N28" si="3">C3*M3/E3</f>
        <v>7023.9884157941588</v>
      </c>
      <c r="O3" s="2">
        <f t="shared" ref="O3:O28" si="4">C3*M3/D3</f>
        <v>9277.128502859483</v>
      </c>
      <c r="P3" s="2">
        <v>5111.2444763183594</v>
      </c>
      <c r="Q3">
        <f t="shared" ref="Q3:Q28" si="5">G3*P3/I3</f>
        <v>4265.9160077004572</v>
      </c>
      <c r="R3">
        <f t="shared" ref="R3:R28" si="6">G3*P3/H3</f>
        <v>6124.0822779492946</v>
      </c>
      <c r="V3">
        <f t="shared" si="0"/>
        <v>-1.755530499248632</v>
      </c>
      <c r="W3">
        <f t="shared" si="1"/>
        <v>-1.8946409330514569</v>
      </c>
      <c r="X3">
        <f t="shared" si="2"/>
        <v>-1.6164200698068389</v>
      </c>
      <c r="Y3" s="2"/>
      <c r="Z3" s="2"/>
      <c r="AA3" s="2"/>
      <c r="AB3">
        <f t="shared" ref="AB3:AB28" si="7">LN(P3/$L3)</f>
        <v>-1.8121554122948225</v>
      </c>
      <c r="AC3">
        <f t="shared" ref="AC3:AC17" si="8">LN(Q3/$L3)</f>
        <v>-1.9929413932162425</v>
      </c>
      <c r="AD3">
        <f t="shared" ref="AD3:AD17" si="9">LN(R3/$L3)</f>
        <v>-1.6313694112667134</v>
      </c>
      <c r="AF3" s="2"/>
      <c r="AG3" s="2"/>
      <c r="AH3" s="2"/>
      <c r="AI3" s="2"/>
    </row>
    <row r="4" spans="1:35">
      <c r="A4">
        <v>1</v>
      </c>
      <c r="B4" t="s">
        <v>4</v>
      </c>
      <c r="C4">
        <v>0.89428079128265381</v>
      </c>
      <c r="D4">
        <v>0.79944127798080444</v>
      </c>
      <c r="E4">
        <v>1.0003713369369507</v>
      </c>
      <c r="F4">
        <v>5.0759211182594299E-2</v>
      </c>
      <c r="G4">
        <v>0.98907470703125</v>
      </c>
      <c r="H4">
        <v>0.8550758957862854</v>
      </c>
      <c r="I4">
        <v>1.144072413444519</v>
      </c>
      <c r="J4">
        <v>0.88242036104202271</v>
      </c>
      <c r="K4" s="2">
        <v>47559.526377502829</v>
      </c>
      <c r="L4" s="2">
        <v>33047.99453118071</v>
      </c>
      <c r="M4" s="2">
        <v>3680.2243194580078</v>
      </c>
      <c r="N4" s="2">
        <f t="shared" si="3"/>
        <v>3289.9322431406304</v>
      </c>
      <c r="O4" s="2">
        <f t="shared" si="4"/>
        <v>4116.8175914248923</v>
      </c>
      <c r="P4" s="2">
        <v>2371.5353698730469</v>
      </c>
      <c r="Q4">
        <f t="shared" si="5"/>
        <v>2050.2422955111138</v>
      </c>
      <c r="R4">
        <f t="shared" si="6"/>
        <v>2743.1783105223776</v>
      </c>
      <c r="V4">
        <f t="shared" si="0"/>
        <v>-2.5590084066545793</v>
      </c>
      <c r="W4">
        <f t="shared" si="1"/>
        <v>-2.6711151435769902</v>
      </c>
      <c r="X4">
        <f t="shared" si="2"/>
        <v>-2.4469016777336781</v>
      </c>
      <c r="Y4" s="2"/>
      <c r="Z4" s="2"/>
      <c r="AA4" s="2"/>
      <c r="AB4">
        <f t="shared" si="7"/>
        <v>-2.6344233038316016</v>
      </c>
      <c r="AC4">
        <f t="shared" si="8"/>
        <v>-2.7800029055150199</v>
      </c>
      <c r="AD4">
        <f t="shared" si="9"/>
        <v>-2.4888436691117573</v>
      </c>
      <c r="AF4" s="2"/>
      <c r="AG4" s="2"/>
      <c r="AH4" s="2"/>
      <c r="AI4" s="2"/>
    </row>
    <row r="5" spans="1:35">
      <c r="A5">
        <v>1</v>
      </c>
      <c r="B5" t="s">
        <v>5</v>
      </c>
      <c r="C5">
        <v>0.8949284553527832</v>
      </c>
      <c r="D5">
        <v>0.79747474193572998</v>
      </c>
      <c r="E5">
        <v>1.004291296005249</v>
      </c>
      <c r="F5">
        <v>5.9132855385541916E-2</v>
      </c>
      <c r="G5">
        <v>0.9381822943687439</v>
      </c>
      <c r="H5">
        <v>0.8071441650390625</v>
      </c>
      <c r="I5">
        <v>1.0904941558837891</v>
      </c>
      <c r="J5">
        <v>0.4057772159576416</v>
      </c>
      <c r="K5" s="2">
        <v>48026.576464109123</v>
      </c>
      <c r="L5" s="2">
        <v>33457.215632926673</v>
      </c>
      <c r="M5" s="2">
        <v>2312.1585311889648</v>
      </c>
      <c r="N5" s="2">
        <f t="shared" si="3"/>
        <v>2060.3747847645245</v>
      </c>
      <c r="O5" s="2">
        <f t="shared" si="4"/>
        <v>2594.7109720679559</v>
      </c>
      <c r="P5" s="2">
        <v>1515.1298294067383</v>
      </c>
      <c r="Q5">
        <f t="shared" si="5"/>
        <v>1303.5081132253397</v>
      </c>
      <c r="R5">
        <f t="shared" si="6"/>
        <v>1761.1079175063403</v>
      </c>
      <c r="V5">
        <f t="shared" si="0"/>
        <v>-3.0335730167085568</v>
      </c>
      <c r="W5">
        <f t="shared" si="1"/>
        <v>-3.1488666334161564</v>
      </c>
      <c r="X5">
        <f t="shared" si="2"/>
        <v>-2.9182794023857421</v>
      </c>
      <c r="Y5" s="2"/>
      <c r="Z5" s="2"/>
      <c r="AA5" s="2"/>
      <c r="AB5">
        <f t="shared" si="7"/>
        <v>-3.0947663460324728</v>
      </c>
      <c r="AC5">
        <f t="shared" si="8"/>
        <v>-3.2452082987429627</v>
      </c>
      <c r="AD5">
        <f t="shared" si="9"/>
        <v>-2.9443243677180737</v>
      </c>
      <c r="AF5" s="2"/>
      <c r="AG5" s="2"/>
      <c r="AH5" s="2"/>
      <c r="AI5" s="2"/>
    </row>
    <row r="6" spans="1:35">
      <c r="A6">
        <v>1</v>
      </c>
      <c r="B6" t="s">
        <v>6</v>
      </c>
      <c r="C6">
        <v>0.90847855806350708</v>
      </c>
      <c r="D6">
        <v>0.80426180362701416</v>
      </c>
      <c r="E6">
        <v>1.0261998176574707</v>
      </c>
      <c r="F6">
        <v>0.12259296327829361</v>
      </c>
      <c r="G6">
        <v>0.9383702278137207</v>
      </c>
      <c r="H6">
        <v>0.80011314153671265</v>
      </c>
      <c r="I6">
        <v>1.1005176305770874</v>
      </c>
      <c r="J6">
        <v>0.434093177318573</v>
      </c>
      <c r="K6" s="2">
        <v>48004.218872070312</v>
      </c>
      <c r="L6" s="2">
        <v>33806.981590293348</v>
      </c>
      <c r="M6" s="2">
        <v>1731.2672958374023</v>
      </c>
      <c r="N6" s="2">
        <f t="shared" si="3"/>
        <v>1532.6637068940238</v>
      </c>
      <c r="O6" s="2">
        <f t="shared" si="4"/>
        <v>1955.6060096996521</v>
      </c>
      <c r="P6" s="2">
        <v>1161.7584381103516</v>
      </c>
      <c r="Q6">
        <f t="shared" si="5"/>
        <v>990.58797419035182</v>
      </c>
      <c r="R6">
        <f t="shared" si="6"/>
        <v>1362.5067176628816</v>
      </c>
      <c r="V6">
        <f t="shared" si="0"/>
        <v>-3.3224352189346411</v>
      </c>
      <c r="W6">
        <f t="shared" si="1"/>
        <v>-3.444281693668755</v>
      </c>
      <c r="X6">
        <f t="shared" si="2"/>
        <v>-3.2005887754239875</v>
      </c>
      <c r="Y6" s="2"/>
      <c r="Z6" s="2"/>
      <c r="AA6" s="2"/>
      <c r="AB6">
        <f t="shared" si="7"/>
        <v>-3.3707325848529663</v>
      </c>
      <c r="AC6">
        <f t="shared" si="8"/>
        <v>-3.5301239359117056</v>
      </c>
      <c r="AD6">
        <f t="shared" si="9"/>
        <v>-3.2113411591471905</v>
      </c>
      <c r="AF6" s="2"/>
      <c r="AG6" s="2"/>
      <c r="AH6" s="2"/>
      <c r="AI6" s="2"/>
    </row>
    <row r="7" spans="1:35">
      <c r="A7">
        <v>1</v>
      </c>
      <c r="B7" t="s">
        <v>7</v>
      </c>
      <c r="C7">
        <v>0.9354168176651001</v>
      </c>
      <c r="D7">
        <v>0.85789114236831665</v>
      </c>
      <c r="E7">
        <v>1.0199482440948486</v>
      </c>
      <c r="F7">
        <v>0.13040173053741455</v>
      </c>
      <c r="G7">
        <v>0.94117015600204468</v>
      </c>
      <c r="H7">
        <v>0.84083700180053711</v>
      </c>
      <c r="I7">
        <v>1.0534756183624268</v>
      </c>
      <c r="J7">
        <v>0.29178526997566223</v>
      </c>
      <c r="K7" s="2">
        <v>454309.28479534388</v>
      </c>
      <c r="L7" s="2">
        <v>319098.55290277675</v>
      </c>
      <c r="M7" s="2">
        <v>7938.4786987304688</v>
      </c>
      <c r="N7" s="2">
        <f t="shared" si="3"/>
        <v>7280.5522480786676</v>
      </c>
      <c r="O7" s="2">
        <f t="shared" si="4"/>
        <v>8655.8609999968303</v>
      </c>
      <c r="P7" s="2">
        <v>5357.0457458496094</v>
      </c>
      <c r="Q7">
        <f t="shared" si="5"/>
        <v>4785.9594398290164</v>
      </c>
      <c r="R7">
        <f t="shared" si="6"/>
        <v>5996.2770067621277</v>
      </c>
      <c r="V7">
        <f t="shared" si="0"/>
        <v>-4.0470565528971925</v>
      </c>
      <c r="W7">
        <f t="shared" si="1"/>
        <v>-4.1335714925584988</v>
      </c>
      <c r="X7">
        <f t="shared" si="2"/>
        <v>-3.9605415463932494</v>
      </c>
      <c r="Y7" s="4"/>
      <c r="Z7" s="4"/>
      <c r="AA7" s="4"/>
      <c r="AB7">
        <f t="shared" si="7"/>
        <v>-4.0870873420252511</v>
      </c>
      <c r="AC7">
        <f t="shared" si="8"/>
        <v>-4.1998134836439744</v>
      </c>
      <c r="AD7">
        <f t="shared" si="9"/>
        <v>-3.9743612205746133</v>
      </c>
      <c r="AF7" s="2"/>
      <c r="AG7" s="2"/>
      <c r="AH7" s="2"/>
      <c r="AI7" s="2"/>
    </row>
    <row r="8" spans="1:35">
      <c r="A8">
        <v>1</v>
      </c>
      <c r="B8" t="s">
        <v>8</v>
      </c>
      <c r="C8">
        <v>0.99697071313858032</v>
      </c>
      <c r="D8">
        <v>0.93675506114959717</v>
      </c>
      <c r="E8">
        <v>1.0610569715499878</v>
      </c>
      <c r="F8">
        <v>0.92395764589309692</v>
      </c>
      <c r="G8">
        <v>1.0353116989135742</v>
      </c>
      <c r="H8">
        <v>0.95466703176498413</v>
      </c>
      <c r="I8">
        <v>1.122768759727478</v>
      </c>
      <c r="J8">
        <v>0.40162047743797302</v>
      </c>
      <c r="K8" s="2">
        <v>1507825.2663068771</v>
      </c>
      <c r="L8" s="2">
        <v>1031372.0729646683</v>
      </c>
      <c r="M8" s="2">
        <v>26456.908935546875</v>
      </c>
      <c r="N8" s="2">
        <f t="shared" si="3"/>
        <v>24858.951098906193</v>
      </c>
      <c r="O8" s="2">
        <f t="shared" si="4"/>
        <v>28157.588320414048</v>
      </c>
      <c r="P8" s="2">
        <v>16955.902221679688</v>
      </c>
      <c r="Q8">
        <f t="shared" si="5"/>
        <v>15635.137497057331</v>
      </c>
      <c r="R8">
        <f t="shared" si="6"/>
        <v>18388.237313783316</v>
      </c>
      <c r="V8">
        <f t="shared" si="0"/>
        <v>-4.042906339116362</v>
      </c>
      <c r="W8">
        <f t="shared" si="1"/>
        <v>-4.1052057778333397</v>
      </c>
      <c r="X8">
        <f t="shared" si="2"/>
        <v>-3.9806067851134328</v>
      </c>
      <c r="Y8" s="4"/>
      <c r="Z8" s="4"/>
      <c r="AA8" s="4"/>
      <c r="AB8">
        <f t="shared" si="7"/>
        <v>-4.1080293175446201</v>
      </c>
      <c r="AC8">
        <f t="shared" si="8"/>
        <v>-4.1891245193726601</v>
      </c>
      <c r="AD8">
        <f t="shared" si="9"/>
        <v>-4.0269341206613687</v>
      </c>
      <c r="AF8" s="2"/>
      <c r="AG8" s="2"/>
      <c r="AH8" s="2"/>
      <c r="AI8" s="2"/>
    </row>
    <row r="9" spans="1:35">
      <c r="A9">
        <v>1</v>
      </c>
      <c r="B9" t="s">
        <v>9</v>
      </c>
      <c r="C9">
        <v>0.99694925546646118</v>
      </c>
      <c r="D9">
        <v>0.93560254573822021</v>
      </c>
      <c r="E9">
        <v>1.0623184442520142</v>
      </c>
      <c r="F9">
        <v>0.92487478256225586</v>
      </c>
      <c r="G9">
        <v>1.0142185688018799</v>
      </c>
      <c r="H9">
        <v>0.93362772464752197</v>
      </c>
      <c r="I9">
        <v>1.1017661094665527</v>
      </c>
      <c r="J9">
        <v>0.7382127046585083</v>
      </c>
      <c r="K9" s="2">
        <v>1065563.9497882426</v>
      </c>
      <c r="L9" s="2">
        <v>739965.60877892375</v>
      </c>
      <c r="M9" s="2">
        <v>19061.600708007812</v>
      </c>
      <c r="N9" s="2">
        <f t="shared" si="3"/>
        <v>17888.655456065077</v>
      </c>
      <c r="O9" s="2">
        <f t="shared" si="4"/>
        <v>20311.454602609094</v>
      </c>
      <c r="P9" s="2">
        <v>12308.799194335938</v>
      </c>
      <c r="Q9">
        <f t="shared" si="5"/>
        <v>11330.728541462828</v>
      </c>
      <c r="R9">
        <f t="shared" si="6"/>
        <v>13371.296045500592</v>
      </c>
      <c r="V9">
        <f t="shared" si="0"/>
        <v>-4.0235835910279709</v>
      </c>
      <c r="W9">
        <f t="shared" si="1"/>
        <v>-4.0870927297861561</v>
      </c>
      <c r="X9">
        <f t="shared" si="2"/>
        <v>-3.9600744752615751</v>
      </c>
      <c r="Y9" s="4"/>
      <c r="Z9" s="4"/>
      <c r="AA9" s="4"/>
      <c r="AB9">
        <f t="shared" si="7"/>
        <v>-4.0962893222269443</v>
      </c>
      <c r="AC9">
        <f t="shared" si="8"/>
        <v>-4.1790853355399324</v>
      </c>
      <c r="AD9">
        <f t="shared" si="9"/>
        <v>-4.0134933872431358</v>
      </c>
      <c r="AF9" s="2"/>
      <c r="AG9" s="2"/>
      <c r="AH9" s="2"/>
      <c r="AI9" s="2"/>
    </row>
    <row r="10" spans="1:35">
      <c r="A10">
        <v>1</v>
      </c>
      <c r="B10" t="s">
        <v>10</v>
      </c>
      <c r="C10">
        <v>1.0272185802459717</v>
      </c>
      <c r="D10">
        <v>0.96463334560394287</v>
      </c>
      <c r="E10">
        <v>1.0938642024993896</v>
      </c>
      <c r="F10">
        <v>0.40241584181785583</v>
      </c>
      <c r="G10">
        <v>1.102455735206604</v>
      </c>
      <c r="H10">
        <v>1.0158395767211914</v>
      </c>
      <c r="I10">
        <v>1.1964571475982666</v>
      </c>
      <c r="J10">
        <v>1.9468287006020546E-2</v>
      </c>
      <c r="K10" s="2">
        <v>716828.99117814004</v>
      </c>
      <c r="L10" s="2">
        <v>504331.92674851045</v>
      </c>
      <c r="M10" s="2">
        <v>23075.1044921875</v>
      </c>
      <c r="N10" s="2">
        <f t="shared" si="3"/>
        <v>21669.212706049326</v>
      </c>
      <c r="O10" s="2">
        <f t="shared" si="4"/>
        <v>24572.21304189114</v>
      </c>
      <c r="P10" s="2">
        <v>14728.479125976562</v>
      </c>
      <c r="Q10">
        <f t="shared" si="5"/>
        <v>13571.314539679328</v>
      </c>
      <c r="R10">
        <f t="shared" si="6"/>
        <v>15984.311554106909</v>
      </c>
      <c r="V10">
        <f t="shared" si="0"/>
        <v>-3.436082997374017</v>
      </c>
      <c r="W10">
        <f t="shared" si="1"/>
        <v>-3.4989448222910409</v>
      </c>
      <c r="X10">
        <f t="shared" si="2"/>
        <v>-3.3732210527528474</v>
      </c>
      <c r="Y10" s="4"/>
      <c r="Z10" s="4"/>
      <c r="AA10" s="4"/>
      <c r="AB10">
        <f t="shared" si="7"/>
        <v>-3.5334516610775739</v>
      </c>
      <c r="AC10">
        <f t="shared" si="8"/>
        <v>-3.6152762959475204</v>
      </c>
      <c r="AD10">
        <f t="shared" si="9"/>
        <v>-3.4516269227784862</v>
      </c>
      <c r="AF10" s="2"/>
      <c r="AG10" s="2"/>
      <c r="AH10" s="2"/>
      <c r="AI10" s="2"/>
    </row>
    <row r="11" spans="1:35">
      <c r="A11" s="5">
        <v>2</v>
      </c>
      <c r="B11" s="5" t="s">
        <v>2</v>
      </c>
      <c r="C11" s="5">
        <v>0.85230857133865356</v>
      </c>
      <c r="D11" s="5">
        <v>0.76232779026031494</v>
      </c>
      <c r="E11" s="5">
        <v>0.95291018486022949</v>
      </c>
      <c r="F11" s="5">
        <v>4.9951858818531036E-3</v>
      </c>
      <c r="G11" s="5">
        <v>0.84549212455749512</v>
      </c>
      <c r="H11" s="5">
        <v>0.73906481266021729</v>
      </c>
      <c r="I11" s="5">
        <v>0.96724522113800049</v>
      </c>
      <c r="J11" s="5">
        <v>1.4477526769042015E-2</v>
      </c>
      <c r="K11" s="17">
        <v>40877.760000000002</v>
      </c>
      <c r="L11" s="17">
        <v>28212.44</v>
      </c>
      <c r="M11" s="5">
        <v>10477.286254882812</v>
      </c>
      <c r="N11" s="7">
        <f t="shared" si="3"/>
        <v>9371.1674208992681</v>
      </c>
      <c r="O11" s="7">
        <f t="shared" si="4"/>
        <v>11713.964771448202</v>
      </c>
      <c r="P11" s="5">
        <v>7177.6051635742188</v>
      </c>
      <c r="Q11" s="10">
        <f t="shared" si="5"/>
        <v>6274.1159184485468</v>
      </c>
      <c r="R11" s="10">
        <f t="shared" si="6"/>
        <v>8211.1995254403173</v>
      </c>
      <c r="S11" s="8"/>
      <c r="T11" s="10">
        <f>C11*M11</f>
        <v>8929.880879405282</v>
      </c>
      <c r="U11" s="10">
        <f t="shared" ref="U11:U19" si="10">G11*P11</f>
        <v>6068.6086389852135</v>
      </c>
      <c r="V11" s="17">
        <f t="shared" si="0"/>
        <v>-1.3613764496575831</v>
      </c>
      <c r="W11" s="10">
        <f t="shared" si="1"/>
        <v>-1.4729484700395137</v>
      </c>
      <c r="X11" s="10">
        <f t="shared" si="2"/>
        <v>-1.2498044495993066</v>
      </c>
      <c r="Y11" s="4">
        <f>(V11-W11)/1.96</f>
        <v>5.6924500194862546E-2</v>
      </c>
      <c r="Z11" s="4">
        <f>(X11-V11)/1.96</f>
        <v>5.6924489825651278E-2</v>
      </c>
      <c r="AA11" s="11">
        <f>AVERAGE(Y11:Z11)</f>
        <v>5.6924495010256912E-2</v>
      </c>
      <c r="AB11" s="17">
        <f t="shared" si="7"/>
        <v>-1.3687972306797953</v>
      </c>
      <c r="AC11" s="10">
        <f t="shared" si="8"/>
        <v>-1.5033304298227921</v>
      </c>
      <c r="AD11" s="10">
        <f t="shared" si="9"/>
        <v>-1.2342639972195815</v>
      </c>
      <c r="AE11" s="4">
        <f>(AB11-AC11)/1.96</f>
        <v>6.8639387317855502E-2</v>
      </c>
      <c r="AF11" s="4">
        <f>(AD11-AB11)/1.96</f>
        <v>6.8639404826639716E-2</v>
      </c>
      <c r="AG11" s="11">
        <f>AVERAGE(AE11:AF11)</f>
        <v>6.8639396072247616E-2</v>
      </c>
      <c r="AI11" s="2"/>
    </row>
    <row r="12" spans="1:35">
      <c r="A12" s="5">
        <v>2</v>
      </c>
      <c r="B12" s="5" t="s">
        <v>3</v>
      </c>
      <c r="C12" s="5">
        <v>0.78556835651397705</v>
      </c>
      <c r="D12" s="5">
        <v>0.68528532981872559</v>
      </c>
      <c r="E12" s="5">
        <v>0.90052652359008789</v>
      </c>
      <c r="F12" s="5">
        <v>5.3284718887880445E-4</v>
      </c>
      <c r="G12" s="5">
        <v>0.7904474139213562</v>
      </c>
      <c r="H12" s="5">
        <v>0.67047286033630371</v>
      </c>
      <c r="I12" s="5">
        <v>0.93189030885696411</v>
      </c>
      <c r="J12" s="5">
        <v>5.1120519638061523E-3</v>
      </c>
      <c r="K12" s="17">
        <v>46710.65</v>
      </c>
      <c r="L12" s="17">
        <v>31299.38</v>
      </c>
      <c r="M12" s="5">
        <v>8207.5564270019531</v>
      </c>
      <c r="N12" s="7">
        <f t="shared" si="3"/>
        <v>7159.8075619708743</v>
      </c>
      <c r="O12" s="7">
        <f t="shared" si="4"/>
        <v>9408.630730591005</v>
      </c>
      <c r="P12" s="5">
        <v>5408.4505004882812</v>
      </c>
      <c r="Q12" s="10">
        <f t="shared" si="5"/>
        <v>4587.5524949673136</v>
      </c>
      <c r="R12" s="10">
        <f t="shared" si="6"/>
        <v>6376.2397620214988</v>
      </c>
      <c r="S12" s="8"/>
      <c r="T12" s="10">
        <f t="shared" ref="T12:T19" si="11">C12*M12</f>
        <v>6447.596613355654</v>
      </c>
      <c r="U12" s="10">
        <f t="shared" si="10"/>
        <v>4275.0957114326266</v>
      </c>
      <c r="V12" s="17">
        <f t="shared" si="0"/>
        <v>-1.7389169446434283</v>
      </c>
      <c r="W12" s="10">
        <f t="shared" si="1"/>
        <v>-1.8754890862752929</v>
      </c>
      <c r="X12" s="10">
        <f t="shared" si="2"/>
        <v>-1.6023447592158171</v>
      </c>
      <c r="Y12" s="4">
        <f t="shared" ref="Y12:Y19" si="12">(V12-W12)/1.96</f>
        <v>6.9679664097890101E-2</v>
      </c>
      <c r="Z12" s="4">
        <f t="shared" ref="Z12:Z19" si="13">(X12-V12)/1.96</f>
        <v>6.9679686442658761E-2</v>
      </c>
      <c r="AA12" s="11">
        <f t="shared" ref="AA12:AA19" si="14">AVERAGE(Y12:Z12)</f>
        <v>6.9679675270274438E-2</v>
      </c>
      <c r="AB12" s="17">
        <f t="shared" si="7"/>
        <v>-1.755635651166936</v>
      </c>
      <c r="AC12" s="10">
        <f t="shared" si="8"/>
        <v>-1.9202516326833476</v>
      </c>
      <c r="AD12" s="10">
        <f t="shared" si="9"/>
        <v>-1.5910197444320811</v>
      </c>
      <c r="AE12" s="4">
        <f t="shared" ref="AE12:AE19" si="15">(AB12-AC12)/1.96</f>
        <v>8.3987745671638608E-2</v>
      </c>
      <c r="AF12" s="4">
        <f t="shared" ref="AF12:AF19" si="16">(AD12-AB12)/1.96</f>
        <v>8.3987707517783131E-2</v>
      </c>
      <c r="AG12" s="11">
        <f t="shared" ref="AG12:AG19" si="17">AVERAGE(AE12:AF12)</f>
        <v>8.3987726594710876E-2</v>
      </c>
      <c r="AI12" s="2"/>
    </row>
    <row r="13" spans="1:35">
      <c r="A13" s="5">
        <v>2</v>
      </c>
      <c r="B13" s="5" t="s">
        <v>4</v>
      </c>
      <c r="C13" s="5">
        <v>0.87072473764419556</v>
      </c>
      <c r="D13" s="5">
        <v>0.78852832317352295</v>
      </c>
      <c r="E13" s="5">
        <v>0.96148931980133057</v>
      </c>
      <c r="F13" s="5">
        <v>6.2140515074133873E-3</v>
      </c>
      <c r="G13" s="5">
        <v>0.930927574634552</v>
      </c>
      <c r="H13" s="5">
        <v>0.82593166828155518</v>
      </c>
      <c r="I13" s="5">
        <v>1.0492709875106812</v>
      </c>
      <c r="J13" s="5">
        <v>0.24108968675136566</v>
      </c>
      <c r="K13" s="17">
        <v>47559.53</v>
      </c>
      <c r="L13" s="17">
        <v>33047.99</v>
      </c>
      <c r="M13" s="5">
        <v>3824.6123962402344</v>
      </c>
      <c r="N13" s="7">
        <f t="shared" si="3"/>
        <v>3463.5690243497675</v>
      </c>
      <c r="O13" s="7">
        <f t="shared" si="4"/>
        <v>4223.2910695005921</v>
      </c>
      <c r="P13" s="5">
        <v>2545.2112579345703</v>
      </c>
      <c r="Q13" s="10">
        <f t="shared" si="5"/>
        <v>2258.1462477132172</v>
      </c>
      <c r="R13" s="10">
        <f t="shared" si="6"/>
        <v>2868.7692145421765</v>
      </c>
      <c r="S13" s="8"/>
      <c r="T13" s="10">
        <f t="shared" si="11"/>
        <v>3330.1846253070162</v>
      </c>
      <c r="U13" s="10">
        <f t="shared" si="10"/>
        <v>2369.4073432815867</v>
      </c>
      <c r="V13" s="17">
        <f t="shared" si="0"/>
        <v>-2.5205250616922044</v>
      </c>
      <c r="W13" s="10">
        <f t="shared" si="1"/>
        <v>-2.6196826221632468</v>
      </c>
      <c r="X13" s="10">
        <f t="shared" si="2"/>
        <v>-2.4213674911265346</v>
      </c>
      <c r="Y13" s="4">
        <f t="shared" si="12"/>
        <v>5.059059207706245E-2</v>
      </c>
      <c r="Z13" s="4">
        <f t="shared" si="13"/>
        <v>5.0590597227382531E-2</v>
      </c>
      <c r="AA13" s="11">
        <f t="shared" si="14"/>
        <v>5.0590594652222487E-2</v>
      </c>
      <c r="AB13" s="17">
        <f t="shared" si="7"/>
        <v>-2.5637470919351979</v>
      </c>
      <c r="AC13" s="10">
        <f t="shared" si="8"/>
        <v>-2.6834165151792178</v>
      </c>
      <c r="AD13" s="10">
        <f t="shared" si="9"/>
        <v>-2.4440776548203322</v>
      </c>
      <c r="AE13" s="4">
        <f t="shared" si="15"/>
        <v>6.1055828185724415E-2</v>
      </c>
      <c r="AF13" s="4">
        <f t="shared" si="16"/>
        <v>6.1055835262686563E-2</v>
      </c>
      <c r="AG13" s="11">
        <f t="shared" si="17"/>
        <v>6.1055831724205492E-2</v>
      </c>
      <c r="AI13" s="2"/>
    </row>
    <row r="14" spans="1:35">
      <c r="A14" s="5">
        <v>2</v>
      </c>
      <c r="B14" s="5" t="s">
        <v>5</v>
      </c>
      <c r="C14" s="5">
        <v>0.88101518154144287</v>
      </c>
      <c r="D14" s="5">
        <v>0.79236036539077759</v>
      </c>
      <c r="E14" s="5">
        <v>0.97958922386169434</v>
      </c>
      <c r="F14" s="5">
        <v>1.9226966425776482E-2</v>
      </c>
      <c r="G14" s="5">
        <v>0.91947674751281738</v>
      </c>
      <c r="H14" s="5">
        <v>0.80851101875305176</v>
      </c>
      <c r="I14" s="5">
        <v>1.0456722974777222</v>
      </c>
      <c r="J14" s="5">
        <v>0.20075970888137817</v>
      </c>
      <c r="K14" s="17">
        <v>48026.58</v>
      </c>
      <c r="L14" s="17">
        <v>33457.22</v>
      </c>
      <c r="M14" s="5">
        <v>2398.9125137329102</v>
      </c>
      <c r="N14" s="7">
        <f t="shared" si="3"/>
        <v>2157.5148973737951</v>
      </c>
      <c r="O14" s="7">
        <f t="shared" si="4"/>
        <v>2667.3196137796599</v>
      </c>
      <c r="P14" s="5">
        <v>1598.4459533691406</v>
      </c>
      <c r="Q14" s="10">
        <f t="shared" si="5"/>
        <v>1405.5396607752195</v>
      </c>
      <c r="R14" s="10">
        <f t="shared" si="6"/>
        <v>1817.8278986792527</v>
      </c>
      <c r="S14" s="8"/>
      <c r="T14" s="10">
        <f t="shared" si="11"/>
        <v>2113.4783437884389</v>
      </c>
      <c r="U14" s="10">
        <f t="shared" si="10"/>
        <v>1469.733886278882</v>
      </c>
      <c r="V14" s="17">
        <f t="shared" si="0"/>
        <v>-2.9967390922585526</v>
      </c>
      <c r="W14" s="10">
        <f t="shared" si="1"/>
        <v>-3.1027975587692067</v>
      </c>
      <c r="X14" s="10">
        <f t="shared" si="2"/>
        <v>-2.8906805294379723</v>
      </c>
      <c r="Y14" s="4">
        <f t="shared" si="12"/>
        <v>5.4111462505435762E-2</v>
      </c>
      <c r="Z14" s="4">
        <f t="shared" si="13"/>
        <v>5.411151164315324E-2</v>
      </c>
      <c r="AA14" s="11">
        <f t="shared" si="14"/>
        <v>5.4111487074294501E-2</v>
      </c>
      <c r="AB14" s="17">
        <f t="shared" si="7"/>
        <v>-3.0412357297230428</v>
      </c>
      <c r="AC14" s="10">
        <f t="shared" si="8"/>
        <v>-3.1698462785932526</v>
      </c>
      <c r="AD14" s="10">
        <f t="shared" si="9"/>
        <v>-2.9126252817459264</v>
      </c>
      <c r="AE14" s="4">
        <f t="shared" si="15"/>
        <v>6.561762697459686E-2</v>
      </c>
      <c r="AF14" s="4">
        <f t="shared" si="16"/>
        <v>6.5617575498528785E-2</v>
      </c>
      <c r="AG14" s="11">
        <f t="shared" si="17"/>
        <v>6.5617601236562823E-2</v>
      </c>
      <c r="AI14" s="2"/>
    </row>
    <row r="15" spans="1:35">
      <c r="A15" s="5">
        <v>2</v>
      </c>
      <c r="B15" s="5" t="s">
        <v>6</v>
      </c>
      <c r="C15" s="5">
        <v>0.86452078819274902</v>
      </c>
      <c r="D15" s="5">
        <v>0.77912992238998413</v>
      </c>
      <c r="E15" s="5">
        <v>0.95927023887634277</v>
      </c>
      <c r="F15" s="5">
        <v>6.0753212310373783E-3</v>
      </c>
      <c r="G15" s="5">
        <v>0.87407904863357544</v>
      </c>
      <c r="H15" s="5">
        <v>0.76984912157058716</v>
      </c>
      <c r="I15" s="5">
        <v>0.99242067337036133</v>
      </c>
      <c r="J15" s="5">
        <v>3.7760946899652481E-2</v>
      </c>
      <c r="K15" s="17">
        <v>48004.22</v>
      </c>
      <c r="L15" s="17">
        <v>33806.980000000003</v>
      </c>
      <c r="M15" s="5">
        <v>1867.2225723266602</v>
      </c>
      <c r="N15" s="7">
        <f t="shared" si="3"/>
        <v>1682.7924650826428</v>
      </c>
      <c r="O15" s="7">
        <f t="shared" si="4"/>
        <v>2071.8659155169012</v>
      </c>
      <c r="P15" s="5">
        <v>1286.8877944946289</v>
      </c>
      <c r="Q15" s="10">
        <f t="shared" si="5"/>
        <v>1133.4323128214862</v>
      </c>
      <c r="R15" s="10">
        <f t="shared" si="6"/>
        <v>1461.1196240832355</v>
      </c>
      <c r="S15" s="8"/>
      <c r="T15" s="10">
        <f t="shared" si="11"/>
        <v>1614.2527299591366</v>
      </c>
      <c r="U15" s="10">
        <f t="shared" si="10"/>
        <v>1124.8416591100254</v>
      </c>
      <c r="V15" s="17">
        <f t="shared" si="0"/>
        <v>-3.2468368523691367</v>
      </c>
      <c r="W15" s="10">
        <f t="shared" si="1"/>
        <v>-3.3508343285930864</v>
      </c>
      <c r="X15" s="10">
        <f t="shared" si="2"/>
        <v>-3.1428393139951956</v>
      </c>
      <c r="Y15" s="4">
        <f t="shared" si="12"/>
        <v>5.3059936848953944E-2</v>
      </c>
      <c r="Z15" s="4">
        <f t="shared" si="13"/>
        <v>5.3059968558133212E-2</v>
      </c>
      <c r="AA15" s="11">
        <f t="shared" si="14"/>
        <v>5.3059952703543578E-2</v>
      </c>
      <c r="AB15" s="17">
        <f t="shared" si="7"/>
        <v>-3.2684405489962831</v>
      </c>
      <c r="AC15" s="10">
        <f t="shared" si="8"/>
        <v>-3.3954168160616618</v>
      </c>
      <c r="AD15" s="10">
        <f t="shared" si="9"/>
        <v>-3.1414642824053547</v>
      </c>
      <c r="AE15" s="4">
        <f t="shared" si="15"/>
        <v>6.4783809727234021E-2</v>
      </c>
      <c r="AF15" s="4">
        <f t="shared" si="16"/>
        <v>6.4783809485167557E-2</v>
      </c>
      <c r="AG15" s="11">
        <f t="shared" si="17"/>
        <v>6.4783809606200782E-2</v>
      </c>
      <c r="AI15" s="2"/>
    </row>
    <row r="16" spans="1:35">
      <c r="A16" s="5">
        <v>2</v>
      </c>
      <c r="B16" s="5" t="s">
        <v>7</v>
      </c>
      <c r="C16" s="5">
        <v>0.92409312725067139</v>
      </c>
      <c r="D16" s="5">
        <v>0.86111545562744141</v>
      </c>
      <c r="E16" s="5">
        <v>0.9916766881942749</v>
      </c>
      <c r="F16" s="5">
        <v>2.8372952714562416E-2</v>
      </c>
      <c r="G16" s="5">
        <v>0.91744649410247803</v>
      </c>
      <c r="H16" s="5">
        <v>0.84221905469894409</v>
      </c>
      <c r="I16" s="5">
        <v>0.9993932843208313</v>
      </c>
      <c r="J16" s="5">
        <v>4.8392679542303085E-2</v>
      </c>
      <c r="K16" s="17">
        <v>454309.3</v>
      </c>
      <c r="L16" s="17">
        <v>319098.59999999998</v>
      </c>
      <c r="M16" s="5">
        <v>8087.4831848144531</v>
      </c>
      <c r="N16" s="7">
        <f t="shared" si="3"/>
        <v>7536.3147251660421</v>
      </c>
      <c r="O16" s="7">
        <f t="shared" si="4"/>
        <v>8678.9611996882213</v>
      </c>
      <c r="P16" s="5">
        <v>5531.2749633789062</v>
      </c>
      <c r="Q16" s="10">
        <f t="shared" si="5"/>
        <v>5077.7295612081534</v>
      </c>
      <c r="R16" s="10">
        <f t="shared" si="6"/>
        <v>6025.3312897115011</v>
      </c>
      <c r="S16" s="8"/>
      <c r="T16" s="10">
        <f t="shared" si="11"/>
        <v>7473.5876278424075</v>
      </c>
      <c r="U16" s="10">
        <f t="shared" si="10"/>
        <v>5074.6488230687901</v>
      </c>
      <c r="V16" s="17">
        <f t="shared" si="0"/>
        <v>-4.0284606629427495</v>
      </c>
      <c r="W16" s="10">
        <f t="shared" si="1"/>
        <v>-4.0990449443145982</v>
      </c>
      <c r="X16" s="10">
        <f t="shared" si="2"/>
        <v>-3.9578763995551309</v>
      </c>
      <c r="Y16" s="4">
        <f t="shared" si="12"/>
        <v>3.6012388455024844E-2</v>
      </c>
      <c r="Z16" s="4">
        <f t="shared" si="13"/>
        <v>3.6012379279397239E-2</v>
      </c>
      <c r="AA16" s="11">
        <f t="shared" si="14"/>
        <v>3.6012383867211041E-2</v>
      </c>
      <c r="AB16" s="17">
        <f t="shared" si="7"/>
        <v>-4.0550818030180142</v>
      </c>
      <c r="AC16" s="10">
        <f t="shared" si="8"/>
        <v>-4.1406359210208468</v>
      </c>
      <c r="AD16" s="10">
        <f t="shared" si="9"/>
        <v>-3.969527682225896</v>
      </c>
      <c r="AE16" s="4">
        <f t="shared" si="15"/>
        <v>4.3650060205526801E-2</v>
      </c>
      <c r="AF16" s="4">
        <f t="shared" si="16"/>
        <v>4.3650061628631741E-2</v>
      </c>
      <c r="AG16" s="11">
        <f t="shared" si="17"/>
        <v>4.3650060917079271E-2</v>
      </c>
      <c r="AI16" s="2"/>
    </row>
    <row r="17" spans="1:35">
      <c r="A17" s="5">
        <v>2</v>
      </c>
      <c r="B17" s="5" t="s">
        <v>8</v>
      </c>
      <c r="C17" s="5">
        <v>0.9486967921257019</v>
      </c>
      <c r="D17" s="5">
        <v>0.89818114042282104</v>
      </c>
      <c r="E17" s="5">
        <v>1.0020534992218018</v>
      </c>
      <c r="F17" s="5">
        <v>5.9225037693977356E-2</v>
      </c>
      <c r="G17" s="5">
        <v>0.9398113489151001</v>
      </c>
      <c r="H17" s="5">
        <v>0.87968015670776367</v>
      </c>
      <c r="I17" s="5">
        <v>1.0040527582168579</v>
      </c>
      <c r="J17" s="5">
        <v>6.5752610564231873E-2</v>
      </c>
      <c r="K17" s="17">
        <v>1507825</v>
      </c>
      <c r="L17" s="17">
        <v>1031372</v>
      </c>
      <c r="M17" s="5">
        <v>27413.5869140625</v>
      </c>
      <c r="N17" s="7">
        <f t="shared" si="3"/>
        <v>25953.885681979536</v>
      </c>
      <c r="O17" s="7">
        <f t="shared" si="4"/>
        <v>28955.386386522507</v>
      </c>
      <c r="P17" s="5">
        <v>18358.36669921875</v>
      </c>
      <c r="Q17" s="10">
        <f t="shared" si="5"/>
        <v>17183.759747955788</v>
      </c>
      <c r="R17" s="10">
        <f t="shared" si="6"/>
        <v>19613.266526372878</v>
      </c>
      <c r="S17" s="8"/>
      <c r="T17" s="10">
        <f t="shared" si="11"/>
        <v>26007.181966030214</v>
      </c>
      <c r="U17" s="10">
        <f t="shared" si="10"/>
        <v>17253.401371470827</v>
      </c>
      <c r="V17" s="17">
        <f t="shared" si="0"/>
        <v>-4.0073847308227313</v>
      </c>
      <c r="W17" s="10">
        <f t="shared" si="1"/>
        <v>-4.0621021584229098</v>
      </c>
      <c r="X17" s="10">
        <f t="shared" si="2"/>
        <v>-3.9526672491197785</v>
      </c>
      <c r="Y17" s="4">
        <f t="shared" si="12"/>
        <v>2.7917054898050256E-2</v>
      </c>
      <c r="Z17" s="4">
        <f t="shared" si="13"/>
        <v>2.7917082501506513E-2</v>
      </c>
      <c r="AA17" s="11">
        <f t="shared" si="14"/>
        <v>2.7917068699778384E-2</v>
      </c>
      <c r="AB17" s="17">
        <f t="shared" si="7"/>
        <v>-4.0285598121842909</v>
      </c>
      <c r="AC17" s="10">
        <f t="shared" si="8"/>
        <v>-4.0946804966010495</v>
      </c>
      <c r="AD17" s="10">
        <f t="shared" si="9"/>
        <v>-3.962439032823863</v>
      </c>
      <c r="AE17" s="4">
        <f t="shared" si="15"/>
        <v>3.3735043069774776E-2</v>
      </c>
      <c r="AF17" s="4">
        <f t="shared" si="16"/>
        <v>3.3735091510422414E-2</v>
      </c>
      <c r="AG17" s="11">
        <f t="shared" si="17"/>
        <v>3.3735067290098592E-2</v>
      </c>
      <c r="AI17" s="2"/>
    </row>
    <row r="18" spans="1:35">
      <c r="A18" s="5">
        <v>2</v>
      </c>
      <c r="B18" s="5" t="s">
        <v>9</v>
      </c>
      <c r="C18" s="5">
        <v>0.92137438058853149</v>
      </c>
      <c r="D18" s="5">
        <v>0.87111985683441162</v>
      </c>
      <c r="E18" s="5">
        <v>0.97452801465988159</v>
      </c>
      <c r="F18" s="5">
        <v>4.2141377925872803E-3</v>
      </c>
      <c r="G18" s="5">
        <v>0.88811516761779785</v>
      </c>
      <c r="H18" s="5">
        <v>0.82981020212173462</v>
      </c>
      <c r="I18" s="5">
        <v>0.95051687955856323</v>
      </c>
      <c r="J18" s="5">
        <v>6.151776178739965E-4</v>
      </c>
      <c r="K18" s="17">
        <v>1065564</v>
      </c>
      <c r="L18" s="17">
        <v>739965.6</v>
      </c>
      <c r="M18" s="5">
        <v>19649.057495117188</v>
      </c>
      <c r="N18" s="7">
        <f t="shared" si="3"/>
        <v>18577.339908520265</v>
      </c>
      <c r="O18" s="7">
        <f t="shared" si="4"/>
        <v>20782.603032952557</v>
      </c>
      <c r="P18" s="5">
        <v>13513.495483398438</v>
      </c>
      <c r="Q18" s="10">
        <f t="shared" si="5"/>
        <v>12626.330541246658</v>
      </c>
      <c r="R18" s="10">
        <f t="shared" si="6"/>
        <v>14462.994399989446</v>
      </c>
      <c r="S18" s="8"/>
      <c r="T18" s="10">
        <f t="shared" si="11"/>
        <v>18104.138178712041</v>
      </c>
      <c r="U18" s="10">
        <f t="shared" si="10"/>
        <v>12001.540306340758</v>
      </c>
      <c r="V18" s="17">
        <f t="shared" si="0"/>
        <v>-3.9932301428918047</v>
      </c>
      <c r="W18" s="10">
        <f t="shared" si="1"/>
        <v>-4.0493169619124894</v>
      </c>
      <c r="X18" s="10">
        <f t="shared" si="2"/>
        <v>-3.9371432713423808</v>
      </c>
      <c r="Y18" s="4">
        <f t="shared" si="12"/>
        <v>2.861572399014525E-2</v>
      </c>
      <c r="Z18" s="4">
        <f t="shared" si="13"/>
        <v>2.8615750790522358E-2</v>
      </c>
      <c r="AA18" s="11">
        <f t="shared" si="14"/>
        <v>2.8615737390333802E-2</v>
      </c>
      <c r="AB18" s="17">
        <f t="shared" si="7"/>
        <v>-4.0029148470826375</v>
      </c>
      <c r="AC18" s="10">
        <f t="shared" ref="AC18:AC28" si="18">LN(Q18/$L18)</f>
        <v>-4.0708193396171728</v>
      </c>
      <c r="AD18" s="10">
        <f t="shared" ref="AD18:AD28" si="19">LN(R18/$L18)</f>
        <v>-3.9350104217353197</v>
      </c>
      <c r="AE18" s="4">
        <f t="shared" si="15"/>
        <v>3.4645149252313955E-2</v>
      </c>
      <c r="AF18" s="4">
        <f t="shared" si="16"/>
        <v>3.4645114973121317E-2</v>
      </c>
      <c r="AG18" s="11">
        <f t="shared" si="17"/>
        <v>3.4645132112717636E-2</v>
      </c>
      <c r="AI18" s="2"/>
    </row>
    <row r="19" spans="1:35">
      <c r="A19" s="5">
        <v>2</v>
      </c>
      <c r="B19" s="5" t="s">
        <v>10</v>
      </c>
      <c r="C19" s="5">
        <v>0.94348734617233276</v>
      </c>
      <c r="D19" s="5">
        <v>0.89245063066482544</v>
      </c>
      <c r="E19" s="5">
        <v>0.99744266271591187</v>
      </c>
      <c r="F19" s="5">
        <v>4.0340304374694824E-2</v>
      </c>
      <c r="G19" s="5">
        <v>0.94712460041046143</v>
      </c>
      <c r="H19" s="5">
        <v>0.88561290502548218</v>
      </c>
      <c r="I19" s="5">
        <v>1.0129086971282959</v>
      </c>
      <c r="J19" s="5">
        <v>0.11282286047935486</v>
      </c>
      <c r="K19" s="17">
        <v>716829</v>
      </c>
      <c r="L19" s="17">
        <v>504331.9</v>
      </c>
      <c r="M19" s="5">
        <v>25328.773193359375</v>
      </c>
      <c r="N19" s="7">
        <f t="shared" si="3"/>
        <v>23958.647344133031</v>
      </c>
      <c r="O19" s="7">
        <f t="shared" si="4"/>
        <v>26777.253755988004</v>
      </c>
      <c r="P19" s="5">
        <v>17542.125244140625</v>
      </c>
      <c r="Q19" s="10">
        <f t="shared" si="5"/>
        <v>16402.839080472957</v>
      </c>
      <c r="R19" s="10">
        <f t="shared" si="6"/>
        <v>18760.542295540396</v>
      </c>
      <c r="S19" s="8"/>
      <c r="T19" s="10">
        <f t="shared" si="11"/>
        <v>23897.377002003559</v>
      </c>
      <c r="U19" s="10">
        <f t="shared" si="10"/>
        <v>16614.578362206958</v>
      </c>
      <c r="V19" s="17">
        <f t="shared" si="0"/>
        <v>-3.3428962885416258</v>
      </c>
      <c r="W19" s="10">
        <f t="shared" si="1"/>
        <v>-3.3985080015303786</v>
      </c>
      <c r="X19" s="10">
        <f t="shared" si="2"/>
        <v>-3.287284531747122</v>
      </c>
      <c r="Y19" s="4">
        <f t="shared" si="12"/>
        <v>2.8373322953445298E-2</v>
      </c>
      <c r="Z19" s="4">
        <f t="shared" si="13"/>
        <v>2.8373345303318271E-2</v>
      </c>
      <c r="AA19" s="11">
        <f t="shared" si="14"/>
        <v>2.8373334128381784E-2</v>
      </c>
      <c r="AB19" s="17">
        <f t="shared" si="7"/>
        <v>-3.3586294379039936</v>
      </c>
      <c r="AC19" s="10">
        <f t="shared" si="18"/>
        <v>-3.4257801485699932</v>
      </c>
      <c r="AD19" s="10">
        <f t="shared" si="19"/>
        <v>-3.2914787329084896</v>
      </c>
      <c r="AE19" s="4">
        <f t="shared" si="15"/>
        <v>3.4260566666326348E-2</v>
      </c>
      <c r="AF19" s="4">
        <f t="shared" si="16"/>
        <v>3.4260563773216339E-2</v>
      </c>
      <c r="AG19" s="11">
        <f t="shared" si="17"/>
        <v>3.4260565219771347E-2</v>
      </c>
      <c r="AI19" s="2"/>
    </row>
    <row r="20" spans="1:35">
      <c r="A20">
        <v>3</v>
      </c>
      <c r="B20" t="s">
        <v>2</v>
      </c>
      <c r="C20">
        <v>0.87899500131607056</v>
      </c>
      <c r="D20">
        <v>0.77831339836120605</v>
      </c>
      <c r="E20">
        <v>0.99270063638687134</v>
      </c>
      <c r="F20">
        <v>3.7705950438976288E-2</v>
      </c>
      <c r="G20">
        <v>0.8956369161605835</v>
      </c>
      <c r="H20">
        <v>0.76473838090896606</v>
      </c>
      <c r="I20">
        <v>1.0489410161972046</v>
      </c>
      <c r="J20">
        <v>0.17153841257095337</v>
      </c>
      <c r="K20" s="2">
        <v>40877.763356536627</v>
      </c>
      <c r="L20" s="2">
        <v>28212.435424804688</v>
      </c>
      <c r="M20" s="2">
        <v>10839.864624023438</v>
      </c>
      <c r="N20" s="2">
        <f t="shared" si="3"/>
        <v>9598.2479210844594</v>
      </c>
      <c r="O20" s="2">
        <f t="shared" si="4"/>
        <v>12242.095330135367</v>
      </c>
      <c r="P20" s="2">
        <v>7231.1453552246094</v>
      </c>
      <c r="Q20">
        <f t="shared" si="5"/>
        <v>6174.3040135296751</v>
      </c>
      <c r="R20">
        <f t="shared" si="6"/>
        <v>8468.8841150673888</v>
      </c>
      <c r="T20" s="8"/>
      <c r="V20">
        <f t="shared" si="0"/>
        <v>-1.3273557246103886</v>
      </c>
      <c r="W20">
        <f t="shared" si="1"/>
        <v>-1.449005658388413</v>
      </c>
      <c r="X20">
        <f t="shared" si="2"/>
        <v>-1.2057057824492801</v>
      </c>
      <c r="Y20" s="4"/>
      <c r="Z20" s="4"/>
      <c r="AA20" s="4"/>
      <c r="AB20">
        <f t="shared" si="7"/>
        <v>-1.3613654125875356</v>
      </c>
      <c r="AC20">
        <f t="shared" si="18"/>
        <v>-1.5193666874528844</v>
      </c>
      <c r="AD20">
        <f t="shared" si="19"/>
        <v>-1.2033640988349679</v>
      </c>
      <c r="AF20" s="2"/>
      <c r="AG20" s="2"/>
      <c r="AH20" s="2"/>
      <c r="AI20" s="2"/>
    </row>
    <row r="21" spans="1:35">
      <c r="A21">
        <v>3</v>
      </c>
      <c r="B21" t="s">
        <v>3</v>
      </c>
      <c r="C21">
        <v>0.82632988691329956</v>
      </c>
      <c r="D21">
        <v>0.71894747018814087</v>
      </c>
      <c r="E21">
        <v>0.94975095987319946</v>
      </c>
      <c r="F21">
        <v>7.2335880249738693E-3</v>
      </c>
      <c r="G21">
        <v>0.86075448989868164</v>
      </c>
      <c r="H21">
        <v>0.71831190586090088</v>
      </c>
      <c r="I21">
        <v>1.03144371509552</v>
      </c>
      <c r="J21">
        <v>0.10425348579883575</v>
      </c>
      <c r="K21" s="2">
        <v>46710.647668387741</v>
      </c>
      <c r="L21" s="2">
        <v>31299.381103515625</v>
      </c>
      <c r="M21" s="2">
        <v>8067.4706726074219</v>
      </c>
      <c r="N21" s="2">
        <f t="shared" si="3"/>
        <v>7019.0949103774283</v>
      </c>
      <c r="O21" s="2">
        <f t="shared" si="4"/>
        <v>9272.4328341089058</v>
      </c>
      <c r="P21" s="2">
        <v>5103.8498840332031</v>
      </c>
      <c r="Q21">
        <f t="shared" si="5"/>
        <v>4259.2355153801127</v>
      </c>
      <c r="R21">
        <f t="shared" si="6"/>
        <v>6115.9527882044722</v>
      </c>
      <c r="T21" s="8"/>
      <c r="V21">
        <f t="shared" si="0"/>
        <v>-1.7561321304651378</v>
      </c>
      <c r="W21">
        <f t="shared" si="1"/>
        <v>-1.8953378605710249</v>
      </c>
      <c r="X21">
        <f t="shared" si="2"/>
        <v>-1.6169263533534497</v>
      </c>
      <c r="Y21" s="4"/>
      <c r="Z21" s="4"/>
      <c r="AA21" s="4"/>
      <c r="AB21">
        <f t="shared" si="7"/>
        <v>-1.8136031901255363</v>
      </c>
      <c r="AC21">
        <f t="shared" si="18"/>
        <v>-1.994508636606503</v>
      </c>
      <c r="AD21">
        <f t="shared" si="19"/>
        <v>-1.6326977556540061</v>
      </c>
      <c r="AF21" s="2"/>
      <c r="AG21" s="2"/>
      <c r="AH21" s="2"/>
      <c r="AI21" s="2"/>
    </row>
    <row r="22" spans="1:35">
      <c r="A22">
        <v>3</v>
      </c>
      <c r="B22" t="s">
        <v>4</v>
      </c>
      <c r="C22">
        <v>0.89365923404693604</v>
      </c>
      <c r="D22">
        <v>0.7989509105682373</v>
      </c>
      <c r="E22">
        <v>0.99959433078765869</v>
      </c>
      <c r="F22">
        <v>4.9171838909387589E-2</v>
      </c>
      <c r="G22">
        <v>0.9872291088104248</v>
      </c>
      <c r="H22">
        <v>0.85357373952865601</v>
      </c>
      <c r="I22">
        <v>1.1418126821517944</v>
      </c>
      <c r="J22">
        <v>0.86251199245452881</v>
      </c>
      <c r="K22" s="2">
        <v>47559.526377502829</v>
      </c>
      <c r="L22" s="2">
        <v>33047.99453118071</v>
      </c>
      <c r="M22" s="2">
        <v>3687.4212036132812</v>
      </c>
      <c r="N22" s="2">
        <f t="shared" si="3"/>
        <v>3296.6353518960559</v>
      </c>
      <c r="O22" s="2">
        <f t="shared" si="4"/>
        <v>4124.5312632358891</v>
      </c>
      <c r="P22" s="2">
        <v>2377.4866180419922</v>
      </c>
      <c r="Q22">
        <f t="shared" si="5"/>
        <v>2055.6121260757518</v>
      </c>
      <c r="R22">
        <f t="shared" si="6"/>
        <v>2749.7612525361783</v>
      </c>
      <c r="T22" s="8"/>
      <c r="V22">
        <f t="shared" si="0"/>
        <v>-2.5570547604261376</v>
      </c>
      <c r="W22">
        <f t="shared" si="1"/>
        <v>-2.6690797553500127</v>
      </c>
      <c r="X22">
        <f t="shared" si="2"/>
        <v>-2.4450297331771411</v>
      </c>
      <c r="Y22" s="4"/>
      <c r="Z22" s="4"/>
      <c r="AA22" s="4"/>
      <c r="AB22">
        <f t="shared" si="7"/>
        <v>-2.631916997775595</v>
      </c>
      <c r="AC22">
        <f t="shared" si="18"/>
        <v>-2.777387209450374</v>
      </c>
      <c r="AD22">
        <f t="shared" si="19"/>
        <v>-2.4864467939632808</v>
      </c>
      <c r="AF22" s="2"/>
      <c r="AG22" s="2"/>
      <c r="AH22" s="2"/>
      <c r="AI22" s="2"/>
    </row>
    <row r="23" spans="1:35">
      <c r="A23">
        <v>3</v>
      </c>
      <c r="B23" t="s">
        <v>5</v>
      </c>
      <c r="C23">
        <v>0.89617085456848145</v>
      </c>
      <c r="D23">
        <v>0.79861629009246826</v>
      </c>
      <c r="E23">
        <v>1.0056421756744385</v>
      </c>
      <c r="F23">
        <v>6.2277257442474365E-2</v>
      </c>
      <c r="G23">
        <v>0.94070154428482056</v>
      </c>
      <c r="H23">
        <v>0.80936592817306519</v>
      </c>
      <c r="I23">
        <v>1.0933488607406616</v>
      </c>
      <c r="J23">
        <v>0.42558661103248596</v>
      </c>
      <c r="K23" s="2">
        <v>48026.576464109123</v>
      </c>
      <c r="L23" s="2">
        <v>33457.215632926673</v>
      </c>
      <c r="M23" s="2">
        <v>2311.8480072021484</v>
      </c>
      <c r="N23" s="2">
        <f t="shared" si="3"/>
        <v>2060.186868015277</v>
      </c>
      <c r="O23" s="2">
        <f t="shared" si="4"/>
        <v>2594.250618162202</v>
      </c>
      <c r="P23" s="2">
        <v>1514.1475219726562</v>
      </c>
      <c r="Q23">
        <f t="shared" si="5"/>
        <v>1302.7506254772284</v>
      </c>
      <c r="R23">
        <f t="shared" si="6"/>
        <v>1759.847879203217</v>
      </c>
      <c r="T23" s="8"/>
      <c r="V23">
        <f t="shared" si="0"/>
        <v>-3.0337073262017222</v>
      </c>
      <c r="W23">
        <f t="shared" si="1"/>
        <v>-3.1489578427051867</v>
      </c>
      <c r="X23">
        <f t="shared" si="2"/>
        <v>-2.9184568382364251</v>
      </c>
      <c r="Y23" s="4"/>
      <c r="Z23" s="4"/>
      <c r="AA23" s="4"/>
      <c r="AB23">
        <f t="shared" si="7"/>
        <v>-3.0954148884764749</v>
      </c>
      <c r="AC23">
        <f t="shared" si="18"/>
        <v>-3.2457895823723981</v>
      </c>
      <c r="AD23">
        <f t="shared" si="19"/>
        <v>-2.9450401042564827</v>
      </c>
      <c r="AF23" s="2"/>
      <c r="AG23" s="2"/>
      <c r="AH23" s="2"/>
      <c r="AI23" s="2"/>
    </row>
    <row r="24" spans="1:35">
      <c r="A24">
        <v>3</v>
      </c>
      <c r="B24" t="s">
        <v>6</v>
      </c>
      <c r="C24">
        <v>0.91060519218444824</v>
      </c>
      <c r="D24">
        <v>0.80607730150222778</v>
      </c>
      <c r="E24">
        <v>1.0286877155303955</v>
      </c>
      <c r="F24">
        <v>0.13223643600940704</v>
      </c>
      <c r="G24">
        <v>0.94050765037536621</v>
      </c>
      <c r="H24">
        <v>0.80185335874557495</v>
      </c>
      <c r="I24">
        <v>1.103137731552124</v>
      </c>
      <c r="J24">
        <v>0.45100364089012146</v>
      </c>
      <c r="K24" s="2">
        <v>48004.218872070312</v>
      </c>
      <c r="L24" s="2">
        <v>33806.981590293348</v>
      </c>
      <c r="M24" s="2">
        <v>1730.3025970458984</v>
      </c>
      <c r="N24" s="2">
        <f t="shared" si="3"/>
        <v>1531.6820694294313</v>
      </c>
      <c r="O24" s="2">
        <f t="shared" si="4"/>
        <v>1954.6791926578962</v>
      </c>
      <c r="P24" s="2">
        <v>1160.2855377197266</v>
      </c>
      <c r="Q24">
        <f t="shared" si="5"/>
        <v>989.23044116158553</v>
      </c>
      <c r="R24">
        <f t="shared" si="6"/>
        <v>1360.9189422770132</v>
      </c>
      <c r="T24" s="8"/>
      <c r="V24">
        <f t="shared" si="0"/>
        <v>-3.3229925954119803</v>
      </c>
      <c r="W24">
        <f t="shared" si="1"/>
        <v>-3.4449223769139392</v>
      </c>
      <c r="X24">
        <f t="shared" si="2"/>
        <v>-3.2010628160686716</v>
      </c>
      <c r="Y24" s="4"/>
      <c r="Z24" s="4"/>
      <c r="AA24" s="4"/>
      <c r="AB24">
        <f t="shared" si="7"/>
        <v>-3.3720012090508695</v>
      </c>
      <c r="AC24">
        <f t="shared" si="18"/>
        <v>-3.5314953073778907</v>
      </c>
      <c r="AD24">
        <f t="shared" si="19"/>
        <v>-3.2125071726640027</v>
      </c>
      <c r="AF24" s="2"/>
      <c r="AG24" s="2"/>
      <c r="AH24" s="2"/>
      <c r="AI24" s="2"/>
    </row>
    <row r="25" spans="1:35">
      <c r="A25">
        <v>3</v>
      </c>
      <c r="B25" t="s">
        <v>7</v>
      </c>
      <c r="C25">
        <v>0.93570560216903687</v>
      </c>
      <c r="D25">
        <v>0.85828226804733276</v>
      </c>
      <c r="E25">
        <v>1.0201131105422974</v>
      </c>
      <c r="F25">
        <v>0.13153116405010223</v>
      </c>
      <c r="G25">
        <v>0.94236308336257935</v>
      </c>
      <c r="H25">
        <v>0.84206879138946533</v>
      </c>
      <c r="I25">
        <v>1.0546028614044189</v>
      </c>
      <c r="J25">
        <v>0.30113688111305237</v>
      </c>
      <c r="K25" s="2">
        <v>454309.28479534388</v>
      </c>
      <c r="L25" s="2">
        <v>319098.55290277675</v>
      </c>
      <c r="M25" s="2">
        <v>7944.0729064941406</v>
      </c>
      <c r="N25" s="2">
        <f t="shared" si="3"/>
        <v>7286.7542293366305</v>
      </c>
      <c r="O25" s="2">
        <f t="shared" si="4"/>
        <v>8660.6863492091816</v>
      </c>
      <c r="P25" s="2">
        <v>5359.2400512695312</v>
      </c>
      <c r="Q25">
        <f t="shared" si="5"/>
        <v>4788.8642862859406</v>
      </c>
      <c r="R25">
        <f t="shared" si="6"/>
        <v>5997.5503555489749</v>
      </c>
      <c r="T25" s="8"/>
      <c r="V25">
        <f t="shared" si="0"/>
        <v>-4.0463521058871574</v>
      </c>
      <c r="W25">
        <f t="shared" si="1"/>
        <v>-4.1327199992996313</v>
      </c>
      <c r="X25">
        <f t="shared" si="2"/>
        <v>-3.9599842356037556</v>
      </c>
      <c r="Y25" s="4"/>
      <c r="Z25" s="4"/>
      <c r="AA25" s="4"/>
      <c r="AB25">
        <f t="shared" si="7"/>
        <v>-4.0866778147893905</v>
      </c>
      <c r="AC25">
        <f t="shared" si="18"/>
        <v>-4.199206716014797</v>
      </c>
      <c r="AD25">
        <f t="shared" si="19"/>
        <v>-3.9741488865542602</v>
      </c>
      <c r="AF25" s="2"/>
      <c r="AG25" s="2"/>
      <c r="AH25" s="2"/>
      <c r="AI25" s="2"/>
    </row>
    <row r="26" spans="1:35">
      <c r="A26">
        <v>3</v>
      </c>
      <c r="B26" t="s">
        <v>8</v>
      </c>
      <c r="C26">
        <v>0.99744784832000732</v>
      </c>
      <c r="D26">
        <v>0.93715047836303711</v>
      </c>
      <c r="E26">
        <v>1.0616248846054077</v>
      </c>
      <c r="F26">
        <v>0.93598121404647827</v>
      </c>
      <c r="G26">
        <v>1.0361630916595459</v>
      </c>
      <c r="H26">
        <v>0.9553837776184082</v>
      </c>
      <c r="I26">
        <v>1.1237725019454956</v>
      </c>
      <c r="J26">
        <v>0.39098015427589417</v>
      </c>
      <c r="K26" s="2">
        <v>1507825.2663068771</v>
      </c>
      <c r="L26" s="2">
        <v>1031372.0729646683</v>
      </c>
      <c r="M26" s="2">
        <v>26490.49462890625</v>
      </c>
      <c r="N26" s="2">
        <f t="shared" si="3"/>
        <v>24889.099013872772</v>
      </c>
      <c r="O26" s="2">
        <f t="shared" si="4"/>
        <v>28194.924378301865</v>
      </c>
      <c r="P26" s="2">
        <v>16970.101440429688</v>
      </c>
      <c r="Q26">
        <f t="shared" si="5"/>
        <v>15647.110730908928</v>
      </c>
      <c r="R26">
        <f t="shared" si="6"/>
        <v>18404.952215249898</v>
      </c>
      <c r="T26" s="8"/>
      <c r="V26">
        <f t="shared" si="0"/>
        <v>-4.0416376953074904</v>
      </c>
      <c r="W26">
        <f t="shared" si="1"/>
        <v>-4.1039937537001787</v>
      </c>
      <c r="X26">
        <f t="shared" si="2"/>
        <v>-3.979281695545537</v>
      </c>
      <c r="AB26">
        <f t="shared" si="7"/>
        <v>-4.1071922475660561</v>
      </c>
      <c r="AC26">
        <f t="shared" si="18"/>
        <v>-4.1883590223182914</v>
      </c>
      <c r="AD26">
        <f t="shared" si="19"/>
        <v>-4.0260255338913478</v>
      </c>
      <c r="AF26" s="2"/>
      <c r="AG26" s="2"/>
      <c r="AH26" s="2"/>
      <c r="AI26" s="2"/>
    </row>
    <row r="27" spans="1:35">
      <c r="A27">
        <v>3</v>
      </c>
      <c r="B27" t="s">
        <v>9</v>
      </c>
      <c r="C27">
        <v>0.99795997142791748</v>
      </c>
      <c r="D27">
        <v>0.9366757869720459</v>
      </c>
      <c r="E27">
        <v>1.0632537603378296</v>
      </c>
      <c r="F27">
        <v>0.9496421217918396</v>
      </c>
      <c r="G27">
        <v>1.0165330171585083</v>
      </c>
      <c r="H27">
        <v>0.93592274188995361</v>
      </c>
      <c r="I27">
        <v>1.10408616065979</v>
      </c>
      <c r="J27">
        <v>0.69727182388305664</v>
      </c>
      <c r="K27" s="2">
        <v>1065563.9497882426</v>
      </c>
      <c r="L27" s="2">
        <v>739965.60877892375</v>
      </c>
      <c r="M27" s="2">
        <v>19098.121704101562</v>
      </c>
      <c r="N27" s="2">
        <f t="shared" si="3"/>
        <v>17925.317267720158</v>
      </c>
      <c r="O27" s="2">
        <f t="shared" si="4"/>
        <v>20347.660583566347</v>
      </c>
      <c r="P27" s="2">
        <v>12332.2939453125</v>
      </c>
      <c r="Q27">
        <f t="shared" si="5"/>
        <v>11354.352965734695</v>
      </c>
      <c r="R27">
        <f t="shared" si="6"/>
        <v>13394.464533898603</v>
      </c>
      <c r="T27" s="8"/>
      <c r="V27">
        <f t="shared" si="0"/>
        <v>-4.0216694781919351</v>
      </c>
      <c r="W27">
        <f t="shared" si="1"/>
        <v>-4.0850453822470323</v>
      </c>
      <c r="X27">
        <f t="shared" si="2"/>
        <v>-3.958293522067621</v>
      </c>
      <c r="AB27">
        <f t="shared" si="7"/>
        <v>-4.0943823647747504</v>
      </c>
      <c r="AC27">
        <f t="shared" si="18"/>
        <v>-4.1770025188831044</v>
      </c>
      <c r="AD27">
        <f t="shared" si="19"/>
        <v>-4.0117621833705055</v>
      </c>
      <c r="AF27" s="2"/>
      <c r="AG27" s="2"/>
      <c r="AH27" s="2"/>
      <c r="AI27" s="2"/>
    </row>
    <row r="28" spans="1:35">
      <c r="A28">
        <v>3</v>
      </c>
      <c r="B28" t="s">
        <v>10</v>
      </c>
      <c r="C28">
        <v>1.0265349149703979</v>
      </c>
      <c r="D28">
        <v>0.96429967880249023</v>
      </c>
      <c r="E28">
        <v>1.0927869081497192</v>
      </c>
      <c r="F28">
        <v>0.41179805994033813</v>
      </c>
      <c r="G28">
        <v>1.1018240451812744</v>
      </c>
      <c r="H28">
        <v>1.0156804323196411</v>
      </c>
      <c r="I28">
        <v>1.1952736377716064</v>
      </c>
      <c r="J28">
        <v>1.9564485177397728E-2</v>
      </c>
      <c r="K28" s="2">
        <v>716828.99117814004</v>
      </c>
      <c r="L28" s="2">
        <v>504331.92674851045</v>
      </c>
      <c r="M28" s="2">
        <v>23158.807861328125</v>
      </c>
      <c r="N28" s="2">
        <f t="shared" si="3"/>
        <v>21754.767266563136</v>
      </c>
      <c r="O28" s="2">
        <f t="shared" si="4"/>
        <v>24653.461347479668</v>
      </c>
      <c r="P28" s="2">
        <v>14789.666870117188</v>
      </c>
      <c r="Q28">
        <f t="shared" si="5"/>
        <v>13633.372361576146</v>
      </c>
      <c r="R28">
        <f t="shared" si="6"/>
        <v>16044.033200974049</v>
      </c>
      <c r="T28" s="8"/>
      <c r="V28">
        <f t="shared" si="0"/>
        <v>-3.4324621287807937</v>
      </c>
      <c r="W28">
        <f t="shared" si="1"/>
        <v>-3.4950043879380233</v>
      </c>
      <c r="X28">
        <f t="shared" si="2"/>
        <v>-3.369919995718019</v>
      </c>
      <c r="AB28">
        <f t="shared" si="7"/>
        <v>-3.5293058836437718</v>
      </c>
      <c r="AC28">
        <f t="shared" si="18"/>
        <v>-3.6107139990341843</v>
      </c>
      <c r="AD28">
        <f t="shared" si="19"/>
        <v>-3.4478976188422545</v>
      </c>
      <c r="AF28" s="2"/>
      <c r="AG28" s="2"/>
      <c r="AH28" s="2"/>
      <c r="AI28" s="2"/>
    </row>
    <row r="31" spans="1:35">
      <c r="V31" s="9" t="s">
        <v>33</v>
      </c>
      <c r="AB31" s="9" t="s">
        <v>33</v>
      </c>
    </row>
    <row r="32" spans="1:35">
      <c r="A32" t="s">
        <v>45</v>
      </c>
    </row>
    <row r="34" spans="2:27">
      <c r="C34" t="s">
        <v>39</v>
      </c>
      <c r="D34" t="s">
        <v>12</v>
      </c>
      <c r="E34" t="s">
        <v>13</v>
      </c>
      <c r="K34" s="1" t="s">
        <v>19</v>
      </c>
      <c r="M34" s="9" t="s">
        <v>21</v>
      </c>
      <c r="N34" s="9" t="s">
        <v>25</v>
      </c>
      <c r="O34" s="9" t="s">
        <v>26</v>
      </c>
      <c r="T34" s="9" t="s">
        <v>38</v>
      </c>
      <c r="Y34" s="6" t="s">
        <v>35</v>
      </c>
      <c r="Z34" s="6" t="s">
        <v>36</v>
      </c>
      <c r="AA34" s="6" t="s">
        <v>34</v>
      </c>
    </row>
    <row r="35" spans="2:27">
      <c r="B35" s="16" t="s">
        <v>40</v>
      </c>
      <c r="C35" s="12">
        <v>0.74</v>
      </c>
      <c r="D35" s="12">
        <v>0.65</v>
      </c>
      <c r="E35" s="12">
        <v>0.84</v>
      </c>
      <c r="K35" s="13">
        <v>732000</v>
      </c>
      <c r="M35" s="15">
        <v>20407</v>
      </c>
      <c r="N35" s="15">
        <v>17977</v>
      </c>
      <c r="O35" s="15">
        <v>23232</v>
      </c>
      <c r="T35" s="15">
        <v>15101</v>
      </c>
      <c r="V35" s="17">
        <f t="shared" ref="V35:V43" si="20">LN(M35/$K35)</f>
        <v>-3.5799025347143627</v>
      </c>
      <c r="W35" s="10">
        <f t="shared" ref="W35:W43" si="21">LN(N35/$K35)</f>
        <v>-3.7066873508970328</v>
      </c>
      <c r="X35" s="10">
        <f t="shared" ref="X35:X43" si="22">LN(O35/$K35)</f>
        <v>-3.4502498753189261</v>
      </c>
      <c r="Y35" s="4">
        <f>(V35-W35)/1.96</f>
        <v>6.4686130705443948E-2</v>
      </c>
      <c r="Z35" s="4">
        <f>(X35-V35)/1.96</f>
        <v>6.6149316018079884E-2</v>
      </c>
      <c r="AA35" s="11">
        <f>AVERAGE(Y35:Z35)</f>
        <v>6.5417723361761909E-2</v>
      </c>
    </row>
    <row r="36" spans="2:27">
      <c r="B36" s="16">
        <v>1</v>
      </c>
      <c r="C36" s="12">
        <v>0.67</v>
      </c>
      <c r="D36" s="12">
        <v>0.54</v>
      </c>
      <c r="E36" s="12">
        <v>0.82</v>
      </c>
      <c r="K36" s="13">
        <v>720620</v>
      </c>
      <c r="M36" s="15">
        <v>15042</v>
      </c>
      <c r="N36" s="15">
        <v>12290</v>
      </c>
      <c r="O36" s="15">
        <v>27855</v>
      </c>
      <c r="T36" s="15">
        <v>10078</v>
      </c>
      <c r="V36" s="17">
        <f t="shared" si="20"/>
        <v>-3.8692656641735321</v>
      </c>
      <c r="W36" s="10">
        <f t="shared" si="21"/>
        <v>-4.0713260289997999</v>
      </c>
      <c r="X36" s="10">
        <f t="shared" si="22"/>
        <v>-3.2530994691049648</v>
      </c>
      <c r="Y36" s="4">
        <f t="shared" ref="Y36:Y43" si="23">(V36-W36)/1.96</f>
        <v>0.10309202287054478</v>
      </c>
      <c r="Z36" s="4">
        <f t="shared" ref="Z36:Z43" si="24">(X36-V36)/1.96</f>
        <v>0.31437050768804453</v>
      </c>
      <c r="AA36" s="11">
        <f t="shared" ref="AA36:AA43" si="25">AVERAGE(Y36:Z36)</f>
        <v>0.20873126527929464</v>
      </c>
    </row>
    <row r="37" spans="2:27">
      <c r="B37" s="16">
        <v>2</v>
      </c>
      <c r="C37" s="12">
        <v>0.73</v>
      </c>
      <c r="D37" s="12">
        <v>0.61</v>
      </c>
      <c r="E37" s="12">
        <v>0.88</v>
      </c>
      <c r="K37" s="13">
        <v>710233</v>
      </c>
      <c r="M37" s="15">
        <v>6197</v>
      </c>
      <c r="N37" s="15">
        <v>5141</v>
      </c>
      <c r="O37" s="15">
        <v>10159</v>
      </c>
      <c r="T37" s="15">
        <v>4524</v>
      </c>
      <c r="V37" s="17">
        <f t="shared" si="20"/>
        <v>-4.7415277812338026</v>
      </c>
      <c r="W37" s="10">
        <f t="shared" si="21"/>
        <v>-4.9283454721404052</v>
      </c>
      <c r="X37" s="10">
        <f t="shared" si="22"/>
        <v>-4.2472330731043648</v>
      </c>
      <c r="Y37" s="4">
        <f t="shared" si="23"/>
        <v>9.5315148421736023E-2</v>
      </c>
      <c r="Z37" s="4">
        <f t="shared" si="24"/>
        <v>0.25219117761706011</v>
      </c>
      <c r="AA37" s="11">
        <f t="shared" si="25"/>
        <v>0.17375316301939808</v>
      </c>
    </row>
    <row r="38" spans="2:27">
      <c r="B38" s="16">
        <v>3</v>
      </c>
      <c r="C38" s="12">
        <v>0.81</v>
      </c>
      <c r="D38" s="12">
        <v>0.69</v>
      </c>
      <c r="E38" s="12">
        <v>0.94</v>
      </c>
      <c r="K38" s="13">
        <v>701269</v>
      </c>
      <c r="M38" s="15">
        <v>3686</v>
      </c>
      <c r="N38" s="15">
        <v>3177</v>
      </c>
      <c r="O38" s="15">
        <v>5343</v>
      </c>
      <c r="T38" s="15">
        <v>2986</v>
      </c>
      <c r="V38" s="17">
        <f t="shared" si="20"/>
        <v>-5.2483496916963794</v>
      </c>
      <c r="W38" s="10">
        <f t="shared" si="21"/>
        <v>-5.3969541956566314</v>
      </c>
      <c r="X38" s="10">
        <f t="shared" si="22"/>
        <v>-4.8771042579683765</v>
      </c>
      <c r="Y38" s="4">
        <f t="shared" si="23"/>
        <v>7.5818624469516288E-2</v>
      </c>
      <c r="Z38" s="4">
        <f t="shared" si="24"/>
        <v>0.1894109355755117</v>
      </c>
      <c r="AA38" s="11">
        <f t="shared" si="25"/>
        <v>0.13261478002251398</v>
      </c>
    </row>
    <row r="39" spans="2:27">
      <c r="B39" s="16">
        <v>4</v>
      </c>
      <c r="C39" s="12">
        <v>0.88</v>
      </c>
      <c r="D39" s="12">
        <v>0.77</v>
      </c>
      <c r="E39" s="12">
        <v>1</v>
      </c>
      <c r="K39" s="13">
        <v>709087</v>
      </c>
      <c r="M39" s="15">
        <v>2730</v>
      </c>
      <c r="N39" s="15">
        <v>2402</v>
      </c>
      <c r="O39" s="15">
        <v>3545</v>
      </c>
      <c r="T39" s="15">
        <v>2402</v>
      </c>
      <c r="V39" s="17">
        <f t="shared" si="20"/>
        <v>-5.5596766178467361</v>
      </c>
      <c r="W39" s="10">
        <f t="shared" si="21"/>
        <v>-5.6876765033858119</v>
      </c>
      <c r="X39" s="10">
        <f t="shared" si="22"/>
        <v>-5.2984400670595129</v>
      </c>
      <c r="Y39" s="4">
        <f t="shared" si="23"/>
        <v>6.5306064050548895E-2</v>
      </c>
      <c r="Z39" s="4">
        <f t="shared" si="24"/>
        <v>0.13328395448327715</v>
      </c>
      <c r="AA39" s="11">
        <f t="shared" si="25"/>
        <v>9.9295009266913023E-2</v>
      </c>
    </row>
    <row r="40" spans="2:27">
      <c r="B40" s="16" t="s">
        <v>41</v>
      </c>
      <c r="C40" s="12">
        <v>0.92</v>
      </c>
      <c r="D40" s="12">
        <v>0.87</v>
      </c>
      <c r="E40" s="12">
        <v>0.98</v>
      </c>
      <c r="K40" s="13">
        <v>23000000</v>
      </c>
      <c r="M40" s="15">
        <v>12807</v>
      </c>
      <c r="N40" s="15">
        <v>12022</v>
      </c>
      <c r="O40" s="15">
        <v>14720</v>
      </c>
      <c r="T40" s="15">
        <v>11782</v>
      </c>
      <c r="V40" s="17">
        <f t="shared" si="20"/>
        <v>-7.493257598467352</v>
      </c>
      <c r="W40" s="10">
        <f t="shared" si="21"/>
        <v>-7.5565111902943167</v>
      </c>
      <c r="X40" s="10">
        <f t="shared" si="22"/>
        <v>-7.3540423816105562</v>
      </c>
      <c r="Y40" s="4">
        <f t="shared" si="23"/>
        <v>3.2272240728043251E-2</v>
      </c>
      <c r="Z40" s="4">
        <f t="shared" si="24"/>
        <v>7.10281718657121E-2</v>
      </c>
      <c r="AA40" s="11">
        <f t="shared" si="25"/>
        <v>5.1650206296877679E-2</v>
      </c>
    </row>
    <row r="41" spans="2:27">
      <c r="B41" s="16" t="s">
        <v>42</v>
      </c>
      <c r="C41" s="12">
        <v>0.92</v>
      </c>
      <c r="D41" s="12">
        <v>0.9</v>
      </c>
      <c r="E41" s="12">
        <v>0.94</v>
      </c>
      <c r="K41" s="13">
        <v>14000000</v>
      </c>
      <c r="M41" s="15">
        <v>76936</v>
      </c>
      <c r="N41" s="15">
        <v>75299</v>
      </c>
      <c r="O41" s="15">
        <v>85484</v>
      </c>
      <c r="T41" s="15">
        <v>70781</v>
      </c>
      <c r="V41" s="17">
        <f t="shared" si="20"/>
        <v>-5.2038387011872151</v>
      </c>
      <c r="W41" s="10">
        <f t="shared" si="21"/>
        <v>-5.2253457540922144</v>
      </c>
      <c r="X41" s="10">
        <f t="shared" si="22"/>
        <v>-5.0984833846694508</v>
      </c>
      <c r="Y41" s="4">
        <f t="shared" si="23"/>
        <v>1.0972986176020006E-2</v>
      </c>
      <c r="Z41" s="4">
        <f t="shared" si="24"/>
        <v>5.3752712509063424E-2</v>
      </c>
      <c r="AA41" s="11">
        <f t="shared" si="25"/>
        <v>3.2362849342541716E-2</v>
      </c>
    </row>
    <row r="42" spans="2:27">
      <c r="B42" s="16" t="s">
        <v>43</v>
      </c>
      <c r="C42" s="12">
        <v>0.88</v>
      </c>
      <c r="D42" s="12">
        <v>0.86</v>
      </c>
      <c r="E42" s="12">
        <v>0.9</v>
      </c>
      <c r="K42" s="13">
        <v>6400000</v>
      </c>
      <c r="M42" s="15">
        <v>80775</v>
      </c>
      <c r="N42" s="15">
        <v>78980</v>
      </c>
      <c r="O42" s="15">
        <v>93924</v>
      </c>
      <c r="T42" s="15">
        <v>71082</v>
      </c>
      <c r="V42" s="17">
        <f t="shared" si="20"/>
        <v>-4.3723857576372014</v>
      </c>
      <c r="W42" s="10">
        <f t="shared" si="21"/>
        <v>-4.3948586134892595</v>
      </c>
      <c r="X42" s="10">
        <f t="shared" si="22"/>
        <v>-4.2215673247370615</v>
      </c>
      <c r="Y42" s="4">
        <f t="shared" si="23"/>
        <v>1.1465742781662326E-2</v>
      </c>
      <c r="Z42" s="4">
        <f t="shared" si="24"/>
        <v>7.6948180051091761E-2</v>
      </c>
      <c r="AA42" s="11">
        <f t="shared" si="25"/>
        <v>4.4206961416377047E-2</v>
      </c>
    </row>
    <row r="43" spans="2:27">
      <c r="B43" s="16" t="s">
        <v>44</v>
      </c>
      <c r="C43" s="12">
        <v>0.86</v>
      </c>
      <c r="D43" s="12">
        <v>0.83</v>
      </c>
      <c r="E43" s="12">
        <v>0.9</v>
      </c>
      <c r="K43" s="13">
        <v>9200000</v>
      </c>
      <c r="M43" s="15">
        <v>155906</v>
      </c>
      <c r="N43" s="15">
        <v>148977</v>
      </c>
      <c r="O43" s="15">
        <v>187838</v>
      </c>
      <c r="T43" s="15">
        <v>134079</v>
      </c>
      <c r="V43" s="17">
        <f t="shared" si="20"/>
        <v>-4.0777055015048678</v>
      </c>
      <c r="W43" s="10">
        <f t="shared" si="21"/>
        <v>-4.1231668314228838</v>
      </c>
      <c r="X43" s="10">
        <f t="shared" si="22"/>
        <v>-3.8913788738135384</v>
      </c>
      <c r="Y43" s="4">
        <f t="shared" si="23"/>
        <v>2.3194556080620404E-2</v>
      </c>
      <c r="Z43" s="4">
        <f t="shared" si="24"/>
        <v>9.5064605964963952E-2</v>
      </c>
      <c r="AA43" s="11">
        <f t="shared" si="25"/>
        <v>5.9129581022792178E-2</v>
      </c>
    </row>
    <row r="45" spans="2:27">
      <c r="Q45" s="14">
        <f>M35-T35</f>
        <v>5306</v>
      </c>
      <c r="T45" s="14">
        <f>M35-T35</f>
        <v>5306</v>
      </c>
    </row>
    <row r="46" spans="2:27">
      <c r="Q46" s="14">
        <f t="shared" ref="Q46:Q54" si="26">M36-T36</f>
        <v>4964</v>
      </c>
      <c r="T46" s="14">
        <f t="shared" ref="T46:T53" si="27">M36-T36</f>
        <v>4964</v>
      </c>
    </row>
    <row r="47" spans="2:27">
      <c r="Q47" s="14">
        <f t="shared" si="26"/>
        <v>1673</v>
      </c>
      <c r="T47" s="14">
        <f t="shared" si="27"/>
        <v>1673</v>
      </c>
    </row>
    <row r="48" spans="2:27">
      <c r="Q48" s="14">
        <f t="shared" si="26"/>
        <v>700</v>
      </c>
      <c r="T48" s="14">
        <f t="shared" si="27"/>
        <v>700</v>
      </c>
    </row>
    <row r="49" spans="17:20">
      <c r="Q49" s="14">
        <f t="shared" si="26"/>
        <v>328</v>
      </c>
      <c r="T49" s="14">
        <f t="shared" si="27"/>
        <v>328</v>
      </c>
    </row>
    <row r="50" spans="17:20">
      <c r="Q50" s="14">
        <f t="shared" si="26"/>
        <v>1025</v>
      </c>
      <c r="R50" s="14">
        <f>SUM(Q45:Q50)</f>
        <v>13996</v>
      </c>
      <c r="S50">
        <f>R50*611</f>
        <v>8551556</v>
      </c>
      <c r="T50" s="14">
        <f t="shared" si="27"/>
        <v>1025</v>
      </c>
    </row>
    <row r="51" spans="17:20">
      <c r="Q51" s="14">
        <f t="shared" si="26"/>
        <v>6155</v>
      </c>
      <c r="T51" s="14">
        <f t="shared" si="27"/>
        <v>6155</v>
      </c>
    </row>
    <row r="52" spans="17:20">
      <c r="Q52" s="14">
        <f t="shared" si="26"/>
        <v>9693</v>
      </c>
      <c r="T52" s="14">
        <f>M42-T42</f>
        <v>9693</v>
      </c>
    </row>
    <row r="53" spans="17:20">
      <c r="Q53" s="14">
        <f t="shared" si="26"/>
        <v>21827</v>
      </c>
      <c r="R53" s="14">
        <f>SUM(Q51:Q53)</f>
        <v>37675</v>
      </c>
      <c r="S53">
        <f>R53*611</f>
        <v>23019425</v>
      </c>
      <c r="T53" s="14">
        <f t="shared" si="27"/>
        <v>21827</v>
      </c>
    </row>
    <row r="54" spans="17:20">
      <c r="Q54" s="14"/>
      <c r="S54">
        <f>S50+S53</f>
        <v>31570981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Jemma Walker</dc:creator>
  <cp:lastModifiedBy>Katie Atkins</cp:lastModifiedBy>
  <dcterms:created xsi:type="dcterms:W3CDTF">2015-08-06T14:33:19Z</dcterms:created>
  <dcterms:modified xsi:type="dcterms:W3CDTF">2015-09-24T17:36:39Z</dcterms:modified>
</cp:coreProperties>
</file>