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U:\Sigevann\"/>
    </mc:Choice>
  </mc:AlternateContent>
  <xr:revisionPtr revIDLastSave="0" documentId="13_ncr:1_{A57A198C-9F7B-4D24-A0B7-D9FADE506FAC}" xr6:coauthVersionLast="47" xr6:coauthVersionMax="47" xr10:uidLastSave="{00000000-0000-0000-0000-000000000000}"/>
  <bookViews>
    <workbookView xWindow="-110" yWindow="-110" windowWidth="29020" windowHeight="15820" xr2:uid="{F1D78AB6-E6D0-4FC2-8BD5-5E867AA9AC5E}"/>
  </bookViews>
  <sheets>
    <sheet name="Sheet1" sheetId="1" r:id="rId1"/>
    <sheet name="forkortelser" sheetId="2" r:id="rId2"/>
    <sheet name="Kategorier" sheetId="3" r:id="rId3"/>
    <sheet name="Tabell 8" sheetId="4" r:id="rId4"/>
  </sheets>
  <definedNames>
    <definedName name="_xlnm._FilterDatabase" localSheetId="0" hidden="1">Sheet1!$A$1:$P$338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5"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2" i="1"/>
  <c r="G2" i="1"/>
  <c r="P202" i="1"/>
  <c r="O202" i="1"/>
  <c r="M202" i="1" a="1"/>
  <c r="M202" i="1" s="1"/>
  <c r="L202" i="1"/>
  <c r="K202"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G300" i="1" l="1"/>
  <c r="G292" i="1"/>
  <c r="G316" i="1"/>
  <c r="G332" i="1"/>
  <c r="G260" i="1"/>
  <c r="G308" i="1"/>
  <c r="G324" i="1"/>
  <c r="G284" i="1"/>
  <c r="G268" i="1"/>
  <c r="G276" i="1"/>
  <c r="G51" i="1"/>
  <c r="G59" i="1"/>
  <c r="G75" i="1"/>
  <c r="G83" i="1"/>
  <c r="G91" i="1"/>
  <c r="G99" i="1"/>
  <c r="G115" i="1"/>
  <c r="G123" i="1"/>
  <c r="G67" i="1"/>
  <c r="G107" i="1"/>
  <c r="G212" i="1"/>
  <c r="G139" i="1"/>
  <c r="G147" i="1"/>
  <c r="G220" i="1"/>
  <c r="G236" i="1"/>
  <c r="G244" i="1"/>
  <c r="G228" i="1"/>
  <c r="G252" i="1"/>
  <c r="G11" i="1"/>
  <c r="G3" i="1"/>
  <c r="G43" i="1"/>
  <c r="G19" i="1"/>
  <c r="G27" i="1"/>
  <c r="G35" i="1"/>
  <c r="G204" i="1"/>
  <c r="G131" i="1"/>
  <c r="G155" i="1"/>
  <c r="G163" i="1"/>
  <c r="G171" i="1"/>
  <c r="G179" i="1"/>
  <c r="G187" i="1"/>
  <c r="G195" i="1"/>
  <c r="G301" i="1"/>
  <c r="G293" i="1"/>
  <c r="G317" i="1"/>
  <c r="G333" i="1"/>
  <c r="G261" i="1"/>
  <c r="G309" i="1"/>
  <c r="G325" i="1"/>
  <c r="G285" i="1"/>
  <c r="G269" i="1"/>
  <c r="G277" i="1"/>
  <c r="G52" i="1"/>
  <c r="G60" i="1"/>
  <c r="G76" i="1"/>
  <c r="G84" i="1"/>
  <c r="G92" i="1"/>
  <c r="G100" i="1"/>
  <c r="G116" i="1"/>
  <c r="G124" i="1"/>
  <c r="G68" i="1"/>
  <c r="G108" i="1"/>
  <c r="G213" i="1"/>
  <c r="G140" i="1"/>
  <c r="G148" i="1"/>
  <c r="G221" i="1"/>
  <c r="G237" i="1"/>
  <c r="G245" i="1"/>
  <c r="G229" i="1"/>
  <c r="G253" i="1"/>
  <c r="G12" i="1"/>
  <c r="G4" i="1"/>
  <c r="G44" i="1"/>
  <c r="G20" i="1"/>
  <c r="G28" i="1"/>
  <c r="G36" i="1"/>
  <c r="G205" i="1"/>
  <c r="G132" i="1"/>
  <c r="G156" i="1"/>
  <c r="G164" i="1"/>
  <c r="G172" i="1"/>
  <c r="G180" i="1"/>
  <c r="G188" i="1"/>
  <c r="G196" i="1"/>
  <c r="G302" i="1"/>
  <c r="G294" i="1"/>
  <c r="G318" i="1"/>
  <c r="G334" i="1"/>
  <c r="G262" i="1"/>
  <c r="G310" i="1"/>
  <c r="G326" i="1"/>
  <c r="G286" i="1"/>
  <c r="G270" i="1"/>
  <c r="G278" i="1"/>
  <c r="G53" i="1"/>
  <c r="G61" i="1"/>
  <c r="G77" i="1"/>
  <c r="G85" i="1"/>
  <c r="G93" i="1"/>
  <c r="G101" i="1"/>
  <c r="G117" i="1"/>
  <c r="G125" i="1"/>
  <c r="G69" i="1"/>
  <c r="G109" i="1"/>
  <c r="G214" i="1"/>
  <c r="G141" i="1"/>
  <c r="G149" i="1"/>
  <c r="G222" i="1"/>
  <c r="G238" i="1"/>
  <c r="G246" i="1"/>
  <c r="G230" i="1"/>
  <c r="G254" i="1"/>
  <c r="G13" i="1"/>
  <c r="G5" i="1"/>
  <c r="G45" i="1"/>
  <c r="G21" i="1"/>
  <c r="G29" i="1"/>
  <c r="G37" i="1"/>
  <c r="G206" i="1"/>
  <c r="G133" i="1"/>
  <c r="G157" i="1"/>
  <c r="G165" i="1"/>
  <c r="G173" i="1"/>
  <c r="G181" i="1"/>
  <c r="G189" i="1"/>
  <c r="G197" i="1"/>
  <c r="G303" i="1"/>
  <c r="G295" i="1"/>
  <c r="G319" i="1"/>
  <c r="G335" i="1"/>
  <c r="G263" i="1"/>
  <c r="G311" i="1"/>
  <c r="G327" i="1"/>
  <c r="G287" i="1"/>
  <c r="G271" i="1"/>
  <c r="G279" i="1"/>
  <c r="G54" i="1"/>
  <c r="G62" i="1"/>
  <c r="G78" i="1"/>
  <c r="G86" i="1"/>
  <c r="G94" i="1"/>
  <c r="G102" i="1"/>
  <c r="G118" i="1"/>
  <c r="G126" i="1"/>
  <c r="G70" i="1"/>
  <c r="G110" i="1"/>
  <c r="G215" i="1"/>
  <c r="G142" i="1"/>
  <c r="G150" i="1"/>
  <c r="G223" i="1"/>
  <c r="G239" i="1"/>
  <c r="G247" i="1"/>
  <c r="G231" i="1"/>
  <c r="G255" i="1"/>
  <c r="G14" i="1"/>
  <c r="G6" i="1"/>
  <c r="G46" i="1"/>
  <c r="G22" i="1"/>
  <c r="G30" i="1"/>
  <c r="G38" i="1"/>
  <c r="G207" i="1"/>
  <c r="G134" i="1"/>
  <c r="G158" i="1"/>
  <c r="G166" i="1"/>
  <c r="G174" i="1"/>
  <c r="G182" i="1"/>
  <c r="G190" i="1"/>
  <c r="G198" i="1"/>
  <c r="G304" i="1"/>
  <c r="G296" i="1"/>
  <c r="G320" i="1"/>
  <c r="G336" i="1"/>
  <c r="G264" i="1"/>
  <c r="G312" i="1"/>
  <c r="G328" i="1"/>
  <c r="G288" i="1"/>
  <c r="G272" i="1"/>
  <c r="G280" i="1"/>
  <c r="G55" i="1"/>
  <c r="G63" i="1"/>
  <c r="G79" i="1"/>
  <c r="G87" i="1"/>
  <c r="G95" i="1"/>
  <c r="G103" i="1"/>
  <c r="G119" i="1"/>
  <c r="G127" i="1"/>
  <c r="G71" i="1"/>
  <c r="G111" i="1"/>
  <c r="G216" i="1"/>
  <c r="G143" i="1"/>
  <c r="G151" i="1"/>
  <c r="G224" i="1"/>
  <c r="G240" i="1"/>
  <c r="G248" i="1"/>
  <c r="G232" i="1"/>
  <c r="G256" i="1"/>
  <c r="G15" i="1"/>
  <c r="G7" i="1"/>
  <c r="G47" i="1"/>
  <c r="G23" i="1"/>
  <c r="G31" i="1"/>
  <c r="G39" i="1"/>
  <c r="G208" i="1"/>
  <c r="G135" i="1"/>
  <c r="G159" i="1"/>
  <c r="G167" i="1"/>
  <c r="G175" i="1"/>
  <c r="G183" i="1"/>
  <c r="G191" i="1"/>
  <c r="G199" i="1"/>
  <c r="G305" i="1"/>
  <c r="G297" i="1"/>
  <c r="G321" i="1"/>
  <c r="G337" i="1"/>
  <c r="G265" i="1"/>
  <c r="G313" i="1"/>
  <c r="G329" i="1"/>
  <c r="G289" i="1"/>
  <c r="G273" i="1"/>
  <c r="G281" i="1"/>
  <c r="G56" i="1"/>
  <c r="G64" i="1"/>
  <c r="G80" i="1"/>
  <c r="G88" i="1"/>
  <c r="G96" i="1"/>
  <c r="G104" i="1"/>
  <c r="G120" i="1"/>
  <c r="G128" i="1"/>
  <c r="G72" i="1"/>
  <c r="G112" i="1"/>
  <c r="G217" i="1"/>
  <c r="G144" i="1"/>
  <c r="G152" i="1"/>
  <c r="G225" i="1"/>
  <c r="G241" i="1"/>
  <c r="G249" i="1"/>
  <c r="G233" i="1"/>
  <c r="G257" i="1"/>
  <c r="G16" i="1"/>
  <c r="G8" i="1"/>
  <c r="G48" i="1"/>
  <c r="G24" i="1"/>
  <c r="G32" i="1"/>
  <c r="G40" i="1"/>
  <c r="G209" i="1"/>
  <c r="G136" i="1"/>
  <c r="G160" i="1"/>
  <c r="G168" i="1"/>
  <c r="G176" i="1"/>
  <c r="G184" i="1"/>
  <c r="G192" i="1"/>
  <c r="G200" i="1"/>
  <c r="G306" i="1"/>
  <c r="G298" i="1"/>
  <c r="G322" i="1"/>
  <c r="G338" i="1"/>
  <c r="G266" i="1"/>
  <c r="G314" i="1"/>
  <c r="G330" i="1"/>
  <c r="G290" i="1"/>
  <c r="G274" i="1"/>
  <c r="G282" i="1"/>
  <c r="G57" i="1"/>
  <c r="G65" i="1"/>
  <c r="G81" i="1"/>
  <c r="G89" i="1"/>
  <c r="G97" i="1"/>
  <c r="G105" i="1"/>
  <c r="G121" i="1"/>
  <c r="G129" i="1"/>
  <c r="G73" i="1"/>
  <c r="G113" i="1"/>
  <c r="G218" i="1"/>
  <c r="G145" i="1"/>
  <c r="G153" i="1"/>
  <c r="G226" i="1"/>
  <c r="G242" i="1"/>
  <c r="G250" i="1"/>
  <c r="G234" i="1"/>
  <c r="G258" i="1"/>
  <c r="G17" i="1"/>
  <c r="G9" i="1"/>
  <c r="G49" i="1"/>
  <c r="G25" i="1"/>
  <c r="G33" i="1"/>
  <c r="G41" i="1"/>
  <c r="G210" i="1"/>
  <c r="G137" i="1"/>
  <c r="G161" i="1"/>
  <c r="G169" i="1"/>
  <c r="G177" i="1"/>
  <c r="G185" i="1"/>
  <c r="G193" i="1"/>
  <c r="G201" i="1"/>
  <c r="G10" i="1"/>
  <c r="G42" i="1"/>
  <c r="G18" i="1"/>
  <c r="G26" i="1"/>
  <c r="G34" i="1"/>
  <c r="G203" i="1"/>
  <c r="G130" i="1"/>
  <c r="G154" i="1"/>
  <c r="G162" i="1"/>
  <c r="G170" i="1"/>
  <c r="G178" i="1"/>
  <c r="G186" i="1"/>
  <c r="G194" i="1"/>
  <c r="G291" i="1"/>
  <c r="G315" i="1"/>
  <c r="G331" i="1"/>
  <c r="G259" i="1"/>
  <c r="G307" i="1"/>
  <c r="G323" i="1"/>
  <c r="G283" i="1"/>
  <c r="G267" i="1"/>
  <c r="G275" i="1"/>
  <c r="G50" i="1"/>
  <c r="G58" i="1"/>
  <c r="G74" i="1"/>
  <c r="G82" i="1"/>
  <c r="G90" i="1"/>
  <c r="G98" i="1"/>
  <c r="G114" i="1"/>
  <c r="G122" i="1"/>
  <c r="G66" i="1"/>
  <c r="G106" i="1"/>
  <c r="G211" i="1"/>
  <c r="G138" i="1"/>
  <c r="G146" i="1"/>
  <c r="G219" i="1"/>
  <c r="G235" i="1"/>
  <c r="G243" i="1"/>
  <c r="G227" i="1"/>
  <c r="G251" i="1"/>
  <c r="G299" i="1"/>
  <c r="E291" i="1" l="1"/>
  <c r="E331" i="1"/>
  <c r="E259" i="1"/>
  <c r="E307" i="1"/>
  <c r="E323" i="1"/>
  <c r="E283" i="1"/>
  <c r="E267" i="1"/>
  <c r="E275" i="1"/>
  <c r="E50" i="1"/>
  <c r="E58" i="1"/>
  <c r="E74" i="1"/>
  <c r="E82" i="1"/>
  <c r="E90" i="1"/>
  <c r="E98" i="1"/>
  <c r="E114" i="1"/>
  <c r="E122" i="1"/>
  <c r="E66" i="1"/>
  <c r="E106" i="1"/>
  <c r="E211" i="1"/>
  <c r="E138" i="1"/>
  <c r="E146" i="1"/>
  <c r="E219" i="1"/>
  <c r="E235" i="1"/>
  <c r="E243" i="1"/>
  <c r="E227" i="1"/>
  <c r="E251" i="1"/>
  <c r="E10" i="1"/>
  <c r="E2" i="1"/>
  <c r="E42" i="1"/>
  <c r="E18" i="1"/>
  <c r="E26" i="1"/>
  <c r="E34" i="1"/>
  <c r="E203" i="1"/>
  <c r="E130" i="1"/>
  <c r="E154" i="1"/>
  <c r="E162" i="1"/>
  <c r="E170" i="1"/>
  <c r="E178" i="1"/>
  <c r="E186" i="1"/>
  <c r="E194" i="1"/>
  <c r="E300" i="1"/>
  <c r="E292" i="1"/>
  <c r="E316" i="1"/>
  <c r="E332" i="1"/>
  <c r="E260" i="1"/>
  <c r="E308" i="1"/>
  <c r="E324" i="1"/>
  <c r="E284" i="1"/>
  <c r="E268" i="1"/>
  <c r="E276" i="1"/>
  <c r="E51" i="1"/>
  <c r="E59" i="1"/>
  <c r="E75" i="1"/>
  <c r="E83" i="1"/>
  <c r="E91" i="1"/>
  <c r="E99" i="1"/>
  <c r="E115" i="1"/>
  <c r="E123" i="1"/>
  <c r="E67" i="1"/>
  <c r="E107" i="1"/>
  <c r="E212" i="1"/>
  <c r="E139" i="1"/>
  <c r="E147" i="1"/>
  <c r="E220" i="1"/>
  <c r="E236" i="1"/>
  <c r="E244" i="1"/>
  <c r="E228" i="1"/>
  <c r="E252" i="1"/>
  <c r="E11" i="1"/>
  <c r="E3" i="1"/>
  <c r="E43" i="1"/>
  <c r="E19" i="1"/>
  <c r="E27" i="1"/>
  <c r="E35" i="1"/>
  <c r="E204" i="1"/>
  <c r="E131" i="1"/>
  <c r="E155" i="1"/>
  <c r="E163" i="1"/>
  <c r="E171" i="1"/>
  <c r="E179" i="1"/>
  <c r="E187" i="1"/>
  <c r="E195" i="1"/>
  <c r="E301" i="1"/>
  <c r="E293" i="1"/>
  <c r="E317" i="1"/>
  <c r="E333" i="1"/>
  <c r="E261" i="1"/>
  <c r="E309" i="1"/>
  <c r="E325" i="1"/>
  <c r="E285" i="1"/>
  <c r="E269" i="1"/>
  <c r="E277" i="1"/>
  <c r="E52" i="1"/>
  <c r="E60" i="1"/>
  <c r="E76" i="1"/>
  <c r="E84" i="1"/>
  <c r="E92" i="1"/>
  <c r="E100" i="1"/>
  <c r="E116" i="1"/>
  <c r="E124" i="1"/>
  <c r="E68" i="1"/>
  <c r="E108" i="1"/>
  <c r="E213" i="1"/>
  <c r="E140" i="1"/>
  <c r="E148" i="1"/>
  <c r="E221" i="1"/>
  <c r="E237" i="1"/>
  <c r="E245" i="1"/>
  <c r="E229" i="1"/>
  <c r="E253" i="1"/>
  <c r="E12" i="1"/>
  <c r="E4" i="1"/>
  <c r="E44" i="1"/>
  <c r="E20" i="1"/>
  <c r="E28" i="1"/>
  <c r="E36" i="1"/>
  <c r="E205" i="1"/>
  <c r="E132" i="1"/>
  <c r="E156" i="1"/>
  <c r="E164" i="1"/>
  <c r="E172" i="1"/>
  <c r="E180" i="1"/>
  <c r="E188" i="1"/>
  <c r="E196" i="1"/>
  <c r="E302" i="1"/>
  <c r="E294" i="1"/>
  <c r="E318" i="1"/>
  <c r="E334" i="1"/>
  <c r="E262" i="1"/>
  <c r="E310" i="1"/>
  <c r="E326" i="1"/>
  <c r="E286" i="1"/>
  <c r="E270" i="1"/>
  <c r="E278" i="1"/>
  <c r="E53" i="1"/>
  <c r="E61" i="1"/>
  <c r="E77" i="1"/>
  <c r="E85" i="1"/>
  <c r="E93" i="1"/>
  <c r="E101" i="1"/>
  <c r="E117" i="1"/>
  <c r="E125" i="1"/>
  <c r="E69" i="1"/>
  <c r="E109" i="1"/>
  <c r="E214" i="1"/>
  <c r="E141" i="1"/>
  <c r="E149" i="1"/>
  <c r="E222" i="1"/>
  <c r="E238" i="1"/>
  <c r="E246" i="1"/>
  <c r="E230" i="1"/>
  <c r="E254" i="1"/>
  <c r="E13" i="1"/>
  <c r="E5" i="1"/>
  <c r="E45" i="1"/>
  <c r="E21" i="1"/>
  <c r="E29" i="1"/>
  <c r="E37" i="1"/>
  <c r="E206" i="1"/>
  <c r="E133" i="1"/>
  <c r="E157" i="1"/>
  <c r="E165" i="1"/>
  <c r="E173" i="1"/>
  <c r="E181" i="1"/>
  <c r="E189" i="1"/>
  <c r="E197" i="1"/>
  <c r="E303" i="1"/>
  <c r="E295" i="1"/>
  <c r="E319" i="1"/>
  <c r="E335" i="1"/>
  <c r="E263" i="1"/>
  <c r="E311" i="1"/>
  <c r="E327" i="1"/>
  <c r="E287" i="1"/>
  <c r="E271" i="1"/>
  <c r="E279" i="1"/>
  <c r="E54" i="1"/>
  <c r="E62" i="1"/>
  <c r="E78" i="1"/>
  <c r="E86" i="1"/>
  <c r="E94" i="1"/>
  <c r="E102" i="1"/>
  <c r="E118" i="1"/>
  <c r="E126" i="1"/>
  <c r="E70" i="1"/>
  <c r="E110" i="1"/>
  <c r="E215" i="1"/>
  <c r="E142" i="1"/>
  <c r="E150" i="1"/>
  <c r="E223" i="1"/>
  <c r="E239" i="1"/>
  <c r="E247" i="1"/>
  <c r="E231" i="1"/>
  <c r="E255" i="1"/>
  <c r="E14" i="1"/>
  <c r="E6" i="1"/>
  <c r="E46" i="1"/>
  <c r="E22" i="1"/>
  <c r="E30" i="1"/>
  <c r="E38" i="1"/>
  <c r="E207" i="1"/>
  <c r="E134" i="1"/>
  <c r="E158" i="1"/>
  <c r="E166" i="1"/>
  <c r="E174" i="1"/>
  <c r="E182" i="1"/>
  <c r="E190" i="1"/>
  <c r="E198" i="1"/>
  <c r="E304" i="1"/>
  <c r="E296" i="1"/>
  <c r="E320" i="1"/>
  <c r="E336" i="1"/>
  <c r="E264" i="1"/>
  <c r="E312" i="1"/>
  <c r="E328" i="1"/>
  <c r="E288" i="1"/>
  <c r="E272" i="1"/>
  <c r="E280" i="1"/>
  <c r="E55" i="1"/>
  <c r="E63" i="1"/>
  <c r="E79" i="1"/>
  <c r="E87" i="1"/>
  <c r="E95" i="1"/>
  <c r="E103" i="1"/>
  <c r="E119" i="1"/>
  <c r="E127" i="1"/>
  <c r="E71" i="1"/>
  <c r="E111" i="1"/>
  <c r="E216" i="1"/>
  <c r="E143" i="1"/>
  <c r="E151" i="1"/>
  <c r="E224" i="1"/>
  <c r="E240" i="1"/>
  <c r="E248" i="1"/>
  <c r="E232" i="1"/>
  <c r="E256" i="1"/>
  <c r="E15" i="1"/>
  <c r="E7" i="1"/>
  <c r="E47" i="1"/>
  <c r="E23" i="1"/>
  <c r="E31" i="1"/>
  <c r="E39" i="1"/>
  <c r="E208" i="1"/>
  <c r="E135" i="1"/>
  <c r="E159" i="1"/>
  <c r="E167" i="1"/>
  <c r="E175" i="1"/>
  <c r="E183" i="1"/>
  <c r="E191" i="1"/>
  <c r="E199" i="1"/>
  <c r="E305" i="1"/>
  <c r="E297" i="1"/>
  <c r="E321" i="1"/>
  <c r="E337" i="1"/>
  <c r="E265" i="1"/>
  <c r="E313" i="1"/>
  <c r="E329" i="1"/>
  <c r="E289" i="1"/>
  <c r="E273" i="1"/>
  <c r="E281" i="1"/>
  <c r="E56" i="1"/>
  <c r="E64" i="1"/>
  <c r="E80" i="1"/>
  <c r="E88" i="1"/>
  <c r="E96" i="1"/>
  <c r="E104" i="1"/>
  <c r="E120" i="1"/>
  <c r="E128" i="1"/>
  <c r="E72" i="1"/>
  <c r="E112" i="1"/>
  <c r="E217" i="1"/>
  <c r="E144" i="1"/>
  <c r="E152" i="1"/>
  <c r="E225" i="1"/>
  <c r="E241" i="1"/>
  <c r="E249" i="1"/>
  <c r="E233" i="1"/>
  <c r="E257" i="1"/>
  <c r="E16" i="1"/>
  <c r="E8" i="1"/>
  <c r="E48" i="1"/>
  <c r="E24" i="1"/>
  <c r="E32" i="1"/>
  <c r="E40" i="1"/>
  <c r="E209" i="1"/>
  <c r="E136" i="1"/>
  <c r="E160" i="1"/>
  <c r="E168" i="1"/>
  <c r="E176" i="1"/>
  <c r="E184" i="1"/>
  <c r="E192" i="1"/>
  <c r="E200" i="1"/>
  <c r="E306" i="1"/>
  <c r="E298" i="1"/>
  <c r="E322" i="1"/>
  <c r="E338" i="1"/>
  <c r="E266" i="1"/>
  <c r="E314" i="1"/>
  <c r="E330" i="1"/>
  <c r="E290" i="1"/>
  <c r="E274" i="1"/>
  <c r="E282" i="1"/>
  <c r="E57" i="1"/>
  <c r="E65" i="1"/>
  <c r="E81" i="1"/>
  <c r="E89" i="1"/>
  <c r="E97" i="1"/>
  <c r="E105" i="1"/>
  <c r="E121" i="1"/>
  <c r="E129" i="1"/>
  <c r="E73" i="1"/>
  <c r="E113" i="1"/>
  <c r="E218" i="1"/>
  <c r="E145" i="1"/>
  <c r="E153" i="1"/>
  <c r="E226" i="1"/>
  <c r="E242" i="1"/>
  <c r="E250" i="1"/>
  <c r="E234" i="1"/>
  <c r="E258" i="1"/>
  <c r="E17" i="1"/>
  <c r="E9" i="1"/>
  <c r="E49" i="1"/>
  <c r="E25" i="1"/>
  <c r="E33" i="1"/>
  <c r="E41" i="1"/>
  <c r="E210" i="1"/>
  <c r="E137" i="1"/>
  <c r="E161" i="1"/>
  <c r="E169" i="1"/>
  <c r="E177" i="1"/>
  <c r="E185" i="1"/>
  <c r="E193" i="1"/>
  <c r="E201" i="1"/>
  <c r="E299" i="1"/>
  <c r="D291" i="1"/>
  <c r="D315" i="1"/>
  <c r="D331" i="1"/>
  <c r="D259" i="1"/>
  <c r="D307" i="1"/>
  <c r="D323" i="1"/>
  <c r="D283" i="1"/>
  <c r="D267" i="1"/>
  <c r="D275" i="1"/>
  <c r="D50" i="1"/>
  <c r="D58" i="1"/>
  <c r="D74" i="1"/>
  <c r="D82" i="1"/>
  <c r="D90" i="1"/>
  <c r="D98" i="1"/>
  <c r="D114" i="1"/>
  <c r="D122" i="1"/>
  <c r="D66" i="1"/>
  <c r="D106" i="1"/>
  <c r="D211" i="1"/>
  <c r="D138" i="1"/>
  <c r="D146" i="1"/>
  <c r="D219" i="1"/>
  <c r="D235" i="1"/>
  <c r="D243" i="1"/>
  <c r="D227" i="1"/>
  <c r="D251" i="1"/>
  <c r="D10" i="1"/>
  <c r="D2" i="1"/>
  <c r="D42" i="1"/>
  <c r="D18" i="1"/>
  <c r="D26" i="1"/>
  <c r="D34" i="1"/>
  <c r="D203" i="1"/>
  <c r="D130" i="1"/>
  <c r="D154" i="1"/>
  <c r="D162" i="1"/>
  <c r="D170" i="1"/>
  <c r="D178" i="1"/>
  <c r="D186" i="1"/>
  <c r="D194" i="1"/>
  <c r="D300" i="1"/>
  <c r="D292" i="1"/>
  <c r="D316" i="1"/>
  <c r="D332" i="1"/>
  <c r="D260" i="1"/>
  <c r="D308" i="1"/>
  <c r="D324" i="1"/>
  <c r="D284" i="1"/>
  <c r="D268" i="1"/>
  <c r="D276" i="1"/>
  <c r="D51" i="1"/>
  <c r="D59" i="1"/>
  <c r="D75" i="1"/>
  <c r="D83" i="1"/>
  <c r="D91" i="1"/>
  <c r="D99" i="1"/>
  <c r="D115" i="1"/>
  <c r="D123" i="1"/>
  <c r="D67" i="1"/>
  <c r="D107" i="1"/>
  <c r="D212" i="1"/>
  <c r="D139" i="1"/>
  <c r="D147" i="1"/>
  <c r="D220" i="1"/>
  <c r="D236" i="1"/>
  <c r="D244" i="1"/>
  <c r="D228" i="1"/>
  <c r="D252" i="1"/>
  <c r="D11" i="1"/>
  <c r="D3" i="1"/>
  <c r="D43" i="1"/>
  <c r="D19" i="1"/>
  <c r="D27" i="1"/>
  <c r="D35" i="1"/>
  <c r="D204" i="1"/>
  <c r="D131" i="1"/>
  <c r="D155" i="1"/>
  <c r="D163" i="1"/>
  <c r="D171" i="1"/>
  <c r="D179" i="1"/>
  <c r="D187" i="1"/>
  <c r="D195" i="1"/>
  <c r="D301" i="1"/>
  <c r="D293" i="1"/>
  <c r="D317" i="1"/>
  <c r="D333" i="1"/>
  <c r="D261" i="1"/>
  <c r="D309" i="1"/>
  <c r="D325" i="1"/>
  <c r="D285" i="1"/>
  <c r="D269" i="1"/>
  <c r="D277" i="1"/>
  <c r="D52" i="1"/>
  <c r="D60" i="1"/>
  <c r="D76" i="1"/>
  <c r="D84" i="1"/>
  <c r="D92" i="1"/>
  <c r="D100" i="1"/>
  <c r="D116" i="1"/>
  <c r="D124" i="1"/>
  <c r="D68" i="1"/>
  <c r="D108" i="1"/>
  <c r="D213" i="1"/>
  <c r="D140" i="1"/>
  <c r="D148" i="1"/>
  <c r="D221" i="1"/>
  <c r="D237" i="1"/>
  <c r="D245" i="1"/>
  <c r="D229" i="1"/>
  <c r="D253" i="1"/>
  <c r="D12" i="1"/>
  <c r="D4" i="1"/>
  <c r="D44" i="1"/>
  <c r="D20" i="1"/>
  <c r="D28" i="1"/>
  <c r="D36" i="1"/>
  <c r="D205" i="1"/>
  <c r="D132" i="1"/>
  <c r="D156" i="1"/>
  <c r="D164" i="1"/>
  <c r="D172" i="1"/>
  <c r="D180" i="1"/>
  <c r="D188" i="1"/>
  <c r="D196" i="1"/>
  <c r="D302" i="1"/>
  <c r="D294" i="1"/>
  <c r="D318" i="1"/>
  <c r="D334" i="1"/>
  <c r="D262" i="1"/>
  <c r="D310" i="1"/>
  <c r="D326" i="1"/>
  <c r="D286" i="1"/>
  <c r="D270" i="1"/>
  <c r="D278" i="1"/>
  <c r="D53" i="1"/>
  <c r="D61" i="1"/>
  <c r="D77" i="1"/>
  <c r="D85" i="1"/>
  <c r="D93" i="1"/>
  <c r="D101" i="1"/>
  <c r="D117" i="1"/>
  <c r="D125" i="1"/>
  <c r="D69" i="1"/>
  <c r="D109" i="1"/>
  <c r="D214" i="1"/>
  <c r="D141" i="1"/>
  <c r="D149" i="1"/>
  <c r="D222" i="1"/>
  <c r="D238" i="1"/>
  <c r="D246" i="1"/>
  <c r="D230" i="1"/>
  <c r="D254" i="1"/>
  <c r="D13" i="1"/>
  <c r="D5" i="1"/>
  <c r="D45" i="1"/>
  <c r="D21" i="1"/>
  <c r="D29" i="1"/>
  <c r="D37" i="1"/>
  <c r="D206" i="1"/>
  <c r="D133" i="1"/>
  <c r="D157" i="1"/>
  <c r="D165" i="1"/>
  <c r="D173" i="1"/>
  <c r="D181" i="1"/>
  <c r="D189" i="1"/>
  <c r="D197" i="1"/>
  <c r="D303" i="1"/>
  <c r="D295" i="1"/>
  <c r="D319" i="1"/>
  <c r="D335" i="1"/>
  <c r="D263" i="1"/>
  <c r="D311" i="1"/>
  <c r="D327" i="1"/>
  <c r="D287" i="1"/>
  <c r="D271" i="1"/>
  <c r="D279" i="1"/>
  <c r="D54" i="1"/>
  <c r="D62" i="1"/>
  <c r="D78" i="1"/>
  <c r="D86" i="1"/>
  <c r="D94" i="1"/>
  <c r="D102" i="1"/>
  <c r="D118" i="1"/>
  <c r="D126" i="1"/>
  <c r="D70" i="1"/>
  <c r="D110" i="1"/>
  <c r="D215" i="1"/>
  <c r="D142" i="1"/>
  <c r="D150" i="1"/>
  <c r="D223" i="1"/>
  <c r="D239" i="1"/>
  <c r="D247" i="1"/>
  <c r="D231" i="1"/>
  <c r="D255" i="1"/>
  <c r="D14" i="1"/>
  <c r="D6" i="1"/>
  <c r="D46" i="1"/>
  <c r="D22" i="1"/>
  <c r="D30" i="1"/>
  <c r="D38" i="1"/>
  <c r="D207" i="1"/>
  <c r="D134" i="1"/>
  <c r="D158" i="1"/>
  <c r="D166" i="1"/>
  <c r="D174" i="1"/>
  <c r="D182" i="1"/>
  <c r="D190" i="1"/>
  <c r="D198" i="1"/>
  <c r="D304" i="1"/>
  <c r="D296" i="1"/>
  <c r="D320" i="1"/>
  <c r="D336" i="1"/>
  <c r="D264" i="1"/>
  <c r="D312" i="1"/>
  <c r="D328" i="1"/>
  <c r="D288" i="1"/>
  <c r="D272" i="1"/>
  <c r="D280" i="1"/>
  <c r="D55" i="1"/>
  <c r="D63" i="1"/>
  <c r="D79" i="1"/>
  <c r="D87" i="1"/>
  <c r="D95" i="1"/>
  <c r="D103" i="1"/>
  <c r="D119" i="1"/>
  <c r="D127" i="1"/>
  <c r="D71" i="1"/>
  <c r="D111" i="1"/>
  <c r="D216" i="1"/>
  <c r="D143" i="1"/>
  <c r="D151" i="1"/>
  <c r="D224" i="1"/>
  <c r="D240" i="1"/>
  <c r="D248" i="1"/>
  <c r="D232" i="1"/>
  <c r="D256" i="1"/>
  <c r="D15" i="1"/>
  <c r="D7" i="1"/>
  <c r="D47" i="1"/>
  <c r="D23" i="1"/>
  <c r="D31" i="1"/>
  <c r="D39" i="1"/>
  <c r="D208" i="1"/>
  <c r="D135" i="1"/>
  <c r="D159" i="1"/>
  <c r="D167" i="1"/>
  <c r="D175" i="1"/>
  <c r="D183" i="1"/>
  <c r="D191" i="1"/>
  <c r="D199" i="1"/>
  <c r="D305" i="1"/>
  <c r="D297" i="1"/>
  <c r="D321" i="1"/>
  <c r="D337" i="1"/>
  <c r="D265" i="1"/>
  <c r="D313" i="1"/>
  <c r="D329" i="1"/>
  <c r="D289" i="1"/>
  <c r="D273" i="1"/>
  <c r="D281" i="1"/>
  <c r="D56" i="1"/>
  <c r="D64" i="1"/>
  <c r="D80" i="1"/>
  <c r="D88" i="1"/>
  <c r="D96" i="1"/>
  <c r="D104" i="1"/>
  <c r="D120" i="1"/>
  <c r="D128" i="1"/>
  <c r="D72" i="1"/>
  <c r="D112" i="1"/>
  <c r="D217" i="1"/>
  <c r="D144" i="1"/>
  <c r="D152" i="1"/>
  <c r="D225" i="1"/>
  <c r="D241" i="1"/>
  <c r="D249" i="1"/>
  <c r="D233" i="1"/>
  <c r="D257" i="1"/>
  <c r="D16" i="1"/>
  <c r="D8" i="1"/>
  <c r="D48" i="1"/>
  <c r="D24" i="1"/>
  <c r="D32" i="1"/>
  <c r="D40" i="1"/>
  <c r="D209" i="1"/>
  <c r="D136" i="1"/>
  <c r="D160" i="1"/>
  <c r="D168" i="1"/>
  <c r="D176" i="1"/>
  <c r="D184" i="1"/>
  <c r="D192" i="1"/>
  <c r="D200" i="1"/>
  <c r="D306" i="1"/>
  <c r="D298" i="1"/>
  <c r="D322" i="1"/>
  <c r="D338" i="1"/>
  <c r="D266" i="1"/>
  <c r="D314" i="1"/>
  <c r="D330" i="1"/>
  <c r="D290" i="1"/>
  <c r="D274" i="1"/>
  <c r="D282" i="1"/>
  <c r="D57" i="1"/>
  <c r="D65" i="1"/>
  <c r="D81" i="1"/>
  <c r="D89" i="1"/>
  <c r="D97" i="1"/>
  <c r="D105" i="1"/>
  <c r="D121" i="1"/>
  <c r="D129" i="1"/>
  <c r="D73" i="1"/>
  <c r="D113" i="1"/>
  <c r="D218" i="1"/>
  <c r="D145" i="1"/>
  <c r="D153" i="1"/>
  <c r="D226" i="1"/>
  <c r="D242" i="1"/>
  <c r="D250" i="1"/>
  <c r="D234" i="1"/>
  <c r="D258" i="1"/>
  <c r="D17" i="1"/>
  <c r="D9" i="1"/>
  <c r="D49" i="1"/>
  <c r="D25" i="1"/>
  <c r="D33" i="1"/>
  <c r="D41" i="1"/>
  <c r="D210" i="1"/>
  <c r="D137" i="1"/>
  <c r="D161" i="1"/>
  <c r="D169" i="1"/>
  <c r="D177" i="1"/>
  <c r="D185" i="1"/>
  <c r="D193" i="1"/>
  <c r="D201" i="1"/>
  <c r="D299" i="1"/>
  <c r="M291" i="1" a="1"/>
  <c r="M291" i="1" s="1"/>
  <c r="M315" i="1" a="1"/>
  <c r="M315" i="1" s="1"/>
  <c r="M331" i="1" a="1"/>
  <c r="M331" i="1" s="1"/>
  <c r="M259" i="1" a="1"/>
  <c r="M259" i="1" s="1"/>
  <c r="M307" i="1" a="1"/>
  <c r="M307" i="1" s="1"/>
  <c r="M323" i="1" a="1"/>
  <c r="M323" i="1" s="1"/>
  <c r="M283" i="1" a="1"/>
  <c r="M283" i="1" s="1"/>
  <c r="M267" i="1" a="1"/>
  <c r="M267" i="1" s="1"/>
  <c r="M275" i="1" a="1"/>
  <c r="M275" i="1" s="1"/>
  <c r="M50" i="1" a="1"/>
  <c r="M50" i="1" s="1"/>
  <c r="M58" i="1" a="1"/>
  <c r="M58" i="1" s="1"/>
  <c r="M74" i="1" a="1"/>
  <c r="M74" i="1" s="1"/>
  <c r="M82" i="1" a="1"/>
  <c r="M82" i="1" s="1"/>
  <c r="M90" i="1" a="1"/>
  <c r="M90" i="1" s="1"/>
  <c r="M98" i="1" a="1"/>
  <c r="M98" i="1" s="1"/>
  <c r="M114" i="1" a="1"/>
  <c r="M114" i="1" s="1"/>
  <c r="M122" i="1" a="1"/>
  <c r="M122" i="1" s="1"/>
  <c r="M66" i="1" a="1"/>
  <c r="M66" i="1" s="1"/>
  <c r="M106" i="1" a="1"/>
  <c r="M106" i="1" s="1"/>
  <c r="M211" i="1" a="1"/>
  <c r="M211" i="1" s="1"/>
  <c r="M138" i="1" a="1"/>
  <c r="M138" i="1" s="1"/>
  <c r="M146" i="1" a="1"/>
  <c r="M146" i="1" s="1"/>
  <c r="M219" i="1" a="1"/>
  <c r="M219" i="1"/>
  <c r="M235" i="1" a="1"/>
  <c r="M235" i="1" s="1"/>
  <c r="M243" i="1" a="1"/>
  <c r="M243" i="1" s="1"/>
  <c r="M227" i="1" a="1"/>
  <c r="M227" i="1" s="1"/>
  <c r="M251" i="1" a="1"/>
  <c r="M251" i="1" s="1"/>
  <c r="M10" i="1" a="1"/>
  <c r="M10" i="1" s="1"/>
  <c r="M2" i="1" a="1"/>
  <c r="M2" i="1" s="1"/>
  <c r="M42" i="1" a="1"/>
  <c r="M42" i="1" s="1"/>
  <c r="M18" i="1" a="1"/>
  <c r="M18" i="1" s="1"/>
  <c r="M26" i="1" a="1"/>
  <c r="M26" i="1" s="1"/>
  <c r="M34" i="1" a="1"/>
  <c r="M34" i="1" s="1"/>
  <c r="M203" i="1" a="1"/>
  <c r="M203" i="1" s="1"/>
  <c r="M130" i="1" a="1"/>
  <c r="M130" i="1" s="1"/>
  <c r="M154" i="1" a="1"/>
  <c r="M154" i="1" s="1"/>
  <c r="M162" i="1" a="1"/>
  <c r="M162" i="1" s="1"/>
  <c r="M170" i="1" a="1"/>
  <c r="M170" i="1" s="1"/>
  <c r="M178" i="1" a="1"/>
  <c r="M178" i="1" s="1"/>
  <c r="M186" i="1" a="1"/>
  <c r="M186" i="1" s="1"/>
  <c r="M194" i="1" a="1"/>
  <c r="M194" i="1" s="1"/>
  <c r="M300" i="1" a="1"/>
  <c r="M300" i="1" s="1"/>
  <c r="M292" i="1" a="1"/>
  <c r="M292" i="1" s="1"/>
  <c r="M316" i="1" a="1"/>
  <c r="M316" i="1" s="1"/>
  <c r="M332" i="1" a="1"/>
  <c r="M332" i="1" s="1"/>
  <c r="M260" i="1" a="1"/>
  <c r="M260" i="1" s="1"/>
  <c r="M308" i="1" a="1"/>
  <c r="M308" i="1" s="1"/>
  <c r="M324" i="1" a="1"/>
  <c r="M324" i="1" s="1"/>
  <c r="M284" i="1" a="1"/>
  <c r="M284" i="1" s="1"/>
  <c r="M268" i="1" a="1"/>
  <c r="M268" i="1" s="1"/>
  <c r="M276" i="1" a="1"/>
  <c r="M276" i="1" s="1"/>
  <c r="M51" i="1" a="1"/>
  <c r="M51" i="1" s="1"/>
  <c r="M59" i="1" a="1"/>
  <c r="M59" i="1" s="1"/>
  <c r="M75" i="1" a="1"/>
  <c r="M75" i="1" s="1"/>
  <c r="M83" i="1" a="1"/>
  <c r="M83" i="1" s="1"/>
  <c r="M91" i="1" a="1"/>
  <c r="M91" i="1" s="1"/>
  <c r="M99" i="1" a="1"/>
  <c r="M99" i="1" s="1"/>
  <c r="M115" i="1" a="1"/>
  <c r="M115" i="1" s="1"/>
  <c r="M123" i="1" a="1"/>
  <c r="M123" i="1" s="1"/>
  <c r="M67" i="1" a="1"/>
  <c r="M67" i="1" s="1"/>
  <c r="M107" i="1" a="1"/>
  <c r="M107" i="1" s="1"/>
  <c r="M212" i="1" a="1"/>
  <c r="M212" i="1" s="1"/>
  <c r="M139" i="1" a="1"/>
  <c r="M139" i="1" s="1"/>
  <c r="M147" i="1" a="1"/>
  <c r="M147" i="1"/>
  <c r="M220" i="1" a="1"/>
  <c r="M220" i="1" s="1"/>
  <c r="M236" i="1" a="1"/>
  <c r="M236" i="1" s="1"/>
  <c r="M244" i="1" a="1"/>
  <c r="M244" i="1" s="1"/>
  <c r="M228" i="1" a="1"/>
  <c r="M228" i="1" s="1"/>
  <c r="M252" i="1" a="1"/>
  <c r="M252" i="1" s="1"/>
  <c r="M11" i="1" a="1"/>
  <c r="M11" i="1" s="1"/>
  <c r="M3" i="1" a="1"/>
  <c r="M3" i="1" s="1"/>
  <c r="M43" i="1" a="1"/>
  <c r="M43" i="1" s="1"/>
  <c r="M19" i="1" a="1"/>
  <c r="M19" i="1" s="1"/>
  <c r="M27" i="1" a="1"/>
  <c r="M27" i="1" s="1"/>
  <c r="M35" i="1" a="1"/>
  <c r="M35" i="1" s="1"/>
  <c r="M204" i="1" a="1"/>
  <c r="M204" i="1" s="1"/>
  <c r="M131" i="1" a="1"/>
  <c r="M131" i="1" s="1"/>
  <c r="M155" i="1" a="1"/>
  <c r="M155" i="1" s="1"/>
  <c r="M163" i="1" a="1"/>
  <c r="M163" i="1" s="1"/>
  <c r="M171" i="1" a="1"/>
  <c r="M171" i="1" s="1"/>
  <c r="M179" i="1" a="1"/>
  <c r="M179" i="1" s="1"/>
  <c r="M187" i="1" a="1"/>
  <c r="M187" i="1" s="1"/>
  <c r="M195" i="1" a="1"/>
  <c r="M195" i="1" s="1"/>
  <c r="M301" i="1" a="1"/>
  <c r="M301" i="1" s="1"/>
  <c r="M293" i="1" a="1"/>
  <c r="M293" i="1" s="1"/>
  <c r="M317" i="1" a="1"/>
  <c r="M317" i="1" s="1"/>
  <c r="M333" i="1" a="1"/>
  <c r="M333" i="1" s="1"/>
  <c r="M261" i="1" a="1"/>
  <c r="M261" i="1" s="1"/>
  <c r="M309" i="1" a="1"/>
  <c r="M309" i="1" s="1"/>
  <c r="M325" i="1" a="1"/>
  <c r="M325" i="1" s="1"/>
  <c r="M285" i="1" a="1"/>
  <c r="M285" i="1" s="1"/>
  <c r="M269" i="1" a="1"/>
  <c r="M269" i="1" s="1"/>
  <c r="M277" i="1" a="1"/>
  <c r="M277" i="1" s="1"/>
  <c r="M52" i="1" a="1"/>
  <c r="M52" i="1" s="1"/>
  <c r="M60" i="1" a="1"/>
  <c r="M60" i="1" s="1"/>
  <c r="M76" i="1" a="1"/>
  <c r="M76" i="1" s="1"/>
  <c r="M84" i="1" a="1"/>
  <c r="M84" i="1" s="1"/>
  <c r="M92" i="1" a="1"/>
  <c r="M92" i="1" s="1"/>
  <c r="M100" i="1" a="1"/>
  <c r="M100" i="1" s="1"/>
  <c r="M116" i="1" a="1"/>
  <c r="M116" i="1" s="1"/>
  <c r="M124" i="1" a="1"/>
  <c r="M124" i="1" s="1"/>
  <c r="M68" i="1" a="1"/>
  <c r="M68" i="1" s="1"/>
  <c r="M108" i="1" a="1"/>
  <c r="M108" i="1" s="1"/>
  <c r="M213" i="1" a="1"/>
  <c r="M213" i="1" s="1"/>
  <c r="M140" i="1" a="1"/>
  <c r="M140" i="1" s="1"/>
  <c r="M148" i="1" a="1"/>
  <c r="M148" i="1" s="1"/>
  <c r="M221" i="1" a="1"/>
  <c r="M221" i="1" s="1"/>
  <c r="M237" i="1" a="1"/>
  <c r="M237" i="1" s="1"/>
  <c r="M245" i="1" a="1"/>
  <c r="M245" i="1" s="1"/>
  <c r="M229" i="1" a="1"/>
  <c r="M229" i="1" s="1"/>
  <c r="M253" i="1" a="1"/>
  <c r="M253" i="1" s="1"/>
  <c r="M12" i="1" a="1"/>
  <c r="M12" i="1" s="1"/>
  <c r="M4" i="1" a="1"/>
  <c r="M4" i="1" s="1"/>
  <c r="M44" i="1" a="1"/>
  <c r="M44" i="1" s="1"/>
  <c r="M20" i="1" a="1"/>
  <c r="M20" i="1" s="1"/>
  <c r="M28" i="1" a="1"/>
  <c r="M28" i="1" s="1"/>
  <c r="M36" i="1" a="1"/>
  <c r="M36" i="1" s="1"/>
  <c r="M205" i="1" a="1"/>
  <c r="M205" i="1" s="1"/>
  <c r="M132" i="1" a="1"/>
  <c r="M132" i="1" s="1"/>
  <c r="M156" i="1" a="1"/>
  <c r="M156" i="1" s="1"/>
  <c r="M164" i="1" a="1"/>
  <c r="M164" i="1" s="1"/>
  <c r="M172" i="1" a="1"/>
  <c r="M172" i="1" s="1"/>
  <c r="M180" i="1" a="1"/>
  <c r="M180" i="1" s="1"/>
  <c r="M188" i="1" a="1"/>
  <c r="M188" i="1" s="1"/>
  <c r="M196" i="1" a="1"/>
  <c r="M196" i="1" s="1"/>
  <c r="M302" i="1" a="1"/>
  <c r="M302" i="1" s="1"/>
  <c r="M294" i="1" a="1"/>
  <c r="M294" i="1" s="1"/>
  <c r="M318" i="1" a="1"/>
  <c r="M318" i="1" s="1"/>
  <c r="M334" i="1" a="1"/>
  <c r="M334" i="1" s="1"/>
  <c r="M262" i="1" a="1"/>
  <c r="M262" i="1" s="1"/>
  <c r="M310" i="1" a="1"/>
  <c r="M310" i="1" s="1"/>
  <c r="M326" i="1" a="1"/>
  <c r="M326" i="1" s="1"/>
  <c r="M286" i="1" a="1"/>
  <c r="M286" i="1" s="1"/>
  <c r="M270" i="1" a="1"/>
  <c r="M270" i="1" s="1"/>
  <c r="M278" i="1" a="1"/>
  <c r="M278" i="1" s="1"/>
  <c r="M53" i="1" a="1"/>
  <c r="M53" i="1" s="1"/>
  <c r="M61" i="1" a="1"/>
  <c r="M61" i="1" s="1"/>
  <c r="M77" i="1" a="1"/>
  <c r="M77" i="1" s="1"/>
  <c r="M85" i="1" a="1"/>
  <c r="M85" i="1" s="1"/>
  <c r="M93" i="1" a="1"/>
  <c r="M93" i="1" s="1"/>
  <c r="M101" i="1" a="1"/>
  <c r="M101" i="1" s="1"/>
  <c r="M117" i="1" a="1"/>
  <c r="M117" i="1" s="1"/>
  <c r="M125" i="1" a="1"/>
  <c r="M125" i="1" s="1"/>
  <c r="M69" i="1" a="1"/>
  <c r="M69" i="1" s="1"/>
  <c r="M109" i="1" a="1"/>
  <c r="M109" i="1" s="1"/>
  <c r="M214" i="1" a="1"/>
  <c r="M214" i="1" s="1"/>
  <c r="M141" i="1" a="1"/>
  <c r="M141" i="1" s="1"/>
  <c r="M149" i="1" a="1"/>
  <c r="M149" i="1" s="1"/>
  <c r="M222" i="1" a="1"/>
  <c r="M222" i="1" s="1"/>
  <c r="M238" i="1" a="1"/>
  <c r="M238" i="1" s="1"/>
  <c r="M246" i="1" a="1"/>
  <c r="M246" i="1" s="1"/>
  <c r="M230" i="1" a="1"/>
  <c r="M230" i="1" s="1"/>
  <c r="M254" i="1" a="1"/>
  <c r="M254" i="1" s="1"/>
  <c r="M13" i="1" a="1"/>
  <c r="M13" i="1" s="1"/>
  <c r="M5" i="1" a="1"/>
  <c r="M5" i="1" s="1"/>
  <c r="M45" i="1" a="1"/>
  <c r="M45" i="1" s="1"/>
  <c r="M21" i="1" a="1"/>
  <c r="M21" i="1" s="1"/>
  <c r="M29" i="1" a="1"/>
  <c r="M29" i="1" s="1"/>
  <c r="M37" i="1" a="1"/>
  <c r="M37" i="1" s="1"/>
  <c r="M206" i="1" a="1"/>
  <c r="M206" i="1" s="1"/>
  <c r="M133" i="1" a="1"/>
  <c r="M133" i="1" s="1"/>
  <c r="M157" i="1" a="1"/>
  <c r="M157" i="1" s="1"/>
  <c r="M165" i="1" a="1"/>
  <c r="M165" i="1" s="1"/>
  <c r="M173" i="1" a="1"/>
  <c r="M173" i="1" s="1"/>
  <c r="M181" i="1" a="1"/>
  <c r="M181" i="1" s="1"/>
  <c r="M189" i="1" a="1"/>
  <c r="M189" i="1" s="1"/>
  <c r="M197" i="1" a="1"/>
  <c r="M197" i="1" s="1"/>
  <c r="M303" i="1" a="1"/>
  <c r="M303" i="1" s="1"/>
  <c r="M295" i="1" a="1"/>
  <c r="M295" i="1" s="1"/>
  <c r="M319" i="1" a="1"/>
  <c r="M319" i="1" s="1"/>
  <c r="M335" i="1" a="1"/>
  <c r="M335" i="1" s="1"/>
  <c r="M263" i="1" a="1"/>
  <c r="M263" i="1" s="1"/>
  <c r="M311" i="1" a="1"/>
  <c r="M311" i="1" s="1"/>
  <c r="M327" i="1" a="1"/>
  <c r="M327" i="1" s="1"/>
  <c r="M287" i="1" a="1"/>
  <c r="M287" i="1" s="1"/>
  <c r="M271" i="1" a="1"/>
  <c r="M271" i="1" s="1"/>
  <c r="M279" i="1" a="1"/>
  <c r="M279" i="1" s="1"/>
  <c r="M54" i="1" a="1"/>
  <c r="M54" i="1" s="1"/>
  <c r="M62" i="1" a="1"/>
  <c r="M62" i="1" s="1"/>
  <c r="M78" i="1" a="1"/>
  <c r="M78" i="1"/>
  <c r="M86" i="1" a="1"/>
  <c r="M86" i="1" s="1"/>
  <c r="M94" i="1" a="1"/>
  <c r="M94" i="1" s="1"/>
  <c r="M102" i="1" a="1"/>
  <c r="M102" i="1" s="1"/>
  <c r="M118" i="1" a="1"/>
  <c r="M118" i="1" s="1"/>
  <c r="M126" i="1" a="1"/>
  <c r="M126" i="1" s="1"/>
  <c r="M70" i="1" a="1"/>
  <c r="M70" i="1" s="1"/>
  <c r="M110" i="1" a="1"/>
  <c r="M110" i="1" s="1"/>
  <c r="M215" i="1" a="1"/>
  <c r="M215" i="1" s="1"/>
  <c r="M142" i="1" a="1"/>
  <c r="M142" i="1" s="1"/>
  <c r="M150" i="1" a="1"/>
  <c r="M150" i="1" s="1"/>
  <c r="M223" i="1" a="1"/>
  <c r="M223" i="1" s="1"/>
  <c r="M239" i="1" a="1"/>
  <c r="M239" i="1" s="1"/>
  <c r="M247" i="1" a="1"/>
  <c r="M247" i="1" s="1"/>
  <c r="M231" i="1" a="1"/>
  <c r="M231" i="1" s="1"/>
  <c r="M255" i="1" a="1"/>
  <c r="M255" i="1" s="1"/>
  <c r="M14" i="1" a="1"/>
  <c r="M14" i="1" s="1"/>
  <c r="M6" i="1" a="1"/>
  <c r="M6" i="1" s="1"/>
  <c r="M46" i="1" a="1"/>
  <c r="M46" i="1" s="1"/>
  <c r="M22" i="1" a="1"/>
  <c r="M22" i="1" s="1"/>
  <c r="M30" i="1" a="1"/>
  <c r="M30" i="1" s="1"/>
  <c r="M38" i="1" a="1"/>
  <c r="M38" i="1" s="1"/>
  <c r="M207" i="1" a="1"/>
  <c r="M207" i="1" s="1"/>
  <c r="M134" i="1" a="1"/>
  <c r="M134" i="1" s="1"/>
  <c r="M158" i="1" a="1"/>
  <c r="M158" i="1" s="1"/>
  <c r="M166" i="1" a="1"/>
  <c r="M166" i="1" s="1"/>
  <c r="M174" i="1" a="1"/>
  <c r="M174" i="1" s="1"/>
  <c r="M182" i="1" a="1"/>
  <c r="M182" i="1" s="1"/>
  <c r="M190" i="1" a="1"/>
  <c r="M190" i="1" s="1"/>
  <c r="M198" i="1" a="1"/>
  <c r="M198" i="1" s="1"/>
  <c r="M304" i="1" a="1"/>
  <c r="M304" i="1" s="1"/>
  <c r="M296" i="1" a="1"/>
  <c r="M296" i="1" s="1"/>
  <c r="M320" i="1" a="1"/>
  <c r="M320" i="1" s="1"/>
  <c r="M336" i="1" a="1"/>
  <c r="M336" i="1" s="1"/>
  <c r="M264" i="1" a="1"/>
  <c r="M264" i="1" s="1"/>
  <c r="M312" i="1" a="1"/>
  <c r="M312" i="1" s="1"/>
  <c r="M328" i="1" a="1"/>
  <c r="M328" i="1" s="1"/>
  <c r="M288" i="1" a="1"/>
  <c r="M288" i="1" s="1"/>
  <c r="M272" i="1" a="1"/>
  <c r="M272" i="1" s="1"/>
  <c r="M280" i="1" a="1"/>
  <c r="M280" i="1" s="1"/>
  <c r="M55" i="1" a="1"/>
  <c r="M55" i="1" s="1"/>
  <c r="M63" i="1" a="1"/>
  <c r="M63" i="1" s="1"/>
  <c r="M79" i="1" a="1"/>
  <c r="M79" i="1" s="1"/>
  <c r="M87" i="1" a="1"/>
  <c r="M87" i="1" s="1"/>
  <c r="M95" i="1" a="1"/>
  <c r="M95" i="1" s="1"/>
  <c r="M103" i="1" a="1"/>
  <c r="M103" i="1" s="1"/>
  <c r="M119" i="1" a="1"/>
  <c r="M119" i="1" s="1"/>
  <c r="M127" i="1" a="1"/>
  <c r="M127" i="1" s="1"/>
  <c r="M71" i="1" a="1"/>
  <c r="M71" i="1" s="1"/>
  <c r="M111" i="1" a="1"/>
  <c r="M111" i="1" s="1"/>
  <c r="M216" i="1" a="1"/>
  <c r="M216" i="1" s="1"/>
  <c r="M143" i="1" a="1"/>
  <c r="M143" i="1" s="1"/>
  <c r="M151" i="1" a="1"/>
  <c r="M151" i="1" s="1"/>
  <c r="M224" i="1" a="1"/>
  <c r="M224" i="1" s="1"/>
  <c r="M240" i="1" a="1"/>
  <c r="M240" i="1" s="1"/>
  <c r="M248" i="1" a="1"/>
  <c r="M248" i="1" s="1"/>
  <c r="M232" i="1" a="1"/>
  <c r="M232" i="1" s="1"/>
  <c r="M256" i="1" a="1"/>
  <c r="M256" i="1" s="1"/>
  <c r="M15" i="1" a="1"/>
  <c r="M15" i="1" s="1"/>
  <c r="M7" i="1" a="1"/>
  <c r="M7" i="1" s="1"/>
  <c r="M47" i="1" a="1"/>
  <c r="M47" i="1" s="1"/>
  <c r="M23" i="1" a="1"/>
  <c r="M23" i="1" s="1"/>
  <c r="M31" i="1" a="1"/>
  <c r="M31" i="1" s="1"/>
  <c r="M39" i="1" a="1"/>
  <c r="M39" i="1" s="1"/>
  <c r="M208" i="1" a="1"/>
  <c r="M208" i="1" s="1"/>
  <c r="M135" i="1" a="1"/>
  <c r="M135" i="1" s="1"/>
  <c r="M159" i="1" a="1"/>
  <c r="M159" i="1" s="1"/>
  <c r="M167" i="1" a="1"/>
  <c r="M167" i="1" s="1"/>
  <c r="M175" i="1" a="1"/>
  <c r="M175" i="1" s="1"/>
  <c r="M183" i="1" a="1"/>
  <c r="M183" i="1" s="1"/>
  <c r="M191" i="1" a="1"/>
  <c r="M191" i="1" s="1"/>
  <c r="M199" i="1" a="1"/>
  <c r="M199" i="1" s="1"/>
  <c r="M305" i="1" a="1"/>
  <c r="M305" i="1" s="1"/>
  <c r="M297" i="1" a="1"/>
  <c r="M297" i="1" s="1"/>
  <c r="M321" i="1" a="1"/>
  <c r="M321" i="1" s="1"/>
  <c r="M337" i="1" a="1"/>
  <c r="M337" i="1" s="1"/>
  <c r="M265" i="1" a="1"/>
  <c r="M265" i="1" s="1"/>
  <c r="M313" i="1" a="1"/>
  <c r="M313" i="1" s="1"/>
  <c r="M329" i="1" a="1"/>
  <c r="M329" i="1" s="1"/>
  <c r="M289" i="1" a="1"/>
  <c r="M289" i="1" s="1"/>
  <c r="M273" i="1" a="1"/>
  <c r="M273" i="1" s="1"/>
  <c r="M281" i="1" a="1"/>
  <c r="M281" i="1" s="1"/>
  <c r="M56" i="1" a="1"/>
  <c r="M56" i="1" s="1"/>
  <c r="M64" i="1" a="1"/>
  <c r="M64" i="1" s="1"/>
  <c r="M80" i="1" a="1"/>
  <c r="M80" i="1" s="1"/>
  <c r="M88" i="1" a="1"/>
  <c r="M88" i="1" s="1"/>
  <c r="M96" i="1" a="1"/>
  <c r="M96" i="1" s="1"/>
  <c r="M104" i="1" a="1"/>
  <c r="M104" i="1" s="1"/>
  <c r="M120" i="1" a="1"/>
  <c r="M120" i="1" s="1"/>
  <c r="M128" i="1" a="1"/>
  <c r="M128" i="1" s="1"/>
  <c r="M72" i="1" a="1"/>
  <c r="M72" i="1" s="1"/>
  <c r="M112" i="1" a="1"/>
  <c r="M112" i="1" s="1"/>
  <c r="M217" i="1" a="1"/>
  <c r="M217" i="1" s="1"/>
  <c r="M144" i="1" a="1"/>
  <c r="M144" i="1" s="1"/>
  <c r="M152" i="1" a="1"/>
  <c r="M152" i="1" s="1"/>
  <c r="M225" i="1" a="1"/>
  <c r="M225" i="1" s="1"/>
  <c r="M241" i="1" a="1"/>
  <c r="M241" i="1" s="1"/>
  <c r="M249" i="1" a="1"/>
  <c r="M249" i="1" s="1"/>
  <c r="M233" i="1" a="1"/>
  <c r="M233" i="1" s="1"/>
  <c r="M257" i="1" a="1"/>
  <c r="M257" i="1" s="1"/>
  <c r="M16" i="1" a="1"/>
  <c r="M16" i="1" s="1"/>
  <c r="M8" i="1" a="1"/>
  <c r="M8" i="1" s="1"/>
  <c r="M48" i="1" a="1"/>
  <c r="M48" i="1" s="1"/>
  <c r="M24" i="1" a="1"/>
  <c r="M24" i="1" s="1"/>
  <c r="M32" i="1" a="1"/>
  <c r="M32" i="1" s="1"/>
  <c r="M40" i="1" a="1"/>
  <c r="M40" i="1" s="1"/>
  <c r="M209" i="1" a="1"/>
  <c r="M209" i="1" s="1"/>
  <c r="M136" i="1" a="1"/>
  <c r="M136" i="1" s="1"/>
  <c r="M160" i="1" a="1"/>
  <c r="M160" i="1" s="1"/>
  <c r="M168" i="1" a="1"/>
  <c r="M168" i="1" s="1"/>
  <c r="M176" i="1" a="1"/>
  <c r="M176" i="1" s="1"/>
  <c r="M184" i="1" a="1"/>
  <c r="M184" i="1" s="1"/>
  <c r="M192" i="1" a="1"/>
  <c r="M192" i="1" s="1"/>
  <c r="M200" i="1" a="1"/>
  <c r="M200" i="1" s="1"/>
  <c r="M306" i="1" a="1"/>
  <c r="M306" i="1" s="1"/>
  <c r="M298" i="1" a="1"/>
  <c r="M298" i="1" s="1"/>
  <c r="M322" i="1" a="1"/>
  <c r="M322" i="1" s="1"/>
  <c r="M338" i="1" a="1"/>
  <c r="M338" i="1" s="1"/>
  <c r="M266" i="1" a="1"/>
  <c r="M266" i="1" s="1"/>
  <c r="M314" i="1" a="1"/>
  <c r="M314" i="1" s="1"/>
  <c r="M330" i="1" a="1"/>
  <c r="M330" i="1" s="1"/>
  <c r="M290" i="1" a="1"/>
  <c r="M290" i="1" s="1"/>
  <c r="M274" i="1" a="1"/>
  <c r="M274" i="1" s="1"/>
  <c r="M282" i="1" a="1"/>
  <c r="M282" i="1" s="1"/>
  <c r="M57" i="1" a="1"/>
  <c r="M57" i="1" s="1"/>
  <c r="M65" i="1" a="1"/>
  <c r="M65" i="1" s="1"/>
  <c r="M81" i="1" a="1"/>
  <c r="M81" i="1" s="1"/>
  <c r="M89" i="1" a="1"/>
  <c r="M89" i="1" s="1"/>
  <c r="M97" i="1" a="1"/>
  <c r="M97" i="1" s="1"/>
  <c r="M105" i="1" a="1"/>
  <c r="M105" i="1" s="1"/>
  <c r="M121" i="1" a="1"/>
  <c r="M121" i="1" s="1"/>
  <c r="M129" i="1" a="1"/>
  <c r="M129" i="1" s="1"/>
  <c r="M73" i="1" a="1"/>
  <c r="M73" i="1" s="1"/>
  <c r="M113" i="1" a="1"/>
  <c r="M113" i="1" s="1"/>
  <c r="M218" i="1" a="1"/>
  <c r="M218" i="1" s="1"/>
  <c r="M145" i="1" a="1"/>
  <c r="M145" i="1" s="1"/>
  <c r="M153" i="1" a="1"/>
  <c r="M153" i="1" s="1"/>
  <c r="M226" i="1" a="1"/>
  <c r="M226" i="1" s="1"/>
  <c r="M242" i="1" a="1"/>
  <c r="M242" i="1" s="1"/>
  <c r="M250" i="1" a="1"/>
  <c r="M250" i="1" s="1"/>
  <c r="M234" i="1" a="1"/>
  <c r="M234" i="1" s="1"/>
  <c r="M258" i="1" a="1"/>
  <c r="M258" i="1" s="1"/>
  <c r="M17" i="1" a="1"/>
  <c r="M17" i="1" s="1"/>
  <c r="M9" i="1" a="1"/>
  <c r="M9" i="1" s="1"/>
  <c r="M49" i="1" a="1"/>
  <c r="M49" i="1" s="1"/>
  <c r="M25" i="1" a="1"/>
  <c r="M25" i="1" s="1"/>
  <c r="M33" i="1" a="1"/>
  <c r="M33" i="1" s="1"/>
  <c r="M41" i="1" a="1"/>
  <c r="M41" i="1" s="1"/>
  <c r="M210" i="1" a="1"/>
  <c r="M210" i="1" s="1"/>
  <c r="M137" i="1" a="1"/>
  <c r="M137" i="1" s="1"/>
  <c r="M161" i="1" a="1"/>
  <c r="M161" i="1" s="1"/>
  <c r="M169" i="1" a="1"/>
  <c r="M169" i="1" s="1"/>
  <c r="M177" i="1" a="1"/>
  <c r="M177" i="1" s="1"/>
  <c r="M185" i="1" a="1"/>
  <c r="M185" i="1" s="1"/>
  <c r="M193" i="1" a="1"/>
  <c r="M193" i="1" s="1"/>
  <c r="M201" i="1" a="1"/>
  <c r="M201" i="1" s="1"/>
  <c r="M299" i="1" a="1"/>
  <c r="M299" i="1" s="1"/>
  <c r="B291" i="1"/>
  <c r="B315" i="1"/>
  <c r="B331" i="1"/>
  <c r="B259" i="1"/>
  <c r="B307" i="1"/>
  <c r="B323" i="1"/>
  <c r="B283" i="1"/>
  <c r="B267" i="1"/>
  <c r="B275" i="1"/>
  <c r="B50" i="1"/>
  <c r="B58" i="1"/>
  <c r="B74" i="1"/>
  <c r="B82" i="1"/>
  <c r="B90" i="1"/>
  <c r="B98" i="1"/>
  <c r="B114" i="1"/>
  <c r="B122" i="1"/>
  <c r="B66" i="1"/>
  <c r="B106" i="1"/>
  <c r="B211" i="1"/>
  <c r="B138" i="1"/>
  <c r="B146" i="1"/>
  <c r="B251" i="1"/>
  <c r="B10" i="1"/>
  <c r="B2" i="1"/>
  <c r="B42" i="1"/>
  <c r="B18" i="1"/>
  <c r="B26" i="1"/>
  <c r="B34" i="1"/>
  <c r="B203" i="1"/>
  <c r="B130" i="1"/>
  <c r="B154" i="1"/>
  <c r="B162" i="1"/>
  <c r="B170" i="1"/>
  <c r="B178" i="1"/>
  <c r="B186" i="1"/>
  <c r="B194" i="1"/>
  <c r="B300" i="1"/>
  <c r="B292" i="1"/>
  <c r="B316" i="1"/>
  <c r="B332" i="1"/>
  <c r="B260" i="1"/>
  <c r="B308" i="1"/>
  <c r="B324" i="1"/>
  <c r="B284" i="1"/>
  <c r="B268" i="1"/>
  <c r="B276" i="1"/>
  <c r="B51" i="1"/>
  <c r="B59" i="1"/>
  <c r="B75" i="1"/>
  <c r="B83" i="1"/>
  <c r="B91" i="1"/>
  <c r="B99" i="1"/>
  <c r="B115" i="1"/>
  <c r="B123" i="1"/>
  <c r="B67" i="1"/>
  <c r="B107" i="1"/>
  <c r="B212" i="1"/>
  <c r="B139" i="1"/>
  <c r="B147" i="1"/>
  <c r="B252" i="1"/>
  <c r="B11" i="1"/>
  <c r="B3" i="1"/>
  <c r="B43" i="1"/>
  <c r="B19" i="1"/>
  <c r="B27" i="1"/>
  <c r="B35" i="1"/>
  <c r="B204" i="1"/>
  <c r="B131" i="1"/>
  <c r="B155" i="1"/>
  <c r="B163" i="1"/>
  <c r="B171" i="1"/>
  <c r="B179" i="1"/>
  <c r="B187" i="1"/>
  <c r="B195" i="1"/>
  <c r="B301" i="1"/>
  <c r="B293" i="1"/>
  <c r="B317" i="1"/>
  <c r="B333" i="1"/>
  <c r="B261" i="1"/>
  <c r="B309" i="1"/>
  <c r="B325" i="1"/>
  <c r="B285" i="1"/>
  <c r="B269" i="1"/>
  <c r="B277" i="1"/>
  <c r="B52" i="1"/>
  <c r="B60" i="1"/>
  <c r="B76" i="1"/>
  <c r="B84" i="1"/>
  <c r="B92" i="1"/>
  <c r="B100" i="1"/>
  <c r="B116" i="1"/>
  <c r="B124" i="1"/>
  <c r="B68" i="1"/>
  <c r="B108" i="1"/>
  <c r="B213" i="1"/>
  <c r="B140" i="1"/>
  <c r="B148" i="1"/>
  <c r="B253" i="1"/>
  <c r="B12" i="1"/>
  <c r="B4" i="1"/>
  <c r="B44" i="1"/>
  <c r="B20" i="1"/>
  <c r="B28" i="1"/>
  <c r="B36" i="1"/>
  <c r="B205" i="1"/>
  <c r="B132" i="1"/>
  <c r="B156" i="1"/>
  <c r="B164" i="1"/>
  <c r="B172" i="1"/>
  <c r="B180" i="1"/>
  <c r="B188" i="1"/>
  <c r="B196" i="1"/>
  <c r="B302" i="1"/>
  <c r="B294" i="1"/>
  <c r="B318" i="1"/>
  <c r="B334" i="1"/>
  <c r="B262" i="1"/>
  <c r="B310" i="1"/>
  <c r="B326" i="1"/>
  <c r="B286" i="1"/>
  <c r="B270" i="1"/>
  <c r="B278" i="1"/>
  <c r="B53" i="1"/>
  <c r="B61" i="1"/>
  <c r="B77" i="1"/>
  <c r="B85" i="1"/>
  <c r="B93" i="1"/>
  <c r="B101" i="1"/>
  <c r="B117" i="1"/>
  <c r="B125" i="1"/>
  <c r="B69" i="1"/>
  <c r="B109" i="1"/>
  <c r="B214" i="1"/>
  <c r="B141" i="1"/>
  <c r="B149" i="1"/>
  <c r="B254" i="1"/>
  <c r="B13" i="1"/>
  <c r="B5" i="1"/>
  <c r="B45" i="1"/>
  <c r="B21" i="1"/>
  <c r="B29" i="1"/>
  <c r="B37" i="1"/>
  <c r="B206" i="1"/>
  <c r="B133" i="1"/>
  <c r="B157" i="1"/>
  <c r="B165" i="1"/>
  <c r="B173" i="1"/>
  <c r="B181" i="1"/>
  <c r="B189" i="1"/>
  <c r="B197" i="1"/>
  <c r="B303" i="1"/>
  <c r="B295" i="1"/>
  <c r="B319" i="1"/>
  <c r="B335" i="1"/>
  <c r="B263" i="1"/>
  <c r="B311" i="1"/>
  <c r="B327" i="1"/>
  <c r="B287" i="1"/>
  <c r="B271" i="1"/>
  <c r="B279" i="1"/>
  <c r="B54" i="1"/>
  <c r="B62" i="1"/>
  <c r="B78" i="1"/>
  <c r="B86" i="1"/>
  <c r="B94" i="1"/>
  <c r="B102" i="1"/>
  <c r="B118" i="1"/>
  <c r="B126" i="1"/>
  <c r="B70" i="1"/>
  <c r="B110" i="1"/>
  <c r="B215" i="1"/>
  <c r="B142" i="1"/>
  <c r="B150" i="1"/>
  <c r="B255" i="1"/>
  <c r="B14" i="1"/>
  <c r="B6" i="1"/>
  <c r="B46" i="1"/>
  <c r="B22" i="1"/>
  <c r="B30" i="1"/>
  <c r="B38" i="1"/>
  <c r="B207" i="1"/>
  <c r="B134" i="1"/>
  <c r="B158" i="1"/>
  <c r="B166" i="1"/>
  <c r="B174" i="1"/>
  <c r="B182" i="1"/>
  <c r="B190" i="1"/>
  <c r="B198" i="1"/>
  <c r="B304" i="1"/>
  <c r="B296" i="1"/>
  <c r="B320" i="1"/>
  <c r="B336" i="1"/>
  <c r="B264" i="1"/>
  <c r="B312" i="1"/>
  <c r="B328" i="1"/>
  <c r="B288" i="1"/>
  <c r="B272" i="1"/>
  <c r="B280" i="1"/>
  <c r="B55" i="1"/>
  <c r="B63" i="1"/>
  <c r="B79" i="1"/>
  <c r="B87" i="1"/>
  <c r="B95" i="1"/>
  <c r="B103" i="1"/>
  <c r="B119" i="1"/>
  <c r="B127" i="1"/>
  <c r="B71" i="1"/>
  <c r="B111" i="1"/>
  <c r="B216" i="1"/>
  <c r="B143" i="1"/>
  <c r="B151" i="1"/>
  <c r="B256" i="1"/>
  <c r="B15" i="1"/>
  <c r="B7" i="1"/>
  <c r="B47" i="1"/>
  <c r="B23" i="1"/>
  <c r="B31" i="1"/>
  <c r="B39" i="1"/>
  <c r="B208" i="1"/>
  <c r="B135" i="1"/>
  <c r="B159" i="1"/>
  <c r="B167" i="1"/>
  <c r="B175" i="1"/>
  <c r="B183" i="1"/>
  <c r="B191" i="1"/>
  <c r="B199" i="1"/>
  <c r="B305" i="1"/>
  <c r="B297" i="1"/>
  <c r="B321" i="1"/>
  <c r="B337" i="1"/>
  <c r="B265" i="1"/>
  <c r="B313" i="1"/>
  <c r="B329" i="1"/>
  <c r="B289" i="1"/>
  <c r="B273" i="1"/>
  <c r="B281" i="1"/>
  <c r="B56" i="1"/>
  <c r="B64" i="1"/>
  <c r="B80" i="1"/>
  <c r="B88" i="1"/>
  <c r="B96" i="1"/>
  <c r="B104" i="1"/>
  <c r="B120" i="1"/>
  <c r="B128" i="1"/>
  <c r="B72" i="1"/>
  <c r="B112" i="1"/>
  <c r="B217" i="1"/>
  <c r="B144" i="1"/>
  <c r="B152" i="1"/>
  <c r="B257" i="1"/>
  <c r="B16" i="1"/>
  <c r="B8" i="1"/>
  <c r="B48" i="1"/>
  <c r="B24" i="1"/>
  <c r="B32" i="1"/>
  <c r="B40" i="1"/>
  <c r="B209" i="1"/>
  <c r="B136" i="1"/>
  <c r="B160" i="1"/>
  <c r="B168" i="1"/>
  <c r="B176" i="1"/>
  <c r="B184" i="1"/>
  <c r="B192" i="1"/>
  <c r="B200" i="1"/>
  <c r="B306" i="1"/>
  <c r="B298" i="1"/>
  <c r="B322" i="1"/>
  <c r="B338" i="1"/>
  <c r="B266" i="1"/>
  <c r="B314" i="1"/>
  <c r="B330" i="1"/>
  <c r="B290" i="1"/>
  <c r="B274" i="1"/>
  <c r="B282" i="1"/>
  <c r="B57" i="1"/>
  <c r="B65" i="1"/>
  <c r="B81" i="1"/>
  <c r="B89" i="1"/>
  <c r="B97" i="1"/>
  <c r="B105" i="1"/>
  <c r="B121" i="1"/>
  <c r="B129" i="1"/>
  <c r="B73" i="1"/>
  <c r="B113" i="1"/>
  <c r="B218" i="1"/>
  <c r="B145" i="1"/>
  <c r="B153" i="1"/>
  <c r="B258" i="1"/>
  <c r="B17" i="1"/>
  <c r="B9" i="1"/>
  <c r="B49" i="1"/>
  <c r="B25" i="1"/>
  <c r="B33" i="1"/>
  <c r="B41" i="1"/>
  <c r="B210" i="1"/>
  <c r="B137" i="1"/>
  <c r="B161" i="1"/>
  <c r="B169" i="1"/>
  <c r="B177" i="1"/>
  <c r="B185" i="1"/>
  <c r="B193" i="1"/>
  <c r="B201" i="1"/>
  <c r="B29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<sst xmlns="http://schemas.openxmlformats.org/spreadsheetml/2006/main" count="1625" uniqueCount="143">
  <si>
    <t>enhet</t>
  </si>
  <si>
    <t>pH</t>
  </si>
  <si>
    <t>Ledningsevne</t>
  </si>
  <si>
    <t>mS/m</t>
  </si>
  <si>
    <t>Suspendert Stoff</t>
  </si>
  <si>
    <t>mg/l</t>
  </si>
  <si>
    <t>Tot N</t>
  </si>
  <si>
    <t>Ammonium N + Amoniakk N</t>
  </si>
  <si>
    <t>P-total</t>
  </si>
  <si>
    <t>TOC</t>
  </si>
  <si>
    <t>KOF-Cr</t>
  </si>
  <si>
    <t>BOF-5</t>
  </si>
  <si>
    <t>Arsen (As)</t>
  </si>
  <si>
    <t>µg/l</t>
  </si>
  <si>
    <t>Bly (Pb)</t>
  </si>
  <si>
    <t>&lt;1,0</t>
  </si>
  <si>
    <t>Kadmium (Cd)</t>
  </si>
  <si>
    <t>&lt;0,2</t>
  </si>
  <si>
    <t>Kobber (Cu)</t>
  </si>
  <si>
    <t>Krom (Cr)</t>
  </si>
  <si>
    <t>Kvikksølv (Hg)</t>
  </si>
  <si>
    <t>Nikkel (Ni)</t>
  </si>
  <si>
    <t>Sink (Zn)</t>
  </si>
  <si>
    <t>Jern (Fe)</t>
  </si>
  <si>
    <t>Mangan (Mn)</t>
  </si>
  <si>
    <t>Sum PCB 7</t>
  </si>
  <si>
    <t>&lt;0,00530</t>
  </si>
  <si>
    <t>&lt;0,00365</t>
  </si>
  <si>
    <t>&lt;0,00475</t>
  </si>
  <si>
    <t>PAH 16</t>
  </si>
  <si>
    <t>PAH carcinogene</t>
  </si>
  <si>
    <t>målekrav</t>
  </si>
  <si>
    <t>&lt;0,035</t>
  </si>
  <si>
    <t>THC &gt;C10-C12</t>
  </si>
  <si>
    <t>&lt;5,0</t>
  </si>
  <si>
    <t>THC &gt;C12-C16</t>
  </si>
  <si>
    <t>THC &gt;C16-C35</t>
  </si>
  <si>
    <t>&lt;30</t>
  </si>
  <si>
    <t>THC &gt;C10-C40</t>
  </si>
  <si>
    <t>THC &gt;C35-C40 petrol hydroka</t>
  </si>
  <si>
    <t>&lt;10</t>
  </si>
  <si>
    <t>DEHP</t>
  </si>
  <si>
    <t>&lt;3,0</t>
  </si>
  <si>
    <t>&lt;2,5</t>
  </si>
  <si>
    <t>Benzen</t>
  </si>
  <si>
    <t>Toluen</t>
  </si>
  <si>
    <t>Etylbensen</t>
  </si>
  <si>
    <t>&lt;0,1</t>
  </si>
  <si>
    <t>m/p-Xylener</t>
  </si>
  <si>
    <t>o-Xylen</t>
  </si>
  <si>
    <t>Sum BTEX</t>
  </si>
  <si>
    <t>&lt;0,4</t>
  </si>
  <si>
    <t>PFAS</t>
  </si>
  <si>
    <t>6:2 Fluortelomersulfonat</t>
  </si>
  <si>
    <t>Perfluorbutansulfonat (PFBS)</t>
  </si>
  <si>
    <t>Perfluorheksansyre</t>
  </si>
  <si>
    <t>Perfluoroheptansyre</t>
  </si>
  <si>
    <t>Perfluoroktansulfonat (PFOS)</t>
  </si>
  <si>
    <t>Perfluoropentansyre</t>
  </si>
  <si>
    <t>parameter</t>
  </si>
  <si>
    <t>kategori</t>
  </si>
  <si>
    <t>&lt;0,0175</t>
  </si>
  <si>
    <t>&lt;0,0225</t>
  </si>
  <si>
    <t xml:space="preserve"> </t>
  </si>
  <si>
    <t>kategori_2</t>
  </si>
  <si>
    <t>grenseverdi_min</t>
  </si>
  <si>
    <t>grenseverdi_max</t>
  </si>
  <si>
    <t>dato</t>
  </si>
  <si>
    <t>verdi_ut</t>
  </si>
  <si>
    <t>verdi_inn</t>
  </si>
  <si>
    <t>forkortelse</t>
  </si>
  <si>
    <t>EC</t>
  </si>
  <si>
    <t>stoff</t>
  </si>
  <si>
    <t>organisk materiale</t>
  </si>
  <si>
    <t>anion</t>
  </si>
  <si>
    <t>tungmetall</t>
  </si>
  <si>
    <t>NH4 + NH3</t>
  </si>
  <si>
    <t>Tot P</t>
  </si>
  <si>
    <t>Klorid (Cl)</t>
  </si>
  <si>
    <t>Cl</t>
  </si>
  <si>
    <t>As</t>
  </si>
  <si>
    <t>Pb</t>
  </si>
  <si>
    <t>Cd</t>
  </si>
  <si>
    <t>Cu</t>
  </si>
  <si>
    <t>Cr</t>
  </si>
  <si>
    <t>Hg</t>
  </si>
  <si>
    <t>Ni</t>
  </si>
  <si>
    <t>Zn</t>
  </si>
  <si>
    <t>Fe</t>
  </si>
  <si>
    <t>Mn</t>
  </si>
  <si>
    <t>PCB-7</t>
  </si>
  <si>
    <t>PAH-16</t>
  </si>
  <si>
    <t>PAH-carcinogene</t>
  </si>
  <si>
    <t>Toulen</t>
  </si>
  <si>
    <t>6:2 FTS</t>
  </si>
  <si>
    <t>PFBS</t>
  </si>
  <si>
    <t>PFOS</t>
  </si>
  <si>
    <t>PFOA</t>
  </si>
  <si>
    <t>PFHxA</t>
  </si>
  <si>
    <t>PFHpA</t>
  </si>
  <si>
    <t>PFPeA</t>
  </si>
  <si>
    <t>LOQ_ut</t>
  </si>
  <si>
    <t>LOQ_inn</t>
  </si>
  <si>
    <t>verdi_ut_korr</t>
  </si>
  <si>
    <t>verdi_inn_korr</t>
  </si>
  <si>
    <t>vannparameter</t>
  </si>
  <si>
    <t>totalt organisk karbon</t>
  </si>
  <si>
    <t>kjemisk oksygenforbruk</t>
  </si>
  <si>
    <t>Mengden av organisk materiale som kan brytes ned kjemisk</t>
  </si>
  <si>
    <t>biologisk oksygenforbruk</t>
  </si>
  <si>
    <t>Mengden av organisk materiale som kan brytes ned biokjemisk (mikrobiologisk) etter 5 dager</t>
  </si>
  <si>
    <t>metall</t>
  </si>
  <si>
    <t>klorert</t>
  </si>
  <si>
    <t>aromatisk hydrokarbon</t>
  </si>
  <si>
    <t>totale hydrokarboner</t>
  </si>
  <si>
    <t>alifater</t>
  </si>
  <si>
    <t>ftalat</t>
  </si>
  <si>
    <t>Di-(2-etylheksyl)-ftalat</t>
  </si>
  <si>
    <t>plastmykner</t>
  </si>
  <si>
    <t>BTEX</t>
  </si>
  <si>
    <t>kategori_1</t>
  </si>
  <si>
    <t>forklaring</t>
  </si>
  <si>
    <t>forklaring_2</t>
  </si>
  <si>
    <t>maks</t>
  </si>
  <si>
    <t>Enhet</t>
  </si>
  <si>
    <t>klorid</t>
  </si>
  <si>
    <t>sulfat</t>
  </si>
  <si>
    <t>Olje (C10-C40)</t>
  </si>
  <si>
    <t>Ftalater som er prioriterte miljøgifter</t>
  </si>
  <si>
    <t>Bromerte flammehemmere som er prioriterte miljøgifter</t>
  </si>
  <si>
    <t>Utslippsbegrensningene gjelder for ufortynnet renset sigevann.</t>
  </si>
  <si>
    <t>Alle utslippsgrenser er for ufiltrerte prøver. Prøver av sigevann skal tas som blandprøver eller eventuelt som stikkprøver der det er nødvendig med ferske prøver. Eventuelt så kan det benyttes kontinuerlig målinger etter en risikovurdering.</t>
  </si>
  <si>
    <t>utslippsgrenser blandprøve</t>
  </si>
  <si>
    <t>kategori_gv</t>
  </si>
  <si>
    <t>Perfluoroktansyre (PFOA)</t>
  </si>
  <si>
    <t>org milj</t>
  </si>
  <si>
    <t>nutrient</t>
  </si>
  <si>
    <t>THC &gt;C35-C40</t>
  </si>
  <si>
    <t>Sum PFAS</t>
  </si>
  <si>
    <t>sigevann</t>
  </si>
  <si>
    <t>renseeffekt</t>
  </si>
  <si>
    <t>prosent_rens</t>
  </si>
  <si>
    <t>Suspendert stoff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</si>
</sst>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0" xfId="0" applyFont="1" applyAlignment="1">
      <alignment wrapText="1"/>
    </xf>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E94F-27AC-414E-B055-306DA44395B1}">
  <dimension ref="A1:Q338"/>
  <sheetViews>
    <sheetView tabSelected="1" zoomScaleNormal="100" workbookViewId="0">
      <pane ySplit="1" topLeftCell="A301" activePane="bottomLeft" state="frozen"/>
      <selection pane="bottomLeft" activeCell="E315" sqref="E315"/>
    </sheetView>
  </sheetViews>
  <sheetFormatPr defaultRowHeight="14.5" x14ac:dyDescent="0.35"/>
  <cols>
    <col min="1" max="1" width="27.54296875" bestFit="1" customWidth="1"/>
    <col min="2" max="2" width="27.54296875" customWidth="1"/>
    <col min="4" max="4" width="20.1796875" bestFit="1" customWidth="1"/>
    <col min="5" max="5" width="21.81640625" bestFit="1" customWidth="1"/>
    <col min="6" max="6" width="34.7265625" customWidth="1"/>
    <col min="7" max="7" width="23.54296875" customWidth="1"/>
    <col min="8" max="8" width="16.453125" bestFit="1" customWidth="1"/>
    <col min="9" max="9" width="10.1796875" style="1" bestFit="1" customWidth="1"/>
    <col min="10" max="10" width="10.1796875" style="1" customWidth="1"/>
    <col min="11" max="11" width="16.81640625" customWidth="1"/>
    <col min="15" max="15" width="18.54296875" customWidth="1"/>
    <col min="16" max="16" width="15.54296875" bestFit="1" customWidth="1"/>
  </cols>
  <sheetData>
    <row r="1" spans="1:17" s="2" customFormat="1" x14ac:dyDescent="0.35">
      <c r="A1" s="2" t="s">
        <v>59</v>
      </c>
      <c r="B1" s="2" t="s">
        <v>70</v>
      </c>
      <c r="C1" s="2" t="s">
        <v>0</v>
      </c>
      <c r="D1" s="2" t="s">
        <v>120</v>
      </c>
      <c r="E1" s="2" t="s">
        <v>64</v>
      </c>
      <c r="F1" s="2" t="s">
        <v>133</v>
      </c>
      <c r="G1" s="2" t="s">
        <v>65</v>
      </c>
      <c r="H1" s="2" t="s">
        <v>66</v>
      </c>
      <c r="I1" s="3" t="s">
        <v>67</v>
      </c>
      <c r="J1" s="3" t="s">
        <v>139</v>
      </c>
      <c r="K1" s="2" t="s">
        <v>68</v>
      </c>
      <c r="L1" s="2" t="s">
        <v>69</v>
      </c>
      <c r="M1" s="2" t="s">
        <v>101</v>
      </c>
      <c r="N1" s="2" t="s">
        <v>102</v>
      </c>
      <c r="O1" s="2" t="s">
        <v>103</v>
      </c>
      <c r="P1" s="2" t="s">
        <v>104</v>
      </c>
      <c r="Q1" s="2" t="s">
        <v>141</v>
      </c>
    </row>
    <row r="2" spans="1:17" x14ac:dyDescent="0.35">
      <c r="A2" t="s">
        <v>44</v>
      </c>
      <c r="B2" t="str">
        <f>VLOOKUP($A2,forkortelser!$A$2:$B$43,2,FALSE)</f>
        <v>Benzen</v>
      </c>
      <c r="C2" t="s">
        <v>13</v>
      </c>
      <c r="D2">
        <f>VLOOKUP(A2,Kategorier!$A$2:$B$43,2,FALSE)</f>
        <v>0</v>
      </c>
      <c r="E2" t="str">
        <f>VLOOKUP(A2,Kategorier!$A$2:$C$43,3,FALSE)</f>
        <v>BTEX</v>
      </c>
      <c r="G2" t="e">
        <f>VLOOKUP(F2,'Tabell 8'!$A$2:$B$24,2,FALSE)</f>
        <v>#N/A</v>
      </c>
      <c r="I2" s="1">
        <v>44858</v>
      </c>
      <c r="J2" s="1" t="s">
        <v>140</v>
      </c>
      <c r="K2">
        <v>0.27</v>
      </c>
      <c r="L2">
        <v>0.6</v>
      </c>
      <c r="M2" t="b" cm="1">
        <f t="array" ref="M2:N2">IF(ISNUMBER(K2:L2),FALSE,TRUE)</f>
        <v>0</v>
      </c>
      <c r="N2" t="b">
        <v>0</v>
      </c>
      <c r="O2">
        <v>0.27</v>
      </c>
      <c r="P2">
        <v>0.6</v>
      </c>
      <c r="Q2">
        <f>(P2-O2)/P2*100</f>
        <v>54.999999999999993</v>
      </c>
    </row>
    <row r="3" spans="1:17" x14ac:dyDescent="0.35">
      <c r="A3" t="s">
        <v>44</v>
      </c>
      <c r="B3" t="str">
        <f>VLOOKUP($A3,forkortelser!$A$2:$B$43,2,FALSE)</f>
        <v>Benzen</v>
      </c>
      <c r="C3" t="s">
        <v>13</v>
      </c>
      <c r="D3">
        <f>VLOOKUP(A3,Kategorier!$A$2:$B$43,2,FALSE)</f>
        <v>0</v>
      </c>
      <c r="E3" t="str">
        <f>VLOOKUP(A3,Kategorier!$A$2:$C$43,3,FALSE)</f>
        <v>BTEX</v>
      </c>
      <c r="G3" t="e">
        <f>VLOOKUP(F3,'Tabell 8'!$A$2:$B$24,2,FALSE)</f>
        <v>#N/A</v>
      </c>
      <c r="I3" s="1">
        <v>44865</v>
      </c>
      <c r="J3" s="1" t="s">
        <v>140</v>
      </c>
      <c r="K3" t="s">
        <v>17</v>
      </c>
      <c r="L3">
        <v>0.46</v>
      </c>
      <c r="M3" t="b" cm="1">
        <f t="array" ref="M3:N3">IF(ISNUMBER(K3:L3),FALSE,TRUE)</f>
        <v>1</v>
      </c>
      <c r="N3" t="b">
        <v>0</v>
      </c>
      <c r="O3">
        <v>0.2</v>
      </c>
      <c r="P3">
        <v>0.46</v>
      </c>
      <c r="Q3">
        <f t="shared" ref="Q3:Q66" si="0">(P3-O3)/P3*100</f>
        <v>56.521739130434781</v>
      </c>
    </row>
    <row r="4" spans="1:17" x14ac:dyDescent="0.35">
      <c r="A4" t="s">
        <v>44</v>
      </c>
      <c r="B4" t="str">
        <f>VLOOKUP($A4,forkortelser!$A$2:$B$43,2,FALSE)</f>
        <v>Benzen</v>
      </c>
      <c r="C4" t="s">
        <v>13</v>
      </c>
      <c r="D4">
        <f>VLOOKUP(A4,Kategorier!$A$2:$B$43,2,FALSE)</f>
        <v>0</v>
      </c>
      <c r="E4" t="str">
        <f>VLOOKUP(A4,Kategorier!$A$2:$C$43,3,FALSE)</f>
        <v>BTEX</v>
      </c>
      <c r="G4" t="e">
        <f>VLOOKUP(F4,'Tabell 8'!$A$2:$B$24,2,FALSE)</f>
        <v>#N/A</v>
      </c>
      <c r="I4" s="1">
        <v>44872</v>
      </c>
      <c r="J4" s="1" t="s">
        <v>140</v>
      </c>
      <c r="M4" t="b" cm="1">
        <f t="array" ref="M4:N4">IF(ISNUMBER(K4:L4),FALSE,TRUE)</f>
        <v>1</v>
      </c>
      <c r="N4" t="b">
        <v>1</v>
      </c>
      <c r="Q4" t="e">
        <f t="shared" si="0"/>
        <v>#DIV/0!</v>
      </c>
    </row>
    <row r="5" spans="1:17" x14ac:dyDescent="0.35">
      <c r="A5" t="s">
        <v>44</v>
      </c>
      <c r="B5" t="str">
        <f>VLOOKUP($A5,forkortelser!$A$2:$B$43,2,FALSE)</f>
        <v>Benzen</v>
      </c>
      <c r="C5" t="s">
        <v>13</v>
      </c>
      <c r="D5">
        <f>VLOOKUP(A5,Kategorier!$A$2:$B$43,2,FALSE)</f>
        <v>0</v>
      </c>
      <c r="E5" t="str">
        <f>VLOOKUP(A5,Kategorier!$A$2:$C$43,3,FALSE)</f>
        <v>BTEX</v>
      </c>
      <c r="G5" t="e">
        <f>VLOOKUP(F5,'Tabell 8'!$A$2:$B$24,2,FALSE)</f>
        <v>#N/A</v>
      </c>
      <c r="I5" s="1">
        <v>44879</v>
      </c>
      <c r="J5" s="1" t="s">
        <v>140</v>
      </c>
      <c r="K5" t="s">
        <v>17</v>
      </c>
      <c r="L5">
        <v>0.25</v>
      </c>
      <c r="M5" t="b" cm="1">
        <f t="array" ref="M5:N5">IF(ISNUMBER(K5:L5),FALSE,TRUE)</f>
        <v>1</v>
      </c>
      <c r="N5" t="b">
        <v>0</v>
      </c>
      <c r="O5">
        <v>0.2</v>
      </c>
      <c r="P5">
        <v>0.25</v>
      </c>
      <c r="Q5">
        <f t="shared" si="0"/>
        <v>19.999999999999996</v>
      </c>
    </row>
    <row r="6" spans="1:17" x14ac:dyDescent="0.35">
      <c r="A6" t="s">
        <v>44</v>
      </c>
      <c r="B6" t="str">
        <f>VLOOKUP($A6,forkortelser!$A$2:$B$43,2,FALSE)</f>
        <v>Benzen</v>
      </c>
      <c r="C6" t="s">
        <v>13</v>
      </c>
      <c r="D6">
        <f>VLOOKUP(A6,Kategorier!$A$2:$B$43,2,FALSE)</f>
        <v>0</v>
      </c>
      <c r="E6" t="str">
        <f>VLOOKUP(A6,Kategorier!$A$2:$C$43,3,FALSE)</f>
        <v>BTEX</v>
      </c>
      <c r="G6" t="e">
        <f>VLOOKUP(F6,'Tabell 8'!$A$2:$B$24,2,FALSE)</f>
        <v>#N/A</v>
      </c>
      <c r="I6" s="1">
        <v>44886</v>
      </c>
      <c r="J6" s="1" t="s">
        <v>140</v>
      </c>
      <c r="K6">
        <v>0.23</v>
      </c>
      <c r="L6">
        <v>0.23</v>
      </c>
      <c r="M6" t="b" cm="1">
        <f t="array" ref="M6:N6">IF(ISNUMBER(K6:L6),FALSE,TRUE)</f>
        <v>0</v>
      </c>
      <c r="N6" t="b">
        <v>0</v>
      </c>
      <c r="O6">
        <v>0.23</v>
      </c>
      <c r="P6">
        <v>0.23</v>
      </c>
      <c r="Q6">
        <f t="shared" si="0"/>
        <v>0</v>
      </c>
    </row>
    <row r="7" spans="1:17" x14ac:dyDescent="0.35">
      <c r="A7" t="s">
        <v>44</v>
      </c>
      <c r="B7" t="str">
        <f>VLOOKUP($A7,forkortelser!$A$2:$B$43,2,FALSE)</f>
        <v>Benzen</v>
      </c>
      <c r="C7" t="s">
        <v>13</v>
      </c>
      <c r="D7">
        <f>VLOOKUP(A7,Kategorier!$A$2:$B$43,2,FALSE)</f>
        <v>0</v>
      </c>
      <c r="E7" t="str">
        <f>VLOOKUP(A7,Kategorier!$A$2:$C$43,3,FALSE)</f>
        <v>BTEX</v>
      </c>
      <c r="G7" t="e">
        <f>VLOOKUP(F7,'Tabell 8'!$A$2:$B$24,2,FALSE)</f>
        <v>#N/A</v>
      </c>
      <c r="I7" s="1">
        <v>44907</v>
      </c>
      <c r="J7" s="1" t="s">
        <v>140</v>
      </c>
      <c r="K7">
        <v>0.21</v>
      </c>
      <c r="L7">
        <v>0.71</v>
      </c>
      <c r="M7" t="b" cm="1">
        <f t="array" ref="M7:N7">IF(ISNUMBER(K7:L7),FALSE,TRUE)</f>
        <v>0</v>
      </c>
      <c r="N7" t="b">
        <v>0</v>
      </c>
      <c r="O7">
        <v>0.21</v>
      </c>
      <c r="P7">
        <v>0.71</v>
      </c>
      <c r="Q7">
        <f t="shared" si="0"/>
        <v>70.422535211267615</v>
      </c>
    </row>
    <row r="8" spans="1:17" x14ac:dyDescent="0.35">
      <c r="A8" t="s">
        <v>44</v>
      </c>
      <c r="B8" t="str">
        <f>VLOOKUP($A8,forkortelser!$A$2:$B$43,2,FALSE)</f>
        <v>Benzen</v>
      </c>
      <c r="C8" t="s">
        <v>13</v>
      </c>
      <c r="D8">
        <f>VLOOKUP(A8,Kategorier!$A$2:$B$43,2,FALSE)</f>
        <v>0</v>
      </c>
      <c r="E8" t="str">
        <f>VLOOKUP(A8,Kategorier!$A$2:$C$43,3,FALSE)</f>
        <v>BTEX</v>
      </c>
      <c r="G8" t="e">
        <f>VLOOKUP(F8,'Tabell 8'!$A$2:$B$24,2,FALSE)</f>
        <v>#N/A</v>
      </c>
      <c r="I8" s="1">
        <v>44970</v>
      </c>
      <c r="J8" s="1" t="s">
        <v>140</v>
      </c>
      <c r="K8">
        <v>0.84</v>
      </c>
      <c r="L8">
        <v>0.96</v>
      </c>
      <c r="M8" t="b" cm="1">
        <f t="array" ref="M8:N8">IF(ISNUMBER(K8:L8),FALSE,TRUE)</f>
        <v>0</v>
      </c>
      <c r="N8" t="b">
        <v>0</v>
      </c>
      <c r="O8">
        <v>0.84</v>
      </c>
      <c r="P8">
        <v>0.96</v>
      </c>
      <c r="Q8">
        <f t="shared" si="0"/>
        <v>12.5</v>
      </c>
    </row>
    <row r="9" spans="1:17" x14ac:dyDescent="0.35">
      <c r="A9" t="s">
        <v>44</v>
      </c>
      <c r="B9" t="str">
        <f>VLOOKUP($A9,forkortelser!$A$2:$B$43,2,FALSE)</f>
        <v>Benzen</v>
      </c>
      <c r="C9" t="s">
        <v>13</v>
      </c>
      <c r="D9">
        <f>VLOOKUP(A9,Kategorier!$A$2:$B$43,2,FALSE)</f>
        <v>0</v>
      </c>
      <c r="E9" t="str">
        <f>VLOOKUP(A9,Kategorier!$A$2:$C$43,3,FALSE)</f>
        <v>BTEX</v>
      </c>
      <c r="G9" t="e">
        <f>VLOOKUP(F9,'Tabell 8'!$A$2:$B$24,2,FALSE)</f>
        <v>#N/A</v>
      </c>
      <c r="I9" s="1">
        <v>44984</v>
      </c>
      <c r="J9" s="1" t="s">
        <v>140</v>
      </c>
      <c r="K9">
        <v>1.01</v>
      </c>
      <c r="L9">
        <v>0.91</v>
      </c>
      <c r="M9" t="b" cm="1">
        <f t="array" ref="M9:N9">IF(ISNUMBER(K9:L9),FALSE,TRUE)</f>
        <v>0</v>
      </c>
      <c r="N9" t="b">
        <v>0</v>
      </c>
      <c r="O9">
        <v>1.01</v>
      </c>
      <c r="P9">
        <v>0.91</v>
      </c>
      <c r="Q9">
        <f t="shared" si="0"/>
        <v>-10.989010989010985</v>
      </c>
    </row>
    <row r="10" spans="1:17" x14ac:dyDescent="0.35">
      <c r="A10" t="s">
        <v>41</v>
      </c>
      <c r="B10" t="str">
        <f>VLOOKUP($A10,forkortelser!$A$2:$B$43,2,FALSE)</f>
        <v>DEHP</v>
      </c>
      <c r="C10" t="s">
        <v>13</v>
      </c>
      <c r="D10" t="str">
        <f>VLOOKUP(A10,Kategorier!$A$2:$B$43,2,FALSE)</f>
        <v>org milj</v>
      </c>
      <c r="E10" t="str">
        <f>VLOOKUP(A10,Kategorier!$A$2:$C$43,3,FALSE)</f>
        <v>ftalat</v>
      </c>
      <c r="F10" t="s">
        <v>128</v>
      </c>
      <c r="G10" t="str">
        <f>VLOOKUP(F10,'Tabell 8'!$A$2:$B$24,2,FALSE)</f>
        <v>målekrav</v>
      </c>
      <c r="I10" s="1">
        <v>44858</v>
      </c>
      <c r="J10" s="1" t="s">
        <v>140</v>
      </c>
      <c r="K10" t="s">
        <v>42</v>
      </c>
      <c r="L10">
        <v>18.899999999999999</v>
      </c>
      <c r="M10" t="b" cm="1">
        <f t="array" ref="M10:N10">IF(ISNUMBER(K10:L10),FALSE,TRUE)</f>
        <v>1</v>
      </c>
      <c r="N10" t="b">
        <v>0</v>
      </c>
      <c r="O10">
        <v>3</v>
      </c>
      <c r="P10">
        <v>18.899999999999999</v>
      </c>
      <c r="Q10">
        <f t="shared" si="0"/>
        <v>84.126984126984127</v>
      </c>
    </row>
    <row r="11" spans="1:17" x14ac:dyDescent="0.35">
      <c r="A11" t="s">
        <v>41</v>
      </c>
      <c r="B11" t="str">
        <f>VLOOKUP($A11,forkortelser!$A$2:$B$43,2,FALSE)</f>
        <v>DEHP</v>
      </c>
      <c r="C11" t="s">
        <v>13</v>
      </c>
      <c r="D11" t="str">
        <f>VLOOKUP(A11,Kategorier!$A$2:$B$43,2,FALSE)</f>
        <v>org milj</v>
      </c>
      <c r="E11" t="str">
        <f>VLOOKUP(A11,Kategorier!$A$2:$C$43,3,FALSE)</f>
        <v>ftalat</v>
      </c>
      <c r="F11" t="s">
        <v>128</v>
      </c>
      <c r="G11" t="str">
        <f>VLOOKUP(F11,'Tabell 8'!$A$2:$B$24,2,FALSE)</f>
        <v>målekrav</v>
      </c>
      <c r="I11" s="1">
        <v>44865</v>
      </c>
      <c r="J11" s="1" t="s">
        <v>140</v>
      </c>
      <c r="K11">
        <v>2.7</v>
      </c>
      <c r="L11">
        <v>38.700000000000003</v>
      </c>
      <c r="M11" t="b" cm="1">
        <f t="array" ref="M11:N11">IF(ISNUMBER(K11:L11),FALSE,TRUE)</f>
        <v>0</v>
      </c>
      <c r="N11" t="b">
        <v>0</v>
      </c>
      <c r="O11">
        <v>2.7</v>
      </c>
      <c r="P11">
        <v>38.700000000000003</v>
      </c>
      <c r="Q11">
        <f t="shared" si="0"/>
        <v>93.023255813953483</v>
      </c>
    </row>
    <row r="12" spans="1:17" x14ac:dyDescent="0.35">
      <c r="A12" t="s">
        <v>41</v>
      </c>
      <c r="B12" t="str">
        <f>VLOOKUP($A12,forkortelser!$A$2:$B$43,2,FALSE)</f>
        <v>DEHP</v>
      </c>
      <c r="C12" t="s">
        <v>13</v>
      </c>
      <c r="D12" t="str">
        <f>VLOOKUP(A12,Kategorier!$A$2:$B$43,2,FALSE)</f>
        <v>org milj</v>
      </c>
      <c r="E12" t="str">
        <f>VLOOKUP(A12,Kategorier!$A$2:$C$43,3,FALSE)</f>
        <v>ftalat</v>
      </c>
      <c r="F12" t="s">
        <v>128</v>
      </c>
      <c r="G12" t="str">
        <f>VLOOKUP(F12,'Tabell 8'!$A$2:$B$24,2,FALSE)</f>
        <v>målekrav</v>
      </c>
      <c r="I12" s="1">
        <v>44872</v>
      </c>
      <c r="J12" s="1" t="s">
        <v>140</v>
      </c>
      <c r="K12">
        <v>1.8</v>
      </c>
      <c r="L12">
        <v>22.3</v>
      </c>
      <c r="M12" t="b" cm="1">
        <f t="array" ref="M12:N12">IF(ISNUMBER(K12:L12),FALSE,TRUE)</f>
        <v>0</v>
      </c>
      <c r="N12" t="b">
        <v>0</v>
      </c>
      <c r="O12">
        <v>1.8</v>
      </c>
      <c r="P12">
        <v>22.3</v>
      </c>
      <c r="Q12">
        <f t="shared" si="0"/>
        <v>91.928251121076229</v>
      </c>
    </row>
    <row r="13" spans="1:17" x14ac:dyDescent="0.35">
      <c r="A13" t="s">
        <v>41</v>
      </c>
      <c r="B13" t="str">
        <f>VLOOKUP($A13,forkortelser!$A$2:$B$43,2,FALSE)</f>
        <v>DEHP</v>
      </c>
      <c r="C13" t="s">
        <v>13</v>
      </c>
      <c r="D13" t="str">
        <f>VLOOKUP(A13,Kategorier!$A$2:$B$43,2,FALSE)</f>
        <v>org milj</v>
      </c>
      <c r="E13" t="str">
        <f>VLOOKUP(A13,Kategorier!$A$2:$C$43,3,FALSE)</f>
        <v>ftalat</v>
      </c>
      <c r="F13" t="s">
        <v>128</v>
      </c>
      <c r="G13" t="str">
        <f>VLOOKUP(F13,'Tabell 8'!$A$2:$B$24,2,FALSE)</f>
        <v>målekrav</v>
      </c>
      <c r="I13" s="1">
        <v>44879</v>
      </c>
      <c r="J13" s="1" t="s">
        <v>140</v>
      </c>
      <c r="K13" t="s">
        <v>15</v>
      </c>
      <c r="L13">
        <v>2.2000000000000002</v>
      </c>
      <c r="M13" t="b" cm="1">
        <f t="array" ref="M13:N13">IF(ISNUMBER(K13:L13),FALSE,TRUE)</f>
        <v>1</v>
      </c>
      <c r="N13" t="b">
        <v>0</v>
      </c>
      <c r="O13">
        <v>1</v>
      </c>
      <c r="P13">
        <v>2.2000000000000002</v>
      </c>
      <c r="Q13">
        <f t="shared" si="0"/>
        <v>54.545454545454554</v>
      </c>
    </row>
    <row r="14" spans="1:17" x14ac:dyDescent="0.35">
      <c r="A14" t="s">
        <v>41</v>
      </c>
      <c r="B14" t="str">
        <f>VLOOKUP($A14,forkortelser!$A$2:$B$43,2,FALSE)</f>
        <v>DEHP</v>
      </c>
      <c r="C14" t="s">
        <v>13</v>
      </c>
      <c r="D14" t="str">
        <f>VLOOKUP(A14,Kategorier!$A$2:$B$43,2,FALSE)</f>
        <v>org milj</v>
      </c>
      <c r="E14" t="str">
        <f>VLOOKUP(A14,Kategorier!$A$2:$C$43,3,FALSE)</f>
        <v>ftalat</v>
      </c>
      <c r="F14" t="s">
        <v>128</v>
      </c>
      <c r="G14" t="str">
        <f>VLOOKUP(F14,'Tabell 8'!$A$2:$B$24,2,FALSE)</f>
        <v>målekrav</v>
      </c>
      <c r="I14" s="1">
        <v>44886</v>
      </c>
      <c r="J14" s="1" t="s">
        <v>140</v>
      </c>
      <c r="K14" t="s">
        <v>43</v>
      </c>
      <c r="L14">
        <v>6.6</v>
      </c>
      <c r="M14" t="b" cm="1">
        <f t="array" ref="M14:N14">IF(ISNUMBER(K14:L14),FALSE,TRUE)</f>
        <v>1</v>
      </c>
      <c r="N14" t="b">
        <v>0</v>
      </c>
      <c r="O14">
        <v>2.5</v>
      </c>
      <c r="P14">
        <v>6.6</v>
      </c>
      <c r="Q14">
        <f t="shared" si="0"/>
        <v>62.121212121212125</v>
      </c>
    </row>
    <row r="15" spans="1:17" x14ac:dyDescent="0.35">
      <c r="A15" t="s">
        <v>41</v>
      </c>
      <c r="B15" t="str">
        <f>VLOOKUP($A15,forkortelser!$A$2:$B$43,2,FALSE)</f>
        <v>DEHP</v>
      </c>
      <c r="C15" t="s">
        <v>13</v>
      </c>
      <c r="D15" t="str">
        <f>VLOOKUP(A15,Kategorier!$A$2:$B$43,2,FALSE)</f>
        <v>org milj</v>
      </c>
      <c r="E15" t="str">
        <f>VLOOKUP(A15,Kategorier!$A$2:$C$43,3,FALSE)</f>
        <v>ftalat</v>
      </c>
      <c r="F15" t="s">
        <v>128</v>
      </c>
      <c r="G15" t="str">
        <f>VLOOKUP(F15,'Tabell 8'!$A$2:$B$24,2,FALSE)</f>
        <v>målekrav</v>
      </c>
      <c r="I15" s="1">
        <v>44907</v>
      </c>
      <c r="J15" s="1" t="s">
        <v>140</v>
      </c>
      <c r="K15">
        <v>5.8</v>
      </c>
      <c r="L15">
        <v>9.6</v>
      </c>
      <c r="M15" t="b" cm="1">
        <f t="array" ref="M15:N15">IF(ISNUMBER(K15:L15),FALSE,TRUE)</f>
        <v>0</v>
      </c>
      <c r="N15" t="b">
        <v>0</v>
      </c>
      <c r="O15">
        <v>5.8</v>
      </c>
      <c r="P15">
        <v>9.6</v>
      </c>
      <c r="Q15">
        <f t="shared" si="0"/>
        <v>39.583333333333329</v>
      </c>
    </row>
    <row r="16" spans="1:17" x14ac:dyDescent="0.35">
      <c r="A16" t="s">
        <v>41</v>
      </c>
      <c r="B16" t="str">
        <f>VLOOKUP($A16,forkortelser!$A$2:$B$43,2,FALSE)</f>
        <v>DEHP</v>
      </c>
      <c r="C16" t="s">
        <v>13</v>
      </c>
      <c r="D16" t="str">
        <f>VLOOKUP(A16,Kategorier!$A$2:$B$43,2,FALSE)</f>
        <v>org milj</v>
      </c>
      <c r="E16" t="str">
        <f>VLOOKUP(A16,Kategorier!$A$2:$C$43,3,FALSE)</f>
        <v>ftalat</v>
      </c>
      <c r="F16" t="s">
        <v>128</v>
      </c>
      <c r="G16" t="str">
        <f>VLOOKUP(F16,'Tabell 8'!$A$2:$B$24,2,FALSE)</f>
        <v>målekrav</v>
      </c>
      <c r="I16" s="1">
        <v>44970</v>
      </c>
      <c r="J16" s="1" t="s">
        <v>140</v>
      </c>
      <c r="K16">
        <v>3.8</v>
      </c>
      <c r="L16">
        <v>11.6</v>
      </c>
      <c r="M16" t="b" cm="1">
        <f t="array" ref="M16:N16">IF(ISNUMBER(K16:L16),FALSE,TRUE)</f>
        <v>0</v>
      </c>
      <c r="N16" t="b">
        <v>0</v>
      </c>
      <c r="O16">
        <v>3.8</v>
      </c>
      <c r="P16">
        <v>11.6</v>
      </c>
      <c r="Q16">
        <f t="shared" si="0"/>
        <v>67.241379310344826</v>
      </c>
    </row>
    <row r="17" spans="1:17" x14ac:dyDescent="0.35">
      <c r="A17" t="s">
        <v>41</v>
      </c>
      <c r="B17" t="str">
        <f>VLOOKUP($A17,forkortelser!$A$2:$B$43,2,FALSE)</f>
        <v>DEHP</v>
      </c>
      <c r="C17" t="s">
        <v>13</v>
      </c>
      <c r="D17" t="str">
        <f>VLOOKUP(A17,Kategorier!$A$2:$B$43,2,FALSE)</f>
        <v>org milj</v>
      </c>
      <c r="E17" t="str">
        <f>VLOOKUP(A17,Kategorier!$A$2:$C$43,3,FALSE)</f>
        <v>ftalat</v>
      </c>
      <c r="F17" t="s">
        <v>128</v>
      </c>
      <c r="G17" t="str">
        <f>VLOOKUP(F17,'Tabell 8'!$A$2:$B$24,2,FALSE)</f>
        <v>målekrav</v>
      </c>
      <c r="I17" s="1">
        <v>44984</v>
      </c>
      <c r="J17" s="1" t="s">
        <v>140</v>
      </c>
      <c r="K17" t="s">
        <v>15</v>
      </c>
      <c r="L17">
        <v>36.299999999999997</v>
      </c>
      <c r="M17" t="b" cm="1">
        <f t="array" ref="M17:N17">IF(ISNUMBER(K17:L17),FALSE,TRUE)</f>
        <v>1</v>
      </c>
      <c r="N17" t="b">
        <v>0</v>
      </c>
      <c r="O17">
        <v>1</v>
      </c>
      <c r="P17">
        <v>36.299999999999997</v>
      </c>
      <c r="Q17">
        <f t="shared" si="0"/>
        <v>97.245179063360879</v>
      </c>
    </row>
    <row r="18" spans="1:17" x14ac:dyDescent="0.35">
      <c r="A18" t="s">
        <v>46</v>
      </c>
      <c r="B18" t="str">
        <f>VLOOKUP($A18,forkortelser!$A$2:$B$43,2,FALSE)</f>
        <v>Etylbensen</v>
      </c>
      <c r="C18" t="s">
        <v>13</v>
      </c>
      <c r="D18">
        <f>VLOOKUP(A18,Kategorier!$A$2:$B$43,2,FALSE)</f>
        <v>0</v>
      </c>
      <c r="E18" t="str">
        <f>VLOOKUP(A18,Kategorier!$A$2:$C$43,3,FALSE)</f>
        <v>BTEX</v>
      </c>
      <c r="G18" t="e">
        <f>VLOOKUP(F18,'Tabell 8'!$A$2:$B$24,2,FALSE)</f>
        <v>#N/A</v>
      </c>
      <c r="I18" s="1">
        <v>44858</v>
      </c>
      <c r="J18" s="1" t="s">
        <v>140</v>
      </c>
      <c r="K18" t="s">
        <v>47</v>
      </c>
      <c r="L18">
        <v>0.87</v>
      </c>
      <c r="M18" t="b" cm="1">
        <f t="array" ref="M18:N18">IF(ISNUMBER(K18:L18),FALSE,TRUE)</f>
        <v>1</v>
      </c>
      <c r="N18" t="b">
        <v>0</v>
      </c>
      <c r="O18">
        <v>0.1</v>
      </c>
      <c r="P18">
        <v>0.87</v>
      </c>
      <c r="Q18">
        <f t="shared" si="0"/>
        <v>88.505747126436788</v>
      </c>
    </row>
    <row r="19" spans="1:17" x14ac:dyDescent="0.35">
      <c r="A19" t="s">
        <v>46</v>
      </c>
      <c r="B19" t="str">
        <f>VLOOKUP($A19,forkortelser!$A$2:$B$43,2,FALSE)</f>
        <v>Etylbensen</v>
      </c>
      <c r="C19" t="s">
        <v>13</v>
      </c>
      <c r="D19">
        <f>VLOOKUP(A19,Kategorier!$A$2:$B$43,2,FALSE)</f>
        <v>0</v>
      </c>
      <c r="E19" t="str">
        <f>VLOOKUP(A19,Kategorier!$A$2:$C$43,3,FALSE)</f>
        <v>BTEX</v>
      </c>
      <c r="G19" t="e">
        <f>VLOOKUP(F19,'Tabell 8'!$A$2:$B$24,2,FALSE)</f>
        <v>#N/A</v>
      </c>
      <c r="I19" s="1">
        <v>44865</v>
      </c>
      <c r="J19" s="1" t="s">
        <v>140</v>
      </c>
      <c r="K19">
        <v>0.13</v>
      </c>
      <c r="L19">
        <v>0.27</v>
      </c>
      <c r="M19" t="b" cm="1">
        <f t="array" ref="M19:N19">IF(ISNUMBER(K19:L19),FALSE,TRUE)</f>
        <v>0</v>
      </c>
      <c r="N19" t="b">
        <v>0</v>
      </c>
      <c r="O19">
        <v>0.13</v>
      </c>
      <c r="P19">
        <v>0.27</v>
      </c>
      <c r="Q19">
        <f t="shared" si="0"/>
        <v>51.851851851851848</v>
      </c>
    </row>
    <row r="20" spans="1:17" x14ac:dyDescent="0.35">
      <c r="A20" t="s">
        <v>46</v>
      </c>
      <c r="B20" t="str">
        <f>VLOOKUP($A20,forkortelser!$A$2:$B$43,2,FALSE)</f>
        <v>Etylbensen</v>
      </c>
      <c r="C20" t="s">
        <v>13</v>
      </c>
      <c r="D20">
        <f>VLOOKUP(A20,Kategorier!$A$2:$B$43,2,FALSE)</f>
        <v>0</v>
      </c>
      <c r="E20" t="str">
        <f>VLOOKUP(A20,Kategorier!$A$2:$C$43,3,FALSE)</f>
        <v>BTEX</v>
      </c>
      <c r="G20" t="e">
        <f>VLOOKUP(F20,'Tabell 8'!$A$2:$B$24,2,FALSE)</f>
        <v>#N/A</v>
      </c>
      <c r="I20" s="1">
        <v>44872</v>
      </c>
      <c r="J20" s="1" t="s">
        <v>140</v>
      </c>
      <c r="L20">
        <v>0.19</v>
      </c>
      <c r="M20" t="b" cm="1">
        <f t="array" ref="M20:N20">IF(ISNUMBER(K20:L20),FALSE,TRUE)</f>
        <v>1</v>
      </c>
      <c r="N20" t="b">
        <v>0</v>
      </c>
      <c r="P20">
        <v>0.19</v>
      </c>
      <c r="Q20">
        <f t="shared" si="0"/>
        <v>100</v>
      </c>
    </row>
    <row r="21" spans="1:17" x14ac:dyDescent="0.35">
      <c r="A21" t="s">
        <v>46</v>
      </c>
      <c r="B21" t="str">
        <f>VLOOKUP($A21,forkortelser!$A$2:$B$43,2,FALSE)</f>
        <v>Etylbensen</v>
      </c>
      <c r="C21" t="s">
        <v>13</v>
      </c>
      <c r="D21">
        <f>VLOOKUP(A21,Kategorier!$A$2:$B$43,2,FALSE)</f>
        <v>0</v>
      </c>
      <c r="E21" t="str">
        <f>VLOOKUP(A21,Kategorier!$A$2:$C$43,3,FALSE)</f>
        <v>BTEX</v>
      </c>
      <c r="G21" t="e">
        <f>VLOOKUP(F21,'Tabell 8'!$A$2:$B$24,2,FALSE)</f>
        <v>#N/A</v>
      </c>
      <c r="I21" s="1">
        <v>44879</v>
      </c>
      <c r="J21" s="1" t="s">
        <v>140</v>
      </c>
      <c r="K21" t="s">
        <v>47</v>
      </c>
      <c r="L21">
        <v>0.56000000000000005</v>
      </c>
      <c r="M21" t="b" cm="1">
        <f t="array" ref="M21:N21">IF(ISNUMBER(K21:L21),FALSE,TRUE)</f>
        <v>1</v>
      </c>
      <c r="N21" t="b">
        <v>0</v>
      </c>
      <c r="O21">
        <v>0.1</v>
      </c>
      <c r="P21">
        <v>0.56000000000000005</v>
      </c>
      <c r="Q21">
        <f t="shared" si="0"/>
        <v>82.142857142857153</v>
      </c>
    </row>
    <row r="22" spans="1:17" x14ac:dyDescent="0.35">
      <c r="A22" t="s">
        <v>46</v>
      </c>
      <c r="B22" t="str">
        <f>VLOOKUP($A22,forkortelser!$A$2:$B$43,2,FALSE)</f>
        <v>Etylbensen</v>
      </c>
      <c r="C22" t="s">
        <v>13</v>
      </c>
      <c r="D22">
        <f>VLOOKUP(A22,Kategorier!$A$2:$B$43,2,FALSE)</f>
        <v>0</v>
      </c>
      <c r="E22" t="str">
        <f>VLOOKUP(A22,Kategorier!$A$2:$C$43,3,FALSE)</f>
        <v>BTEX</v>
      </c>
      <c r="G22" t="e">
        <f>VLOOKUP(F22,'Tabell 8'!$A$2:$B$24,2,FALSE)</f>
        <v>#N/A</v>
      </c>
      <c r="I22" s="1">
        <v>44886</v>
      </c>
      <c r="J22" s="1" t="s">
        <v>140</v>
      </c>
      <c r="K22" t="s">
        <v>47</v>
      </c>
      <c r="L22">
        <v>0.19</v>
      </c>
      <c r="M22" t="b" cm="1">
        <f t="array" ref="M22:N22">IF(ISNUMBER(K22:L22),FALSE,TRUE)</f>
        <v>1</v>
      </c>
      <c r="N22" t="b">
        <v>0</v>
      </c>
      <c r="O22">
        <v>0.1</v>
      </c>
      <c r="P22">
        <v>0.19</v>
      </c>
      <c r="Q22">
        <f t="shared" si="0"/>
        <v>47.368421052631575</v>
      </c>
    </row>
    <row r="23" spans="1:17" x14ac:dyDescent="0.35">
      <c r="A23" t="s">
        <v>46</v>
      </c>
      <c r="B23" t="str">
        <f>VLOOKUP($A23,forkortelser!$A$2:$B$43,2,FALSE)</f>
        <v>Etylbensen</v>
      </c>
      <c r="C23" t="s">
        <v>13</v>
      </c>
      <c r="D23">
        <f>VLOOKUP(A23,Kategorier!$A$2:$B$43,2,FALSE)</f>
        <v>0</v>
      </c>
      <c r="E23" t="str">
        <f>VLOOKUP(A23,Kategorier!$A$2:$C$43,3,FALSE)</f>
        <v>BTEX</v>
      </c>
      <c r="G23" t="e">
        <f>VLOOKUP(F23,'Tabell 8'!$A$2:$B$24,2,FALSE)</f>
        <v>#N/A</v>
      </c>
      <c r="I23" s="1">
        <v>44907</v>
      </c>
      <c r="J23" s="1" t="s">
        <v>140</v>
      </c>
      <c r="K23" t="s">
        <v>47</v>
      </c>
      <c r="L23">
        <v>0.15</v>
      </c>
      <c r="M23" t="b" cm="1">
        <f t="array" ref="M23:N23">IF(ISNUMBER(K23:L23),FALSE,TRUE)</f>
        <v>1</v>
      </c>
      <c r="N23" t="b">
        <v>0</v>
      </c>
      <c r="O23">
        <v>0.1</v>
      </c>
      <c r="P23">
        <v>0.15</v>
      </c>
      <c r="Q23">
        <f t="shared" si="0"/>
        <v>33.333333333333329</v>
      </c>
    </row>
    <row r="24" spans="1:17" x14ac:dyDescent="0.35">
      <c r="A24" t="s">
        <v>46</v>
      </c>
      <c r="B24" t="str">
        <f>VLOOKUP($A24,forkortelser!$A$2:$B$43,2,FALSE)</f>
        <v>Etylbensen</v>
      </c>
      <c r="C24" t="s">
        <v>13</v>
      </c>
      <c r="D24">
        <f>VLOOKUP(A24,Kategorier!$A$2:$B$43,2,FALSE)</f>
        <v>0</v>
      </c>
      <c r="E24" t="str">
        <f>VLOOKUP(A24,Kategorier!$A$2:$C$43,3,FALSE)</f>
        <v>BTEX</v>
      </c>
      <c r="G24" t="e">
        <f>VLOOKUP(F24,'Tabell 8'!$A$2:$B$24,2,FALSE)</f>
        <v>#N/A</v>
      </c>
      <c r="I24" s="1">
        <v>44970</v>
      </c>
      <c r="J24" s="1" t="s">
        <v>140</v>
      </c>
      <c r="K24">
        <v>0.4</v>
      </c>
      <c r="L24">
        <v>0.63</v>
      </c>
      <c r="M24" t="b" cm="1">
        <f t="array" ref="M24:N24">IF(ISNUMBER(K24:L24),FALSE,TRUE)</f>
        <v>0</v>
      </c>
      <c r="N24" t="b">
        <v>0</v>
      </c>
      <c r="O24">
        <v>0.4</v>
      </c>
      <c r="P24">
        <v>0.63</v>
      </c>
      <c r="Q24">
        <f t="shared" si="0"/>
        <v>36.507936507936506</v>
      </c>
    </row>
    <row r="25" spans="1:17" x14ac:dyDescent="0.35">
      <c r="A25" t="s">
        <v>46</v>
      </c>
      <c r="B25" t="str">
        <f>VLOOKUP($A25,forkortelser!$A$2:$B$43,2,FALSE)</f>
        <v>Etylbensen</v>
      </c>
      <c r="C25" t="s">
        <v>13</v>
      </c>
      <c r="D25">
        <f>VLOOKUP(A25,Kategorier!$A$2:$B$43,2,FALSE)</f>
        <v>0</v>
      </c>
      <c r="E25" t="str">
        <f>VLOOKUP(A25,Kategorier!$A$2:$C$43,3,FALSE)</f>
        <v>BTEX</v>
      </c>
      <c r="G25" t="e">
        <f>VLOOKUP(F25,'Tabell 8'!$A$2:$B$24,2,FALSE)</f>
        <v>#N/A</v>
      </c>
      <c r="I25" s="1">
        <v>44984</v>
      </c>
      <c r="J25" s="1" t="s">
        <v>140</v>
      </c>
      <c r="K25">
        <v>0.59</v>
      </c>
      <c r="L25">
        <v>0.24</v>
      </c>
      <c r="M25" t="b" cm="1">
        <f t="array" ref="M25:N25">IF(ISNUMBER(K25:L25),FALSE,TRUE)</f>
        <v>0</v>
      </c>
      <c r="N25" t="b">
        <v>0</v>
      </c>
      <c r="O25">
        <v>0.59</v>
      </c>
      <c r="P25">
        <v>0.24</v>
      </c>
      <c r="Q25">
        <f t="shared" si="0"/>
        <v>-145.83333333333331</v>
      </c>
    </row>
    <row r="26" spans="1:17" x14ac:dyDescent="0.35">
      <c r="A26" t="s">
        <v>48</v>
      </c>
      <c r="B26" t="str">
        <f>VLOOKUP($A26,forkortelser!$A$2:$B$43,2,FALSE)</f>
        <v>m/p-Xylener</v>
      </c>
      <c r="C26" t="s">
        <v>13</v>
      </c>
      <c r="D26">
        <f>VLOOKUP(A26,Kategorier!$A$2:$B$43,2,FALSE)</f>
        <v>0</v>
      </c>
      <c r="E26" t="str">
        <f>VLOOKUP(A26,Kategorier!$A$2:$C$43,3,FALSE)</f>
        <v>BTEX</v>
      </c>
      <c r="G26" t="e">
        <f>VLOOKUP(F26,'Tabell 8'!$A$2:$B$24,2,FALSE)</f>
        <v>#N/A</v>
      </c>
      <c r="I26" s="1">
        <v>44858</v>
      </c>
      <c r="J26" s="1" t="s">
        <v>140</v>
      </c>
      <c r="K26">
        <v>0.25</v>
      </c>
      <c r="L26">
        <v>4.4400000000000004</v>
      </c>
      <c r="M26" t="b" cm="1">
        <f t="array" ref="M26:N26">IF(ISNUMBER(K26:L26),FALSE,TRUE)</f>
        <v>0</v>
      </c>
      <c r="N26" t="b">
        <v>0</v>
      </c>
      <c r="O26">
        <v>0.25</v>
      </c>
      <c r="P26">
        <v>4.4400000000000004</v>
      </c>
      <c r="Q26">
        <f t="shared" si="0"/>
        <v>94.369369369369366</v>
      </c>
    </row>
    <row r="27" spans="1:17" x14ac:dyDescent="0.35">
      <c r="A27" t="s">
        <v>48</v>
      </c>
      <c r="B27" t="str">
        <f>VLOOKUP($A27,forkortelser!$A$2:$B$43,2,FALSE)</f>
        <v>m/p-Xylener</v>
      </c>
      <c r="C27" t="s">
        <v>13</v>
      </c>
      <c r="D27">
        <f>VLOOKUP(A27,Kategorier!$A$2:$B$43,2,FALSE)</f>
        <v>0</v>
      </c>
      <c r="E27" t="str">
        <f>VLOOKUP(A27,Kategorier!$A$2:$C$43,3,FALSE)</f>
        <v>BTEX</v>
      </c>
      <c r="G27" t="e">
        <f>VLOOKUP(F27,'Tabell 8'!$A$2:$B$24,2,FALSE)</f>
        <v>#N/A</v>
      </c>
      <c r="I27" s="1">
        <v>44865</v>
      </c>
      <c r="J27" s="1" t="s">
        <v>140</v>
      </c>
      <c r="K27">
        <v>0.61</v>
      </c>
      <c r="L27">
        <v>1.73</v>
      </c>
      <c r="M27" t="b" cm="1">
        <f t="array" ref="M27:N27">IF(ISNUMBER(K27:L27),FALSE,TRUE)</f>
        <v>0</v>
      </c>
      <c r="N27" t="b">
        <v>0</v>
      </c>
      <c r="O27">
        <v>0.61</v>
      </c>
      <c r="P27">
        <v>1.73</v>
      </c>
      <c r="Q27">
        <f t="shared" si="0"/>
        <v>64.739884393063591</v>
      </c>
    </row>
    <row r="28" spans="1:17" x14ac:dyDescent="0.35">
      <c r="A28" t="s">
        <v>48</v>
      </c>
      <c r="B28" t="str">
        <f>VLOOKUP($A28,forkortelser!$A$2:$B$43,2,FALSE)</f>
        <v>m/p-Xylener</v>
      </c>
      <c r="C28" t="s">
        <v>13</v>
      </c>
      <c r="D28">
        <f>VLOOKUP(A28,Kategorier!$A$2:$B$43,2,FALSE)</f>
        <v>0</v>
      </c>
      <c r="E28" t="str">
        <f>VLOOKUP(A28,Kategorier!$A$2:$C$43,3,FALSE)</f>
        <v>BTEX</v>
      </c>
      <c r="G28" t="e">
        <f>VLOOKUP(F28,'Tabell 8'!$A$2:$B$24,2,FALSE)</f>
        <v>#N/A</v>
      </c>
      <c r="I28" s="1">
        <v>44872</v>
      </c>
      <c r="J28" s="1" t="s">
        <v>140</v>
      </c>
      <c r="L28">
        <v>0.65</v>
      </c>
      <c r="M28" t="b" cm="1">
        <f t="array" ref="M28:N28">IF(ISNUMBER(K28:L28),FALSE,TRUE)</f>
        <v>1</v>
      </c>
      <c r="N28" t="b">
        <v>0</v>
      </c>
      <c r="P28">
        <v>0.65</v>
      </c>
      <c r="Q28">
        <f t="shared" si="0"/>
        <v>100</v>
      </c>
    </row>
    <row r="29" spans="1:17" x14ac:dyDescent="0.35">
      <c r="A29" t="s">
        <v>48</v>
      </c>
      <c r="B29" t="str">
        <f>VLOOKUP($A29,forkortelser!$A$2:$B$43,2,FALSE)</f>
        <v>m/p-Xylener</v>
      </c>
      <c r="C29" t="s">
        <v>13</v>
      </c>
      <c r="D29">
        <f>VLOOKUP(A29,Kategorier!$A$2:$B$43,2,FALSE)</f>
        <v>0</v>
      </c>
      <c r="E29" t="str">
        <f>VLOOKUP(A29,Kategorier!$A$2:$C$43,3,FALSE)</f>
        <v>BTEX</v>
      </c>
      <c r="G29" t="e">
        <f>VLOOKUP(F29,'Tabell 8'!$A$2:$B$24,2,FALSE)</f>
        <v>#N/A</v>
      </c>
      <c r="I29" s="1">
        <v>44879</v>
      </c>
      <c r="J29" s="1" t="s">
        <v>140</v>
      </c>
      <c r="K29" t="s">
        <v>17</v>
      </c>
      <c r="L29">
        <v>2.02</v>
      </c>
      <c r="M29" t="b" cm="1">
        <f t="array" ref="M29:N29">IF(ISNUMBER(K29:L29),FALSE,TRUE)</f>
        <v>1</v>
      </c>
      <c r="N29" t="b">
        <v>0</v>
      </c>
      <c r="O29">
        <v>0.2</v>
      </c>
      <c r="P29">
        <v>2.02</v>
      </c>
      <c r="Q29">
        <f t="shared" si="0"/>
        <v>90.099009900990097</v>
      </c>
    </row>
    <row r="30" spans="1:17" x14ac:dyDescent="0.35">
      <c r="A30" t="s">
        <v>48</v>
      </c>
      <c r="B30" t="str">
        <f>VLOOKUP($A30,forkortelser!$A$2:$B$43,2,FALSE)</f>
        <v>m/p-Xylener</v>
      </c>
      <c r="C30" t="s">
        <v>13</v>
      </c>
      <c r="D30">
        <f>VLOOKUP(A30,Kategorier!$A$2:$B$43,2,FALSE)</f>
        <v>0</v>
      </c>
      <c r="E30" t="str">
        <f>VLOOKUP(A30,Kategorier!$A$2:$C$43,3,FALSE)</f>
        <v>BTEX</v>
      </c>
      <c r="G30" t="e">
        <f>VLOOKUP(F30,'Tabell 8'!$A$2:$B$24,2,FALSE)</f>
        <v>#N/A</v>
      </c>
      <c r="I30" s="1">
        <v>44886</v>
      </c>
      <c r="J30" s="1" t="s">
        <v>140</v>
      </c>
      <c r="K30" t="s">
        <v>17</v>
      </c>
      <c r="L30">
        <v>0.56000000000000005</v>
      </c>
      <c r="M30" t="b" cm="1">
        <f t="array" ref="M30:N30">IF(ISNUMBER(K30:L30),FALSE,TRUE)</f>
        <v>1</v>
      </c>
      <c r="N30" t="b">
        <v>0</v>
      </c>
      <c r="O30">
        <v>0.2</v>
      </c>
      <c r="P30">
        <v>0.56000000000000005</v>
      </c>
      <c r="Q30">
        <f t="shared" si="0"/>
        <v>64.285714285714292</v>
      </c>
    </row>
    <row r="31" spans="1:17" x14ac:dyDescent="0.35">
      <c r="A31" t="s">
        <v>48</v>
      </c>
      <c r="B31" t="str">
        <f>VLOOKUP($A31,forkortelser!$A$2:$B$43,2,FALSE)</f>
        <v>m/p-Xylener</v>
      </c>
      <c r="C31" t="s">
        <v>13</v>
      </c>
      <c r="D31">
        <f>VLOOKUP(A31,Kategorier!$A$2:$B$43,2,FALSE)</f>
        <v>0</v>
      </c>
      <c r="E31" t="str">
        <f>VLOOKUP(A31,Kategorier!$A$2:$C$43,3,FALSE)</f>
        <v>BTEX</v>
      </c>
      <c r="G31" t="e">
        <f>VLOOKUP(F31,'Tabell 8'!$A$2:$B$24,2,FALSE)</f>
        <v>#N/A</v>
      </c>
      <c r="I31" s="1">
        <v>44907</v>
      </c>
      <c r="J31" s="1" t="s">
        <v>140</v>
      </c>
      <c r="K31">
        <v>0.38</v>
      </c>
      <c r="L31">
        <v>0.69</v>
      </c>
      <c r="M31" t="b" cm="1">
        <f t="array" ref="M31:N31">IF(ISNUMBER(K31:L31),FALSE,TRUE)</f>
        <v>0</v>
      </c>
      <c r="N31" t="b">
        <v>0</v>
      </c>
      <c r="O31">
        <v>0.38</v>
      </c>
      <c r="P31">
        <v>0.69</v>
      </c>
      <c r="Q31">
        <f t="shared" si="0"/>
        <v>44.927536231884055</v>
      </c>
    </row>
    <row r="32" spans="1:17" x14ac:dyDescent="0.35">
      <c r="A32" t="s">
        <v>48</v>
      </c>
      <c r="B32" t="str">
        <f>VLOOKUP($A32,forkortelser!$A$2:$B$43,2,FALSE)</f>
        <v>m/p-Xylener</v>
      </c>
      <c r="C32" t="s">
        <v>13</v>
      </c>
      <c r="D32">
        <f>VLOOKUP(A32,Kategorier!$A$2:$B$43,2,FALSE)</f>
        <v>0</v>
      </c>
      <c r="E32" t="str">
        <f>VLOOKUP(A32,Kategorier!$A$2:$C$43,3,FALSE)</f>
        <v>BTEX</v>
      </c>
      <c r="G32" t="e">
        <f>VLOOKUP(F32,'Tabell 8'!$A$2:$B$24,2,FALSE)</f>
        <v>#N/A</v>
      </c>
      <c r="I32" s="1">
        <v>44970</v>
      </c>
      <c r="J32" s="1" t="s">
        <v>140</v>
      </c>
      <c r="K32">
        <v>1.62</v>
      </c>
      <c r="L32">
        <v>2.57</v>
      </c>
      <c r="M32" t="b" cm="1">
        <f t="array" ref="M32:N32">IF(ISNUMBER(K32:L32),FALSE,TRUE)</f>
        <v>0</v>
      </c>
      <c r="N32" t="b">
        <v>0</v>
      </c>
      <c r="O32">
        <v>1.62</v>
      </c>
      <c r="P32">
        <v>2.57</v>
      </c>
      <c r="Q32">
        <f t="shared" si="0"/>
        <v>36.964980544747071</v>
      </c>
    </row>
    <row r="33" spans="1:17" x14ac:dyDescent="0.35">
      <c r="A33" t="s">
        <v>48</v>
      </c>
      <c r="B33" t="str">
        <f>VLOOKUP($A33,forkortelser!$A$2:$B$43,2,FALSE)</f>
        <v>m/p-Xylener</v>
      </c>
      <c r="C33" t="s">
        <v>13</v>
      </c>
      <c r="D33">
        <f>VLOOKUP(A33,Kategorier!$A$2:$B$43,2,FALSE)</f>
        <v>0</v>
      </c>
      <c r="E33" t="str">
        <f>VLOOKUP(A33,Kategorier!$A$2:$C$43,3,FALSE)</f>
        <v>BTEX</v>
      </c>
      <c r="G33" t="e">
        <f>VLOOKUP(F33,'Tabell 8'!$A$2:$B$24,2,FALSE)</f>
        <v>#N/A</v>
      </c>
      <c r="I33" s="1">
        <v>44984</v>
      </c>
      <c r="J33" s="1" t="s">
        <v>140</v>
      </c>
      <c r="K33">
        <v>2.15</v>
      </c>
      <c r="L33">
        <v>0.7</v>
      </c>
      <c r="M33" t="b" cm="1">
        <f t="array" ref="M33:N33">IF(ISNUMBER(K33:L33),FALSE,TRUE)</f>
        <v>0</v>
      </c>
      <c r="N33" t="b">
        <v>0</v>
      </c>
      <c r="O33">
        <v>2.15</v>
      </c>
      <c r="P33">
        <v>0.7</v>
      </c>
      <c r="Q33">
        <f t="shared" si="0"/>
        <v>-207.14285714285717</v>
      </c>
    </row>
    <row r="34" spans="1:17" x14ac:dyDescent="0.35">
      <c r="A34" t="s">
        <v>49</v>
      </c>
      <c r="B34" t="str">
        <f>VLOOKUP($A34,forkortelser!$A$2:$B$43,2,FALSE)</f>
        <v>o-Xylen</v>
      </c>
      <c r="C34" t="s">
        <v>13</v>
      </c>
      <c r="D34">
        <f>VLOOKUP(A34,Kategorier!$A$2:$B$43,2,FALSE)</f>
        <v>0</v>
      </c>
      <c r="E34" t="str">
        <f>VLOOKUP(A34,Kategorier!$A$2:$C$43,3,FALSE)</f>
        <v>BTEX</v>
      </c>
      <c r="G34" t="e">
        <f>VLOOKUP(F34,'Tabell 8'!$A$2:$B$24,2,FALSE)</f>
        <v>#N/A</v>
      </c>
      <c r="I34" s="1">
        <v>44858</v>
      </c>
      <c r="J34" s="1" t="s">
        <v>140</v>
      </c>
      <c r="K34">
        <v>0.23</v>
      </c>
      <c r="L34">
        <v>1.58</v>
      </c>
      <c r="M34" t="b" cm="1">
        <f t="array" ref="M34:N34">IF(ISNUMBER(K34:L34),FALSE,TRUE)</f>
        <v>0</v>
      </c>
      <c r="N34" t="b">
        <v>0</v>
      </c>
      <c r="O34">
        <v>0.23</v>
      </c>
      <c r="P34">
        <v>1.58</v>
      </c>
      <c r="Q34">
        <f t="shared" si="0"/>
        <v>85.443037974683548</v>
      </c>
    </row>
    <row r="35" spans="1:17" x14ac:dyDescent="0.35">
      <c r="A35" t="s">
        <v>49</v>
      </c>
      <c r="B35" t="str">
        <f>VLOOKUP($A35,forkortelser!$A$2:$B$43,2,FALSE)</f>
        <v>o-Xylen</v>
      </c>
      <c r="C35" t="s">
        <v>13</v>
      </c>
      <c r="D35">
        <f>VLOOKUP(A35,Kategorier!$A$2:$B$43,2,FALSE)</f>
        <v>0</v>
      </c>
      <c r="E35" t="str">
        <f>VLOOKUP(A35,Kategorier!$A$2:$C$43,3,FALSE)</f>
        <v>BTEX</v>
      </c>
      <c r="G35" t="e">
        <f>VLOOKUP(F35,'Tabell 8'!$A$2:$B$24,2,FALSE)</f>
        <v>#N/A</v>
      </c>
      <c r="I35" s="1">
        <v>44865</v>
      </c>
      <c r="J35" s="1" t="s">
        <v>140</v>
      </c>
      <c r="K35">
        <v>0.5</v>
      </c>
      <c r="L35">
        <v>0.61</v>
      </c>
      <c r="M35" t="b" cm="1">
        <f t="array" ref="M35:N35">IF(ISNUMBER(K35:L35),FALSE,TRUE)</f>
        <v>0</v>
      </c>
      <c r="N35" t="b">
        <v>0</v>
      </c>
      <c r="O35">
        <v>0.5</v>
      </c>
      <c r="P35">
        <v>0.61</v>
      </c>
      <c r="Q35">
        <f t="shared" si="0"/>
        <v>18.032786885245898</v>
      </c>
    </row>
    <row r="36" spans="1:17" x14ac:dyDescent="0.35">
      <c r="A36" t="s">
        <v>49</v>
      </c>
      <c r="B36" t="str">
        <f>VLOOKUP($A36,forkortelser!$A$2:$B$43,2,FALSE)</f>
        <v>o-Xylen</v>
      </c>
      <c r="C36" t="s">
        <v>13</v>
      </c>
      <c r="D36">
        <f>VLOOKUP(A36,Kategorier!$A$2:$B$43,2,FALSE)</f>
        <v>0</v>
      </c>
      <c r="E36" t="str">
        <f>VLOOKUP(A36,Kategorier!$A$2:$C$43,3,FALSE)</f>
        <v>BTEX</v>
      </c>
      <c r="G36" t="e">
        <f>VLOOKUP(F36,'Tabell 8'!$A$2:$B$24,2,FALSE)</f>
        <v>#N/A</v>
      </c>
      <c r="I36" s="1">
        <v>44872</v>
      </c>
      <c r="J36" s="1" t="s">
        <v>140</v>
      </c>
      <c r="K36">
        <v>0.15</v>
      </c>
      <c r="L36">
        <v>0.24</v>
      </c>
      <c r="M36" t="b" cm="1">
        <f t="array" ref="M36:N36">IF(ISNUMBER(K36:L36),FALSE,TRUE)</f>
        <v>0</v>
      </c>
      <c r="N36" t="b">
        <v>0</v>
      </c>
      <c r="O36">
        <v>0.15</v>
      </c>
      <c r="P36">
        <v>0.24</v>
      </c>
      <c r="Q36">
        <f t="shared" si="0"/>
        <v>37.5</v>
      </c>
    </row>
    <row r="37" spans="1:17" x14ac:dyDescent="0.35">
      <c r="A37" t="s">
        <v>49</v>
      </c>
      <c r="B37" t="str">
        <f>VLOOKUP($A37,forkortelser!$A$2:$B$43,2,FALSE)</f>
        <v>o-Xylen</v>
      </c>
      <c r="C37" t="s">
        <v>13</v>
      </c>
      <c r="D37">
        <f>VLOOKUP(A37,Kategorier!$A$2:$B$43,2,FALSE)</f>
        <v>0</v>
      </c>
      <c r="E37" t="str">
        <f>VLOOKUP(A37,Kategorier!$A$2:$C$43,3,FALSE)</f>
        <v>BTEX</v>
      </c>
      <c r="G37" t="e">
        <f>VLOOKUP(F37,'Tabell 8'!$A$2:$B$24,2,FALSE)</f>
        <v>#N/A</v>
      </c>
      <c r="I37" s="1">
        <v>44879</v>
      </c>
      <c r="J37" s="1" t="s">
        <v>140</v>
      </c>
      <c r="K37" t="s">
        <v>47</v>
      </c>
      <c r="L37">
        <v>0.82</v>
      </c>
      <c r="M37" t="b" cm="1">
        <f t="array" ref="M37:N37">IF(ISNUMBER(K37:L37),FALSE,TRUE)</f>
        <v>1</v>
      </c>
      <c r="N37" t="b">
        <v>0</v>
      </c>
      <c r="O37">
        <v>0.1</v>
      </c>
      <c r="P37">
        <v>0.82</v>
      </c>
      <c r="Q37">
        <f t="shared" si="0"/>
        <v>87.804878048780495</v>
      </c>
    </row>
    <row r="38" spans="1:17" x14ac:dyDescent="0.35">
      <c r="A38" t="s">
        <v>49</v>
      </c>
      <c r="B38" t="str">
        <f>VLOOKUP($A38,forkortelser!$A$2:$B$43,2,FALSE)</f>
        <v>o-Xylen</v>
      </c>
      <c r="C38" t="s">
        <v>13</v>
      </c>
      <c r="D38">
        <f>VLOOKUP(A38,Kategorier!$A$2:$B$43,2,FALSE)</f>
        <v>0</v>
      </c>
      <c r="E38" t="str">
        <f>VLOOKUP(A38,Kategorier!$A$2:$C$43,3,FALSE)</f>
        <v>BTEX</v>
      </c>
      <c r="G38" t="e">
        <f>VLOOKUP(F38,'Tabell 8'!$A$2:$B$24,2,FALSE)</f>
        <v>#N/A</v>
      </c>
      <c r="I38" s="1">
        <v>44886</v>
      </c>
      <c r="J38" s="1" t="s">
        <v>140</v>
      </c>
      <c r="K38">
        <v>0.17</v>
      </c>
      <c r="L38">
        <v>0.42</v>
      </c>
      <c r="M38" t="b" cm="1">
        <f t="array" ref="M38:N38">IF(ISNUMBER(K38:L38),FALSE,TRUE)</f>
        <v>0</v>
      </c>
      <c r="N38" t="b">
        <v>0</v>
      </c>
      <c r="O38">
        <v>0.17</v>
      </c>
      <c r="P38">
        <v>0.42</v>
      </c>
      <c r="Q38">
        <f t="shared" si="0"/>
        <v>59.523809523809526</v>
      </c>
    </row>
    <row r="39" spans="1:17" x14ac:dyDescent="0.35">
      <c r="A39" t="s">
        <v>49</v>
      </c>
      <c r="B39" t="str">
        <f>VLOOKUP($A39,forkortelser!$A$2:$B$43,2,FALSE)</f>
        <v>o-Xylen</v>
      </c>
      <c r="C39" t="s">
        <v>13</v>
      </c>
      <c r="D39">
        <f>VLOOKUP(A39,Kategorier!$A$2:$B$43,2,FALSE)</f>
        <v>0</v>
      </c>
      <c r="E39" t="str">
        <f>VLOOKUP(A39,Kategorier!$A$2:$C$43,3,FALSE)</f>
        <v>BTEX</v>
      </c>
      <c r="G39" t="e">
        <f>VLOOKUP(F39,'Tabell 8'!$A$2:$B$24,2,FALSE)</f>
        <v>#N/A</v>
      </c>
      <c r="I39" s="1">
        <v>44907</v>
      </c>
      <c r="J39" s="1" t="s">
        <v>140</v>
      </c>
      <c r="K39">
        <v>0.33</v>
      </c>
      <c r="L39">
        <v>0.3</v>
      </c>
      <c r="M39" t="b" cm="1">
        <f t="array" ref="M39:N39">IF(ISNUMBER(K39:L39),FALSE,TRUE)</f>
        <v>0</v>
      </c>
      <c r="N39" t="b">
        <v>0</v>
      </c>
      <c r="O39">
        <v>0.33</v>
      </c>
      <c r="P39">
        <v>0.3</v>
      </c>
      <c r="Q39">
        <f t="shared" si="0"/>
        <v>-10.000000000000009</v>
      </c>
    </row>
    <row r="40" spans="1:17" x14ac:dyDescent="0.35">
      <c r="A40" t="s">
        <v>49</v>
      </c>
      <c r="B40" t="str">
        <f>VLOOKUP($A40,forkortelser!$A$2:$B$43,2,FALSE)</f>
        <v>o-Xylen</v>
      </c>
      <c r="C40" t="s">
        <v>13</v>
      </c>
      <c r="D40">
        <f>VLOOKUP(A40,Kategorier!$A$2:$B$43,2,FALSE)</f>
        <v>0</v>
      </c>
      <c r="E40" t="str">
        <f>VLOOKUP(A40,Kategorier!$A$2:$C$43,3,FALSE)</f>
        <v>BTEX</v>
      </c>
      <c r="G40" t="e">
        <f>VLOOKUP(F40,'Tabell 8'!$A$2:$B$24,2,FALSE)</f>
        <v>#N/A</v>
      </c>
      <c r="I40" s="1">
        <v>44970</v>
      </c>
      <c r="J40" s="1" t="s">
        <v>140</v>
      </c>
      <c r="K40">
        <v>0.66</v>
      </c>
      <c r="L40">
        <v>1.19</v>
      </c>
      <c r="M40" t="b" cm="1">
        <f t="array" ref="M40:N40">IF(ISNUMBER(K40:L40),FALSE,TRUE)</f>
        <v>0</v>
      </c>
      <c r="N40" t="b">
        <v>0</v>
      </c>
      <c r="O40">
        <v>0.66</v>
      </c>
      <c r="P40">
        <v>1.19</v>
      </c>
      <c r="Q40">
        <f t="shared" si="0"/>
        <v>44.537815126050418</v>
      </c>
    </row>
    <row r="41" spans="1:17" x14ac:dyDescent="0.35">
      <c r="A41" t="s">
        <v>49</v>
      </c>
      <c r="B41" t="str">
        <f>VLOOKUP($A41,forkortelser!$A$2:$B$43,2,FALSE)</f>
        <v>o-Xylen</v>
      </c>
      <c r="C41" t="s">
        <v>13</v>
      </c>
      <c r="D41">
        <f>VLOOKUP(A41,Kategorier!$A$2:$B$43,2,FALSE)</f>
        <v>0</v>
      </c>
      <c r="E41" t="str">
        <f>VLOOKUP(A41,Kategorier!$A$2:$C$43,3,FALSE)</f>
        <v>BTEX</v>
      </c>
      <c r="G41" t="e">
        <f>VLOOKUP(F41,'Tabell 8'!$A$2:$B$24,2,FALSE)</f>
        <v>#N/A</v>
      </c>
      <c r="I41" s="1">
        <v>44984</v>
      </c>
      <c r="J41" s="1" t="s">
        <v>140</v>
      </c>
      <c r="K41">
        <v>0.61</v>
      </c>
      <c r="L41">
        <v>0.31</v>
      </c>
      <c r="M41" t="b" cm="1">
        <f t="array" ref="M41:N41">IF(ISNUMBER(K41:L41),FALSE,TRUE)</f>
        <v>0</v>
      </c>
      <c r="N41" t="b">
        <v>0</v>
      </c>
      <c r="O41">
        <v>0.61</v>
      </c>
      <c r="P41">
        <v>0.31</v>
      </c>
      <c r="Q41">
        <f t="shared" si="0"/>
        <v>-96.774193548387089</v>
      </c>
    </row>
    <row r="42" spans="1:17" x14ac:dyDescent="0.35">
      <c r="A42" t="s">
        <v>45</v>
      </c>
      <c r="B42" t="str">
        <f>VLOOKUP($A42,forkortelser!$A$2:$B$43,2,FALSE)</f>
        <v>Toulen</v>
      </c>
      <c r="C42" t="s">
        <v>13</v>
      </c>
      <c r="D42">
        <f>VLOOKUP(A42,Kategorier!$A$2:$B$43,2,FALSE)</f>
        <v>0</v>
      </c>
      <c r="E42" t="str">
        <f>VLOOKUP(A42,Kategorier!$A$2:$C$43,3,FALSE)</f>
        <v>BTEX</v>
      </c>
      <c r="G42" t="e">
        <f>VLOOKUP(F42,'Tabell 8'!$A$2:$B$24,2,FALSE)</f>
        <v>#N/A</v>
      </c>
      <c r="I42" s="1">
        <v>44858</v>
      </c>
      <c r="J42" s="1" t="s">
        <v>140</v>
      </c>
      <c r="K42">
        <v>0.24</v>
      </c>
      <c r="L42">
        <v>1</v>
      </c>
      <c r="M42" t="b" cm="1">
        <f t="array" ref="M42:N42">IF(ISNUMBER(K42:L42),FALSE,TRUE)</f>
        <v>0</v>
      </c>
      <c r="N42" t="b">
        <v>0</v>
      </c>
      <c r="O42">
        <v>0.24</v>
      </c>
      <c r="P42">
        <v>1</v>
      </c>
      <c r="Q42">
        <f t="shared" si="0"/>
        <v>76</v>
      </c>
    </row>
    <row r="43" spans="1:17" x14ac:dyDescent="0.35">
      <c r="A43" t="s">
        <v>45</v>
      </c>
      <c r="B43" t="str">
        <f>VLOOKUP($A43,forkortelser!$A$2:$B$43,2,FALSE)</f>
        <v>Toulen</v>
      </c>
      <c r="C43" t="s">
        <v>13</v>
      </c>
      <c r="D43">
        <f>VLOOKUP(A43,Kategorier!$A$2:$B$43,2,FALSE)</f>
        <v>0</v>
      </c>
      <c r="E43" t="str">
        <f>VLOOKUP(A43,Kategorier!$A$2:$C$43,3,FALSE)</f>
        <v>BTEX</v>
      </c>
      <c r="G43" t="e">
        <f>VLOOKUP(F43,'Tabell 8'!$A$2:$B$24,2,FALSE)</f>
        <v>#N/A</v>
      </c>
      <c r="I43" s="1">
        <v>44865</v>
      </c>
      <c r="J43" s="1" t="s">
        <v>140</v>
      </c>
      <c r="K43" t="s">
        <v>17</v>
      </c>
      <c r="L43">
        <v>0.28000000000000003</v>
      </c>
      <c r="M43" t="b" cm="1">
        <f t="array" ref="M43:N43">IF(ISNUMBER(K43:L43),FALSE,TRUE)</f>
        <v>1</v>
      </c>
      <c r="N43" t="b">
        <v>0</v>
      </c>
      <c r="O43">
        <v>0.2</v>
      </c>
      <c r="P43">
        <v>0.28000000000000003</v>
      </c>
      <c r="Q43">
        <f t="shared" si="0"/>
        <v>28.571428571428577</v>
      </c>
    </row>
    <row r="44" spans="1:17" x14ac:dyDescent="0.35">
      <c r="A44" t="s">
        <v>45</v>
      </c>
      <c r="B44" t="str">
        <f>VLOOKUP($A44,forkortelser!$A$2:$B$43,2,FALSE)</f>
        <v>Toulen</v>
      </c>
      <c r="C44" t="s">
        <v>13</v>
      </c>
      <c r="D44">
        <f>VLOOKUP(A44,Kategorier!$A$2:$B$43,2,FALSE)</f>
        <v>0</v>
      </c>
      <c r="E44" t="str">
        <f>VLOOKUP(A44,Kategorier!$A$2:$C$43,3,FALSE)</f>
        <v>BTEX</v>
      </c>
      <c r="G44" t="e">
        <f>VLOOKUP(F44,'Tabell 8'!$A$2:$B$24,2,FALSE)</f>
        <v>#N/A</v>
      </c>
      <c r="I44" s="1">
        <v>44872</v>
      </c>
      <c r="J44" s="1" t="s">
        <v>140</v>
      </c>
      <c r="M44" t="b" cm="1">
        <f t="array" ref="M44:N44">IF(ISNUMBER(K44:L44),FALSE,TRUE)</f>
        <v>1</v>
      </c>
      <c r="N44" t="b">
        <v>1</v>
      </c>
      <c r="Q44" t="e">
        <f t="shared" si="0"/>
        <v>#DIV/0!</v>
      </c>
    </row>
    <row r="45" spans="1:17" x14ac:dyDescent="0.35">
      <c r="A45" t="s">
        <v>45</v>
      </c>
      <c r="B45" t="str">
        <f>VLOOKUP($A45,forkortelser!$A$2:$B$43,2,FALSE)</f>
        <v>Toulen</v>
      </c>
      <c r="C45" t="s">
        <v>13</v>
      </c>
      <c r="D45">
        <f>VLOOKUP(A45,Kategorier!$A$2:$B$43,2,FALSE)</f>
        <v>0</v>
      </c>
      <c r="E45" t="str">
        <f>VLOOKUP(A45,Kategorier!$A$2:$C$43,3,FALSE)</f>
        <v>BTEX</v>
      </c>
      <c r="G45" t="e">
        <f>VLOOKUP(F45,'Tabell 8'!$A$2:$B$24,2,FALSE)</f>
        <v>#N/A</v>
      </c>
      <c r="I45" s="1">
        <v>44879</v>
      </c>
      <c r="J45" s="1" t="s">
        <v>140</v>
      </c>
      <c r="K45" t="s">
        <v>17</v>
      </c>
      <c r="L45">
        <v>0.48</v>
      </c>
      <c r="M45" t="b" cm="1">
        <f t="array" ref="M45:N45">IF(ISNUMBER(K45:L45),FALSE,TRUE)</f>
        <v>1</v>
      </c>
      <c r="N45" t="b">
        <v>0</v>
      </c>
      <c r="O45">
        <v>0.2</v>
      </c>
      <c r="P45">
        <v>0.48</v>
      </c>
      <c r="Q45">
        <f t="shared" si="0"/>
        <v>58.333333333333329</v>
      </c>
    </row>
    <row r="46" spans="1:17" x14ac:dyDescent="0.35">
      <c r="A46" t="s">
        <v>45</v>
      </c>
      <c r="B46" t="str">
        <f>VLOOKUP($A46,forkortelser!$A$2:$B$43,2,FALSE)</f>
        <v>Toulen</v>
      </c>
      <c r="C46" t="s">
        <v>13</v>
      </c>
      <c r="D46">
        <f>VLOOKUP(A46,Kategorier!$A$2:$B$43,2,FALSE)</f>
        <v>0</v>
      </c>
      <c r="E46" t="str">
        <f>VLOOKUP(A46,Kategorier!$A$2:$C$43,3,FALSE)</f>
        <v>BTEX</v>
      </c>
      <c r="G46" t="e">
        <f>VLOOKUP(F46,'Tabell 8'!$A$2:$B$24,2,FALSE)</f>
        <v>#N/A</v>
      </c>
      <c r="I46" s="1">
        <v>44886</v>
      </c>
      <c r="J46" s="1" t="s">
        <v>140</v>
      </c>
      <c r="K46" t="s">
        <v>17</v>
      </c>
      <c r="L46">
        <v>1.46</v>
      </c>
      <c r="M46" t="b" cm="1">
        <f t="array" ref="M46:N46">IF(ISNUMBER(K46:L46),FALSE,TRUE)</f>
        <v>1</v>
      </c>
      <c r="N46" t="b">
        <v>0</v>
      </c>
      <c r="O46">
        <v>0.2</v>
      </c>
      <c r="P46">
        <v>1.46</v>
      </c>
      <c r="Q46">
        <f t="shared" si="0"/>
        <v>86.301369863013704</v>
      </c>
    </row>
    <row r="47" spans="1:17" x14ac:dyDescent="0.35">
      <c r="A47" t="s">
        <v>45</v>
      </c>
      <c r="B47" t="str">
        <f>VLOOKUP($A47,forkortelser!$A$2:$B$43,2,FALSE)</f>
        <v>Toulen</v>
      </c>
      <c r="C47" t="s">
        <v>13</v>
      </c>
      <c r="D47">
        <f>VLOOKUP(A47,Kategorier!$A$2:$B$43,2,FALSE)</f>
        <v>0</v>
      </c>
      <c r="E47" t="str">
        <f>VLOOKUP(A47,Kategorier!$A$2:$C$43,3,FALSE)</f>
        <v>BTEX</v>
      </c>
      <c r="G47" t="e">
        <f>VLOOKUP(F47,'Tabell 8'!$A$2:$B$24,2,FALSE)</f>
        <v>#N/A</v>
      </c>
      <c r="I47" s="1">
        <v>44907</v>
      </c>
      <c r="J47" s="1" t="s">
        <v>140</v>
      </c>
      <c r="K47">
        <v>0.28000000000000003</v>
      </c>
      <c r="L47">
        <v>0.22</v>
      </c>
      <c r="M47" t="b" cm="1">
        <f t="array" ref="M47:N47">IF(ISNUMBER(K47:L47),FALSE,TRUE)</f>
        <v>0</v>
      </c>
      <c r="N47" t="b">
        <v>0</v>
      </c>
      <c r="O47">
        <v>0.28000000000000003</v>
      </c>
      <c r="P47">
        <v>0.22</v>
      </c>
      <c r="Q47">
        <f t="shared" si="0"/>
        <v>-27.27272727272728</v>
      </c>
    </row>
    <row r="48" spans="1:17" x14ac:dyDescent="0.35">
      <c r="A48" t="s">
        <v>45</v>
      </c>
      <c r="B48" t="str">
        <f>VLOOKUP($A48,forkortelser!$A$2:$B$43,2,FALSE)</f>
        <v>Toulen</v>
      </c>
      <c r="C48" t="s">
        <v>13</v>
      </c>
      <c r="D48">
        <f>VLOOKUP(A48,Kategorier!$A$2:$B$43,2,FALSE)</f>
        <v>0</v>
      </c>
      <c r="E48" t="str">
        <f>VLOOKUP(A48,Kategorier!$A$2:$C$43,3,FALSE)</f>
        <v>BTEX</v>
      </c>
      <c r="G48" t="e">
        <f>VLOOKUP(F48,'Tabell 8'!$A$2:$B$24,2,FALSE)</f>
        <v>#N/A</v>
      </c>
      <c r="I48" s="1">
        <v>44970</v>
      </c>
      <c r="J48" s="1" t="s">
        <v>140</v>
      </c>
      <c r="K48">
        <v>0.92</v>
      </c>
      <c r="L48">
        <v>3.76</v>
      </c>
      <c r="M48" t="b" cm="1">
        <f t="array" ref="M48:N48">IF(ISNUMBER(K48:L48),FALSE,TRUE)</f>
        <v>0</v>
      </c>
      <c r="N48" t="b">
        <v>0</v>
      </c>
      <c r="O48">
        <v>0.92</v>
      </c>
      <c r="P48">
        <v>3.76</v>
      </c>
      <c r="Q48">
        <f t="shared" si="0"/>
        <v>75.531914893617028</v>
      </c>
    </row>
    <row r="49" spans="1:17" x14ac:dyDescent="0.35">
      <c r="A49" t="s">
        <v>45</v>
      </c>
      <c r="B49" t="str">
        <f>VLOOKUP($A49,forkortelser!$A$2:$B$43,2,FALSE)</f>
        <v>Toulen</v>
      </c>
      <c r="C49" t="s">
        <v>13</v>
      </c>
      <c r="D49">
        <f>VLOOKUP(A49,Kategorier!$A$2:$B$43,2,FALSE)</f>
        <v>0</v>
      </c>
      <c r="E49" t="str">
        <f>VLOOKUP(A49,Kategorier!$A$2:$C$43,3,FALSE)</f>
        <v>BTEX</v>
      </c>
      <c r="G49" t="e">
        <f>VLOOKUP(F49,'Tabell 8'!$A$2:$B$24,2,FALSE)</f>
        <v>#N/A</v>
      </c>
      <c r="I49" s="1">
        <v>44984</v>
      </c>
      <c r="J49" s="1" t="s">
        <v>140</v>
      </c>
      <c r="K49">
        <v>0.64</v>
      </c>
      <c r="L49">
        <v>0.46</v>
      </c>
      <c r="M49" t="b" cm="1">
        <f t="array" ref="M49:N49">IF(ISNUMBER(K49:L49),FALSE,TRUE)</f>
        <v>0</v>
      </c>
      <c r="N49" t="b">
        <v>0</v>
      </c>
      <c r="O49">
        <v>0.64</v>
      </c>
      <c r="P49">
        <v>0.46</v>
      </c>
      <c r="Q49">
        <f t="shared" si="0"/>
        <v>-39.130434782608688</v>
      </c>
    </row>
    <row r="50" spans="1:17" x14ac:dyDescent="0.35">
      <c r="A50" t="s">
        <v>12</v>
      </c>
      <c r="B50" t="str">
        <f>VLOOKUP($A50,forkortelser!$A$2:$B$43,2,FALSE)</f>
        <v>As</v>
      </c>
      <c r="C50" t="s">
        <v>13</v>
      </c>
      <c r="D50" t="str">
        <f>VLOOKUP(A50,Kategorier!$A$2:$B$43,2,FALSE)</f>
        <v>metall</v>
      </c>
      <c r="E50" t="str">
        <f>VLOOKUP(A50,Kategorier!$A$2:$C$43,3,FALSE)</f>
        <v>tungmetall</v>
      </c>
      <c r="F50" t="s">
        <v>12</v>
      </c>
      <c r="G50">
        <f>VLOOKUP(F50,'Tabell 8'!$A$2:$B$24,2,FALSE)</f>
        <v>0.05</v>
      </c>
      <c r="I50" s="1">
        <v>44858</v>
      </c>
      <c r="J50" s="1" t="s">
        <v>140</v>
      </c>
      <c r="K50">
        <v>6</v>
      </c>
      <c r="L50">
        <v>8</v>
      </c>
      <c r="M50" t="b" cm="1">
        <f t="array" ref="M50:N50">IF(ISNUMBER(K50:L50),FALSE,TRUE)</f>
        <v>0</v>
      </c>
      <c r="N50" t="b">
        <v>0</v>
      </c>
      <c r="O50">
        <v>6</v>
      </c>
      <c r="P50">
        <v>8</v>
      </c>
      <c r="Q50">
        <f t="shared" si="0"/>
        <v>25</v>
      </c>
    </row>
    <row r="51" spans="1:17" x14ac:dyDescent="0.35">
      <c r="A51" t="s">
        <v>12</v>
      </c>
      <c r="B51" t="str">
        <f>VLOOKUP($A51,forkortelser!$A$2:$B$43,2,FALSE)</f>
        <v>As</v>
      </c>
      <c r="C51" t="s">
        <v>13</v>
      </c>
      <c r="D51" t="str">
        <f>VLOOKUP(A51,Kategorier!$A$2:$B$43,2,FALSE)</f>
        <v>metall</v>
      </c>
      <c r="E51" t="str">
        <f>VLOOKUP(A51,Kategorier!$A$2:$C$43,3,FALSE)</f>
        <v>tungmetall</v>
      </c>
      <c r="F51" t="s">
        <v>12</v>
      </c>
      <c r="G51">
        <f>VLOOKUP(F51,'Tabell 8'!$A$2:$B$24,2,FALSE)</f>
        <v>0.05</v>
      </c>
      <c r="I51" s="1">
        <v>44865</v>
      </c>
      <c r="J51" s="1" t="s">
        <v>140</v>
      </c>
      <c r="K51">
        <v>5.8</v>
      </c>
      <c r="L51">
        <v>8.1</v>
      </c>
      <c r="M51" t="b" cm="1">
        <f t="array" ref="M51:N51">IF(ISNUMBER(K51:L51),FALSE,TRUE)</f>
        <v>0</v>
      </c>
      <c r="N51" t="b">
        <v>0</v>
      </c>
      <c r="O51">
        <v>5.8</v>
      </c>
      <c r="P51">
        <v>8.1</v>
      </c>
      <c r="Q51">
        <f t="shared" si="0"/>
        <v>28.39506172839506</v>
      </c>
    </row>
    <row r="52" spans="1:17" x14ac:dyDescent="0.35">
      <c r="A52" t="s">
        <v>12</v>
      </c>
      <c r="B52" t="str">
        <f>VLOOKUP($A52,forkortelser!$A$2:$B$43,2,FALSE)</f>
        <v>As</v>
      </c>
      <c r="C52" t="s">
        <v>13</v>
      </c>
      <c r="D52" t="str">
        <f>VLOOKUP(A52,Kategorier!$A$2:$B$43,2,FALSE)</f>
        <v>metall</v>
      </c>
      <c r="E52" t="str">
        <f>VLOOKUP(A52,Kategorier!$A$2:$C$43,3,FALSE)</f>
        <v>tungmetall</v>
      </c>
      <c r="F52" t="s">
        <v>12</v>
      </c>
      <c r="G52">
        <f>VLOOKUP(F52,'Tabell 8'!$A$2:$B$24,2,FALSE)</f>
        <v>0.05</v>
      </c>
      <c r="I52" s="1">
        <v>44872</v>
      </c>
      <c r="J52" s="1" t="s">
        <v>140</v>
      </c>
      <c r="K52">
        <v>5.4</v>
      </c>
      <c r="L52">
        <v>7.8</v>
      </c>
      <c r="M52" t="b" cm="1">
        <f t="array" ref="M52:N52">IF(ISNUMBER(K52:L52),FALSE,TRUE)</f>
        <v>0</v>
      </c>
      <c r="N52" t="b">
        <v>0</v>
      </c>
      <c r="O52">
        <v>5.4</v>
      </c>
      <c r="P52">
        <v>7.8</v>
      </c>
      <c r="Q52">
        <f t="shared" si="0"/>
        <v>30.769230769230766</v>
      </c>
    </row>
    <row r="53" spans="1:17" x14ac:dyDescent="0.35">
      <c r="A53" t="s">
        <v>12</v>
      </c>
      <c r="B53" t="str">
        <f>VLOOKUP($A53,forkortelser!$A$2:$B$43,2,FALSE)</f>
        <v>As</v>
      </c>
      <c r="C53" t="s">
        <v>13</v>
      </c>
      <c r="D53" t="str">
        <f>VLOOKUP(A53,Kategorier!$A$2:$B$43,2,FALSE)</f>
        <v>metall</v>
      </c>
      <c r="E53" t="str">
        <f>VLOOKUP(A53,Kategorier!$A$2:$C$43,3,FALSE)</f>
        <v>tungmetall</v>
      </c>
      <c r="F53" t="s">
        <v>12</v>
      </c>
      <c r="G53">
        <f>VLOOKUP(F53,'Tabell 8'!$A$2:$B$24,2,FALSE)</f>
        <v>0.05</v>
      </c>
      <c r="I53" s="1">
        <v>44879</v>
      </c>
      <c r="J53" s="1" t="s">
        <v>140</v>
      </c>
      <c r="K53">
        <v>5.5</v>
      </c>
      <c r="L53">
        <v>6.4</v>
      </c>
      <c r="M53" t="b" cm="1">
        <f t="array" ref="M53:N53">IF(ISNUMBER(K53:L53),FALSE,TRUE)</f>
        <v>0</v>
      </c>
      <c r="N53" t="b">
        <v>0</v>
      </c>
      <c r="O53">
        <v>5.5</v>
      </c>
      <c r="P53">
        <v>6.4</v>
      </c>
      <c r="Q53">
        <f t="shared" si="0"/>
        <v>14.062500000000005</v>
      </c>
    </row>
    <row r="54" spans="1:17" x14ac:dyDescent="0.35">
      <c r="A54" t="s">
        <v>12</v>
      </c>
      <c r="B54" t="str">
        <f>VLOOKUP($A54,forkortelser!$A$2:$B$43,2,FALSE)</f>
        <v>As</v>
      </c>
      <c r="C54" t="s">
        <v>13</v>
      </c>
      <c r="D54" t="str">
        <f>VLOOKUP(A54,Kategorier!$A$2:$B$43,2,FALSE)</f>
        <v>metall</v>
      </c>
      <c r="E54" t="str">
        <f>VLOOKUP(A54,Kategorier!$A$2:$C$43,3,FALSE)</f>
        <v>tungmetall</v>
      </c>
      <c r="F54" t="s">
        <v>12</v>
      </c>
      <c r="G54">
        <f>VLOOKUP(F54,'Tabell 8'!$A$2:$B$24,2,FALSE)</f>
        <v>0.05</v>
      </c>
      <c r="I54" s="1">
        <v>44886</v>
      </c>
      <c r="J54" s="1" t="s">
        <v>140</v>
      </c>
      <c r="K54">
        <v>6.5</v>
      </c>
      <c r="L54">
        <v>8.4</v>
      </c>
      <c r="M54" t="b" cm="1">
        <f t="array" ref="M54:N54">IF(ISNUMBER(K54:L54),FALSE,TRUE)</f>
        <v>0</v>
      </c>
      <c r="N54" t="b">
        <v>0</v>
      </c>
      <c r="O54">
        <v>6.5</v>
      </c>
      <c r="P54">
        <v>8.4</v>
      </c>
      <c r="Q54">
        <f t="shared" si="0"/>
        <v>22.61904761904762</v>
      </c>
    </row>
    <row r="55" spans="1:17" x14ac:dyDescent="0.35">
      <c r="A55" t="s">
        <v>12</v>
      </c>
      <c r="B55" t="str">
        <f>VLOOKUP($A55,forkortelser!$A$2:$B$43,2,FALSE)</f>
        <v>As</v>
      </c>
      <c r="C55" t="s">
        <v>13</v>
      </c>
      <c r="D55" t="str">
        <f>VLOOKUP(A55,Kategorier!$A$2:$B$43,2,FALSE)</f>
        <v>metall</v>
      </c>
      <c r="E55" t="str">
        <f>VLOOKUP(A55,Kategorier!$A$2:$C$43,3,FALSE)</f>
        <v>tungmetall</v>
      </c>
      <c r="F55" t="s">
        <v>12</v>
      </c>
      <c r="G55">
        <f>VLOOKUP(F55,'Tabell 8'!$A$2:$B$24,2,FALSE)</f>
        <v>0.05</v>
      </c>
      <c r="I55" s="1">
        <v>44907</v>
      </c>
      <c r="J55" s="1" t="s">
        <v>140</v>
      </c>
      <c r="K55">
        <v>10.4</v>
      </c>
      <c r="L55">
        <v>11.1</v>
      </c>
      <c r="M55" t="b" cm="1">
        <f t="array" ref="M55:N55">IF(ISNUMBER(K55:L55),FALSE,TRUE)</f>
        <v>0</v>
      </c>
      <c r="N55" t="b">
        <v>0</v>
      </c>
      <c r="O55">
        <v>10.4</v>
      </c>
      <c r="P55">
        <v>11.1</v>
      </c>
      <c r="Q55">
        <f t="shared" si="0"/>
        <v>6.3063063063063005</v>
      </c>
    </row>
    <row r="56" spans="1:17" x14ac:dyDescent="0.35">
      <c r="A56" t="s">
        <v>12</v>
      </c>
      <c r="B56" t="str">
        <f>VLOOKUP($A56,forkortelser!$A$2:$B$43,2,FALSE)</f>
        <v>As</v>
      </c>
      <c r="C56" t="s">
        <v>13</v>
      </c>
      <c r="D56" t="str">
        <f>VLOOKUP(A56,Kategorier!$A$2:$B$43,2,FALSE)</f>
        <v>metall</v>
      </c>
      <c r="E56" t="str">
        <f>VLOOKUP(A56,Kategorier!$A$2:$C$43,3,FALSE)</f>
        <v>tungmetall</v>
      </c>
      <c r="F56" t="s">
        <v>12</v>
      </c>
      <c r="G56">
        <f>VLOOKUP(F56,'Tabell 8'!$A$2:$B$24,2,FALSE)</f>
        <v>0.05</v>
      </c>
      <c r="I56" s="1">
        <v>44970</v>
      </c>
      <c r="J56" s="1" t="s">
        <v>140</v>
      </c>
      <c r="K56">
        <v>7.2</v>
      </c>
      <c r="L56">
        <v>13.5</v>
      </c>
      <c r="M56" t="b" cm="1">
        <f t="array" ref="M56:N56">IF(ISNUMBER(K56:L56),FALSE,TRUE)</f>
        <v>0</v>
      </c>
      <c r="N56" t="b">
        <v>0</v>
      </c>
      <c r="O56">
        <v>7.2</v>
      </c>
      <c r="P56">
        <v>13.5</v>
      </c>
      <c r="Q56">
        <f t="shared" si="0"/>
        <v>46.666666666666664</v>
      </c>
    </row>
    <row r="57" spans="1:17" x14ac:dyDescent="0.35">
      <c r="A57" t="s">
        <v>12</v>
      </c>
      <c r="B57" t="str">
        <f>VLOOKUP($A57,forkortelser!$A$2:$B$43,2,FALSE)</f>
        <v>As</v>
      </c>
      <c r="C57" t="s">
        <v>13</v>
      </c>
      <c r="D57" t="str">
        <f>VLOOKUP(A57,Kategorier!$A$2:$B$43,2,FALSE)</f>
        <v>metall</v>
      </c>
      <c r="E57" t="str">
        <f>VLOOKUP(A57,Kategorier!$A$2:$C$43,3,FALSE)</f>
        <v>tungmetall</v>
      </c>
      <c r="F57" t="s">
        <v>12</v>
      </c>
      <c r="G57">
        <f>VLOOKUP(F57,'Tabell 8'!$A$2:$B$24,2,FALSE)</f>
        <v>0.05</v>
      </c>
      <c r="I57" s="1">
        <v>44984</v>
      </c>
      <c r="J57" s="1" t="s">
        <v>140</v>
      </c>
      <c r="K57">
        <v>5</v>
      </c>
      <c r="L57">
        <v>7.9</v>
      </c>
      <c r="M57" t="b" cm="1">
        <f t="array" ref="M57:N57">IF(ISNUMBER(K57:L57),FALSE,TRUE)</f>
        <v>0</v>
      </c>
      <c r="N57" t="b">
        <v>0</v>
      </c>
      <c r="O57">
        <v>5</v>
      </c>
      <c r="P57">
        <v>7.9</v>
      </c>
      <c r="Q57">
        <f t="shared" si="0"/>
        <v>36.708860759493675</v>
      </c>
    </row>
    <row r="58" spans="1:17" x14ac:dyDescent="0.35">
      <c r="A58" t="s">
        <v>14</v>
      </c>
      <c r="B58" t="str">
        <f>VLOOKUP($A58,forkortelser!$A$2:$B$43,2,FALSE)</f>
        <v>Pb</v>
      </c>
      <c r="C58" t="s">
        <v>13</v>
      </c>
      <c r="D58" t="str">
        <f>VLOOKUP(A58,Kategorier!$A$2:$B$43,2,FALSE)</f>
        <v>metall</v>
      </c>
      <c r="E58" t="str">
        <f>VLOOKUP(A58,Kategorier!$A$2:$C$43,3,FALSE)</f>
        <v>tungmetall</v>
      </c>
      <c r="F58" t="s">
        <v>14</v>
      </c>
      <c r="G58">
        <f>VLOOKUP(F58,'Tabell 8'!$A$2:$B$24,2,FALSE)</f>
        <v>0.05</v>
      </c>
      <c r="I58" s="1">
        <v>44858</v>
      </c>
      <c r="J58" s="1" t="s">
        <v>140</v>
      </c>
      <c r="K58">
        <v>1.1000000000000001</v>
      </c>
      <c r="L58">
        <v>8.5</v>
      </c>
      <c r="M58" t="b" cm="1">
        <f t="array" ref="M58:N58">IF(ISNUMBER(K58:L58),FALSE,TRUE)</f>
        <v>0</v>
      </c>
      <c r="N58" t="b">
        <v>0</v>
      </c>
      <c r="O58">
        <v>1.1000000000000001</v>
      </c>
      <c r="P58">
        <v>8.5</v>
      </c>
      <c r="Q58">
        <f t="shared" si="0"/>
        <v>87.058823529411768</v>
      </c>
    </row>
    <row r="59" spans="1:17" x14ac:dyDescent="0.35">
      <c r="A59" t="s">
        <v>14</v>
      </c>
      <c r="B59" t="str">
        <f>VLOOKUP($A59,forkortelser!$A$2:$B$43,2,FALSE)</f>
        <v>Pb</v>
      </c>
      <c r="C59" t="s">
        <v>13</v>
      </c>
      <c r="D59" t="str">
        <f>VLOOKUP(A59,Kategorier!$A$2:$B$43,2,FALSE)</f>
        <v>metall</v>
      </c>
      <c r="E59" t="str">
        <f>VLOOKUP(A59,Kategorier!$A$2:$C$43,3,FALSE)</f>
        <v>tungmetall</v>
      </c>
      <c r="F59" t="s">
        <v>14</v>
      </c>
      <c r="G59">
        <f>VLOOKUP(F59,'Tabell 8'!$A$2:$B$24,2,FALSE)</f>
        <v>0.05</v>
      </c>
      <c r="I59" s="1">
        <v>44865</v>
      </c>
      <c r="J59" s="1" t="s">
        <v>140</v>
      </c>
      <c r="K59">
        <v>3.7</v>
      </c>
      <c r="L59">
        <v>36.1</v>
      </c>
      <c r="M59" t="b" cm="1">
        <f t="array" ref="M59:N59">IF(ISNUMBER(K59:L59),FALSE,TRUE)</f>
        <v>0</v>
      </c>
      <c r="N59" t="b">
        <v>0</v>
      </c>
      <c r="O59">
        <v>3.7</v>
      </c>
      <c r="P59">
        <v>36.1</v>
      </c>
      <c r="Q59">
        <f t="shared" si="0"/>
        <v>89.750692520775615</v>
      </c>
    </row>
    <row r="60" spans="1:17" x14ac:dyDescent="0.35">
      <c r="A60" t="s">
        <v>14</v>
      </c>
      <c r="B60" t="str">
        <f>VLOOKUP($A60,forkortelser!$A$2:$B$43,2,FALSE)</f>
        <v>Pb</v>
      </c>
      <c r="C60" t="s">
        <v>13</v>
      </c>
      <c r="D60" t="str">
        <f>VLOOKUP(A60,Kategorier!$A$2:$B$43,2,FALSE)</f>
        <v>metall</v>
      </c>
      <c r="E60" t="str">
        <f>VLOOKUP(A60,Kategorier!$A$2:$C$43,3,FALSE)</f>
        <v>tungmetall</v>
      </c>
      <c r="F60" t="s">
        <v>14</v>
      </c>
      <c r="G60">
        <f>VLOOKUP(F60,'Tabell 8'!$A$2:$B$24,2,FALSE)</f>
        <v>0.05</v>
      </c>
      <c r="I60" s="1">
        <v>44872</v>
      </c>
      <c r="J60" s="1" t="s">
        <v>140</v>
      </c>
      <c r="K60">
        <v>3.5</v>
      </c>
      <c r="L60">
        <v>17.3</v>
      </c>
      <c r="M60" t="b" cm="1">
        <f t="array" ref="M60:N60">IF(ISNUMBER(K60:L60),FALSE,TRUE)</f>
        <v>0</v>
      </c>
      <c r="N60" t="b">
        <v>0</v>
      </c>
      <c r="O60">
        <v>3.5</v>
      </c>
      <c r="P60">
        <v>17.3</v>
      </c>
      <c r="Q60">
        <f t="shared" si="0"/>
        <v>79.76878612716763</v>
      </c>
    </row>
    <row r="61" spans="1:17" x14ac:dyDescent="0.35">
      <c r="A61" t="s">
        <v>14</v>
      </c>
      <c r="B61" t="str">
        <f>VLOOKUP($A61,forkortelser!$A$2:$B$43,2,FALSE)</f>
        <v>Pb</v>
      </c>
      <c r="C61" t="s">
        <v>13</v>
      </c>
      <c r="D61" t="str">
        <f>VLOOKUP(A61,Kategorier!$A$2:$B$43,2,FALSE)</f>
        <v>metall</v>
      </c>
      <c r="E61" t="str">
        <f>VLOOKUP(A61,Kategorier!$A$2:$C$43,3,FALSE)</f>
        <v>tungmetall</v>
      </c>
      <c r="F61" t="s">
        <v>14</v>
      </c>
      <c r="G61">
        <f>VLOOKUP(F61,'Tabell 8'!$A$2:$B$24,2,FALSE)</f>
        <v>0.05</v>
      </c>
      <c r="I61" s="1">
        <v>44879</v>
      </c>
      <c r="J61" s="1" t="s">
        <v>140</v>
      </c>
      <c r="K61">
        <v>1.4</v>
      </c>
      <c r="L61">
        <v>62.5</v>
      </c>
      <c r="M61" t="b" cm="1">
        <f t="array" ref="M61:N61">IF(ISNUMBER(K61:L61),FALSE,TRUE)</f>
        <v>0</v>
      </c>
      <c r="N61" t="b">
        <v>0</v>
      </c>
      <c r="O61">
        <v>1.4</v>
      </c>
      <c r="P61">
        <v>62.5</v>
      </c>
      <c r="Q61">
        <f t="shared" si="0"/>
        <v>97.76</v>
      </c>
    </row>
    <row r="62" spans="1:17" x14ac:dyDescent="0.35">
      <c r="A62" t="s">
        <v>14</v>
      </c>
      <c r="B62" t="str">
        <f>VLOOKUP($A62,forkortelser!$A$2:$B$43,2,FALSE)</f>
        <v>Pb</v>
      </c>
      <c r="C62" t="s">
        <v>13</v>
      </c>
      <c r="D62" t="str">
        <f>VLOOKUP(A62,Kategorier!$A$2:$B$43,2,FALSE)</f>
        <v>metall</v>
      </c>
      <c r="E62" t="str">
        <f>VLOOKUP(A62,Kategorier!$A$2:$C$43,3,FALSE)</f>
        <v>tungmetall</v>
      </c>
      <c r="F62" t="s">
        <v>14</v>
      </c>
      <c r="G62">
        <f>VLOOKUP(F62,'Tabell 8'!$A$2:$B$24,2,FALSE)</f>
        <v>0.05</v>
      </c>
      <c r="I62" s="1">
        <v>44886</v>
      </c>
      <c r="J62" s="1" t="s">
        <v>140</v>
      </c>
      <c r="K62">
        <v>2.5</v>
      </c>
      <c r="L62">
        <v>44.6</v>
      </c>
      <c r="M62" t="b" cm="1">
        <f t="array" ref="M62:N62">IF(ISNUMBER(K62:L62),FALSE,TRUE)</f>
        <v>0</v>
      </c>
      <c r="N62" t="b">
        <v>0</v>
      </c>
      <c r="O62">
        <v>2.5</v>
      </c>
      <c r="P62">
        <v>44.6</v>
      </c>
      <c r="Q62">
        <f t="shared" si="0"/>
        <v>94.394618834080717</v>
      </c>
    </row>
    <row r="63" spans="1:17" x14ac:dyDescent="0.35">
      <c r="A63" t="s">
        <v>14</v>
      </c>
      <c r="B63" t="str">
        <f>VLOOKUP($A63,forkortelser!$A$2:$B$43,2,FALSE)</f>
        <v>Pb</v>
      </c>
      <c r="C63" t="s">
        <v>13</v>
      </c>
      <c r="D63" t="str">
        <f>VLOOKUP(A63,Kategorier!$A$2:$B$43,2,FALSE)</f>
        <v>metall</v>
      </c>
      <c r="E63" t="str">
        <f>VLOOKUP(A63,Kategorier!$A$2:$C$43,3,FALSE)</f>
        <v>tungmetall</v>
      </c>
      <c r="F63" t="s">
        <v>14</v>
      </c>
      <c r="G63">
        <f>VLOOKUP(F63,'Tabell 8'!$A$2:$B$24,2,FALSE)</f>
        <v>0.05</v>
      </c>
      <c r="I63" s="1">
        <v>44907</v>
      </c>
      <c r="J63" s="1" t="s">
        <v>140</v>
      </c>
      <c r="K63">
        <v>1.9</v>
      </c>
      <c r="L63">
        <v>6.9</v>
      </c>
      <c r="M63" t="b" cm="1">
        <f t="array" ref="M63:N63">IF(ISNUMBER(K63:L63),FALSE,TRUE)</f>
        <v>0</v>
      </c>
      <c r="N63" t="b">
        <v>0</v>
      </c>
      <c r="O63">
        <v>1.9</v>
      </c>
      <c r="P63">
        <v>6.9</v>
      </c>
      <c r="Q63">
        <f t="shared" si="0"/>
        <v>72.463768115942031</v>
      </c>
    </row>
    <row r="64" spans="1:17" x14ac:dyDescent="0.35">
      <c r="A64" t="s">
        <v>14</v>
      </c>
      <c r="B64" t="str">
        <f>VLOOKUP($A64,forkortelser!$A$2:$B$43,2,FALSE)</f>
        <v>Pb</v>
      </c>
      <c r="C64" t="s">
        <v>13</v>
      </c>
      <c r="D64" t="str">
        <f>VLOOKUP(A64,Kategorier!$A$2:$B$43,2,FALSE)</f>
        <v>metall</v>
      </c>
      <c r="E64" t="str">
        <f>VLOOKUP(A64,Kategorier!$A$2:$C$43,3,FALSE)</f>
        <v>tungmetall</v>
      </c>
      <c r="F64" t="s">
        <v>14</v>
      </c>
      <c r="G64">
        <f>VLOOKUP(F64,'Tabell 8'!$A$2:$B$24,2,FALSE)</f>
        <v>0.05</v>
      </c>
      <c r="I64" s="1">
        <v>44970</v>
      </c>
      <c r="J64" s="1" t="s">
        <v>140</v>
      </c>
      <c r="K64">
        <v>1.1000000000000001</v>
      </c>
      <c r="L64">
        <v>12.7</v>
      </c>
      <c r="M64" t="b" cm="1">
        <f t="array" ref="M64:N64">IF(ISNUMBER(K64:L64),FALSE,TRUE)</f>
        <v>0</v>
      </c>
      <c r="N64" t="b">
        <v>0</v>
      </c>
      <c r="O64">
        <v>1.1000000000000001</v>
      </c>
      <c r="P64">
        <v>12.7</v>
      </c>
      <c r="Q64">
        <f t="shared" si="0"/>
        <v>91.338582677165363</v>
      </c>
    </row>
    <row r="65" spans="1:17" x14ac:dyDescent="0.35">
      <c r="A65" t="s">
        <v>14</v>
      </c>
      <c r="B65" t="str">
        <f>VLOOKUP($A65,forkortelser!$A$2:$B$43,2,FALSE)</f>
        <v>Pb</v>
      </c>
      <c r="C65" t="s">
        <v>13</v>
      </c>
      <c r="D65" t="str">
        <f>VLOOKUP(A65,Kategorier!$A$2:$B$43,2,FALSE)</f>
        <v>metall</v>
      </c>
      <c r="E65" t="str">
        <f>VLOOKUP(A65,Kategorier!$A$2:$C$43,3,FALSE)</f>
        <v>tungmetall</v>
      </c>
      <c r="F65" t="s">
        <v>14</v>
      </c>
      <c r="G65">
        <f>VLOOKUP(F65,'Tabell 8'!$A$2:$B$24,2,FALSE)</f>
        <v>0.05</v>
      </c>
      <c r="I65" s="1">
        <v>44984</v>
      </c>
      <c r="J65" s="1" t="s">
        <v>140</v>
      </c>
      <c r="K65" t="s">
        <v>15</v>
      </c>
      <c r="L65">
        <v>15.6</v>
      </c>
      <c r="M65" t="b" cm="1">
        <f t="array" ref="M65:N65">IF(ISNUMBER(K65:L65),FALSE,TRUE)</f>
        <v>1</v>
      </c>
      <c r="N65" t="b">
        <v>0</v>
      </c>
      <c r="O65">
        <v>1</v>
      </c>
      <c r="P65">
        <v>15.6</v>
      </c>
      <c r="Q65">
        <f t="shared" si="0"/>
        <v>93.589743589743591</v>
      </c>
    </row>
    <row r="66" spans="1:17" x14ac:dyDescent="0.35">
      <c r="A66" t="s">
        <v>23</v>
      </c>
      <c r="B66" t="str">
        <f>VLOOKUP($A66,forkortelser!$A$2:$B$43,2,FALSE)</f>
        <v>Fe</v>
      </c>
      <c r="C66" t="s">
        <v>13</v>
      </c>
      <c r="D66" t="str">
        <f>VLOOKUP(A66,Kategorier!$A$2:$B$43,2,FALSE)</f>
        <v>metall</v>
      </c>
      <c r="E66" t="str">
        <f>VLOOKUP(A66,Kategorier!$A$2:$C$43,3,FALSE)</f>
        <v>tungmetall</v>
      </c>
      <c r="F66" t="s">
        <v>23</v>
      </c>
      <c r="G66" t="e">
        <f>VLOOKUP(F66,'Tabell 8'!$A$2:$B$24,2,FALSE)</f>
        <v>#N/A</v>
      </c>
      <c r="I66" s="1">
        <v>44858</v>
      </c>
      <c r="J66" s="1" t="s">
        <v>140</v>
      </c>
      <c r="K66">
        <v>1790</v>
      </c>
      <c r="L66">
        <v>24100</v>
      </c>
      <c r="M66" t="b" cm="1">
        <f t="array" ref="M66:N66">IF(ISNUMBER(K66:L66),FALSE,TRUE)</f>
        <v>0</v>
      </c>
      <c r="N66" t="b">
        <v>0</v>
      </c>
      <c r="O66">
        <v>1790</v>
      </c>
      <c r="P66">
        <v>24100</v>
      </c>
      <c r="Q66">
        <f t="shared" si="0"/>
        <v>92.572614107883822</v>
      </c>
    </row>
    <row r="67" spans="1:17" x14ac:dyDescent="0.35">
      <c r="A67" t="s">
        <v>23</v>
      </c>
      <c r="B67" t="str">
        <f>VLOOKUP($A67,forkortelser!$A$2:$B$43,2,FALSE)</f>
        <v>Fe</v>
      </c>
      <c r="C67" t="s">
        <v>13</v>
      </c>
      <c r="D67" t="str">
        <f>VLOOKUP(A67,Kategorier!$A$2:$B$43,2,FALSE)</f>
        <v>metall</v>
      </c>
      <c r="E67" t="str">
        <f>VLOOKUP(A67,Kategorier!$A$2:$C$43,3,FALSE)</f>
        <v>tungmetall</v>
      </c>
      <c r="F67" t="s">
        <v>23</v>
      </c>
      <c r="G67" t="e">
        <f>VLOOKUP(F67,'Tabell 8'!$A$2:$B$24,2,FALSE)</f>
        <v>#N/A</v>
      </c>
      <c r="I67" s="1">
        <v>44865</v>
      </c>
      <c r="J67" s="1" t="s">
        <v>140</v>
      </c>
      <c r="K67">
        <v>3640</v>
      </c>
      <c r="L67">
        <v>33000</v>
      </c>
      <c r="M67" t="b" cm="1">
        <f t="array" ref="M67:N67">IF(ISNUMBER(K67:L67),FALSE,TRUE)</f>
        <v>0</v>
      </c>
      <c r="N67" t="b">
        <v>0</v>
      </c>
      <c r="O67">
        <v>3640</v>
      </c>
      <c r="P67">
        <v>33000</v>
      </c>
      <c r="Q67">
        <f t="shared" ref="Q67:Q130" si="1">(P67-O67)/P67*100</f>
        <v>88.969696969696969</v>
      </c>
    </row>
    <row r="68" spans="1:17" x14ac:dyDescent="0.35">
      <c r="A68" t="s">
        <v>23</v>
      </c>
      <c r="B68" t="str">
        <f>VLOOKUP($A68,forkortelser!$A$2:$B$43,2,FALSE)</f>
        <v>Fe</v>
      </c>
      <c r="C68" t="s">
        <v>13</v>
      </c>
      <c r="D68" t="str">
        <f>VLOOKUP(A68,Kategorier!$A$2:$B$43,2,FALSE)</f>
        <v>metall</v>
      </c>
      <c r="E68" t="str">
        <f>VLOOKUP(A68,Kategorier!$A$2:$C$43,3,FALSE)</f>
        <v>tungmetall</v>
      </c>
      <c r="F68" t="s">
        <v>23</v>
      </c>
      <c r="G68" t="e">
        <f>VLOOKUP(F68,'Tabell 8'!$A$2:$B$24,2,FALSE)</f>
        <v>#N/A</v>
      </c>
      <c r="I68" s="1">
        <v>44872</v>
      </c>
      <c r="J68" s="1" t="s">
        <v>140</v>
      </c>
      <c r="K68">
        <v>1360</v>
      </c>
      <c r="L68">
        <v>26500</v>
      </c>
      <c r="M68" t="b" cm="1">
        <f t="array" ref="M68:N68">IF(ISNUMBER(K68:L68),FALSE,TRUE)</f>
        <v>0</v>
      </c>
      <c r="N68" t="b">
        <v>0</v>
      </c>
      <c r="O68">
        <v>1360</v>
      </c>
      <c r="P68">
        <v>26500</v>
      </c>
      <c r="Q68">
        <f t="shared" si="1"/>
        <v>94.867924528301884</v>
      </c>
    </row>
    <row r="69" spans="1:17" x14ac:dyDescent="0.35">
      <c r="A69" t="s">
        <v>23</v>
      </c>
      <c r="B69" t="str">
        <f>VLOOKUP($A69,forkortelser!$A$2:$B$43,2,FALSE)</f>
        <v>Fe</v>
      </c>
      <c r="C69" t="s">
        <v>13</v>
      </c>
      <c r="D69" t="str">
        <f>VLOOKUP(A69,Kategorier!$A$2:$B$43,2,FALSE)</f>
        <v>metall</v>
      </c>
      <c r="E69" t="str">
        <f>VLOOKUP(A69,Kategorier!$A$2:$C$43,3,FALSE)</f>
        <v>tungmetall</v>
      </c>
      <c r="F69" t="s">
        <v>23</v>
      </c>
      <c r="G69" t="e">
        <f>VLOOKUP(F69,'Tabell 8'!$A$2:$B$24,2,FALSE)</f>
        <v>#N/A</v>
      </c>
      <c r="I69" s="1">
        <v>44879</v>
      </c>
      <c r="J69" s="1" t="s">
        <v>140</v>
      </c>
      <c r="K69">
        <v>2620</v>
      </c>
      <c r="L69">
        <v>33300</v>
      </c>
      <c r="M69" t="b" cm="1">
        <f t="array" ref="M69:N69">IF(ISNUMBER(K69:L69),FALSE,TRUE)</f>
        <v>0</v>
      </c>
      <c r="N69" t="b">
        <v>0</v>
      </c>
      <c r="O69">
        <v>2620</v>
      </c>
      <c r="P69">
        <v>33300</v>
      </c>
      <c r="Q69">
        <f t="shared" si="1"/>
        <v>92.132132132132128</v>
      </c>
    </row>
    <row r="70" spans="1:17" x14ac:dyDescent="0.35">
      <c r="A70" t="s">
        <v>23</v>
      </c>
      <c r="B70" t="str">
        <f>VLOOKUP($A70,forkortelser!$A$2:$B$43,2,FALSE)</f>
        <v>Fe</v>
      </c>
      <c r="C70" t="s">
        <v>13</v>
      </c>
      <c r="D70" t="str">
        <f>VLOOKUP(A70,Kategorier!$A$2:$B$43,2,FALSE)</f>
        <v>metall</v>
      </c>
      <c r="E70" t="str">
        <f>VLOOKUP(A70,Kategorier!$A$2:$C$43,3,FALSE)</f>
        <v>tungmetall</v>
      </c>
      <c r="F70" t="s">
        <v>23</v>
      </c>
      <c r="G70" t="e">
        <f>VLOOKUP(F70,'Tabell 8'!$A$2:$B$24,2,FALSE)</f>
        <v>#N/A</v>
      </c>
      <c r="I70" s="1">
        <v>44886</v>
      </c>
      <c r="J70" s="1" t="s">
        <v>140</v>
      </c>
      <c r="K70">
        <v>2250</v>
      </c>
      <c r="L70">
        <v>48800</v>
      </c>
      <c r="M70" t="b" cm="1">
        <f t="array" ref="M70:N70">IF(ISNUMBER(K70:L70),FALSE,TRUE)</f>
        <v>0</v>
      </c>
      <c r="N70" t="b">
        <v>0</v>
      </c>
      <c r="O70">
        <v>2250</v>
      </c>
      <c r="P70">
        <v>48800</v>
      </c>
      <c r="Q70">
        <f t="shared" si="1"/>
        <v>95.389344262295083</v>
      </c>
    </row>
    <row r="71" spans="1:17" x14ac:dyDescent="0.35">
      <c r="A71" t="s">
        <v>23</v>
      </c>
      <c r="B71" t="str">
        <f>VLOOKUP($A71,forkortelser!$A$2:$B$43,2,FALSE)</f>
        <v>Fe</v>
      </c>
      <c r="C71" t="s">
        <v>13</v>
      </c>
      <c r="D71" t="str">
        <f>VLOOKUP(A71,Kategorier!$A$2:$B$43,2,FALSE)</f>
        <v>metall</v>
      </c>
      <c r="E71" t="str">
        <f>VLOOKUP(A71,Kategorier!$A$2:$C$43,3,FALSE)</f>
        <v>tungmetall</v>
      </c>
      <c r="F71" t="s">
        <v>23</v>
      </c>
      <c r="G71" t="e">
        <f>VLOOKUP(F71,'Tabell 8'!$A$2:$B$24,2,FALSE)</f>
        <v>#N/A</v>
      </c>
      <c r="I71" s="1">
        <v>44907</v>
      </c>
      <c r="J71" s="1" t="s">
        <v>140</v>
      </c>
      <c r="K71">
        <v>10900</v>
      </c>
      <c r="L71">
        <v>47800</v>
      </c>
      <c r="M71" t="b" cm="1">
        <f t="array" ref="M71:N71">IF(ISNUMBER(K71:L71),FALSE,TRUE)</f>
        <v>0</v>
      </c>
      <c r="N71" t="b">
        <v>0</v>
      </c>
      <c r="O71">
        <v>10900</v>
      </c>
      <c r="P71">
        <v>47800</v>
      </c>
      <c r="Q71">
        <f t="shared" si="1"/>
        <v>77.196652719665266</v>
      </c>
    </row>
    <row r="72" spans="1:17" x14ac:dyDescent="0.35">
      <c r="A72" t="s">
        <v>23</v>
      </c>
      <c r="B72" t="str">
        <f>VLOOKUP($A72,forkortelser!$A$2:$B$43,2,FALSE)</f>
        <v>Fe</v>
      </c>
      <c r="C72" t="s">
        <v>13</v>
      </c>
      <c r="D72" t="str">
        <f>VLOOKUP(A72,Kategorier!$A$2:$B$43,2,FALSE)</f>
        <v>metall</v>
      </c>
      <c r="E72" t="str">
        <f>VLOOKUP(A72,Kategorier!$A$2:$C$43,3,FALSE)</f>
        <v>tungmetall</v>
      </c>
      <c r="F72" t="s">
        <v>23</v>
      </c>
      <c r="G72" t="e">
        <f>VLOOKUP(F72,'Tabell 8'!$A$2:$B$24,2,FALSE)</f>
        <v>#N/A</v>
      </c>
      <c r="I72" s="1">
        <v>44970</v>
      </c>
      <c r="J72" s="1" t="s">
        <v>140</v>
      </c>
      <c r="K72">
        <v>3840</v>
      </c>
      <c r="L72">
        <v>108000</v>
      </c>
      <c r="M72" t="b" cm="1">
        <f t="array" ref="M72:N72">IF(ISNUMBER(K72:L72),FALSE,TRUE)</f>
        <v>0</v>
      </c>
      <c r="N72" t="b">
        <v>0</v>
      </c>
      <c r="O72">
        <v>3840</v>
      </c>
      <c r="P72">
        <v>108000</v>
      </c>
      <c r="Q72">
        <f t="shared" si="1"/>
        <v>96.444444444444443</v>
      </c>
    </row>
    <row r="73" spans="1:17" x14ac:dyDescent="0.35">
      <c r="A73" t="s">
        <v>23</v>
      </c>
      <c r="B73" t="str">
        <f>VLOOKUP($A73,forkortelser!$A$2:$B$43,2,FALSE)</f>
        <v>Fe</v>
      </c>
      <c r="C73" t="s">
        <v>13</v>
      </c>
      <c r="D73" t="str">
        <f>VLOOKUP(A73,Kategorier!$A$2:$B$43,2,FALSE)</f>
        <v>metall</v>
      </c>
      <c r="E73" t="str">
        <f>VLOOKUP(A73,Kategorier!$A$2:$C$43,3,FALSE)</f>
        <v>tungmetall</v>
      </c>
      <c r="F73" t="s">
        <v>23</v>
      </c>
      <c r="G73" t="e">
        <f>VLOOKUP(F73,'Tabell 8'!$A$2:$B$24,2,FALSE)</f>
        <v>#N/A</v>
      </c>
      <c r="I73" s="1">
        <v>44984</v>
      </c>
      <c r="J73" s="1" t="s">
        <v>140</v>
      </c>
      <c r="K73">
        <v>852</v>
      </c>
      <c r="L73">
        <v>51000</v>
      </c>
      <c r="M73" t="b" cm="1">
        <f t="array" ref="M73:N73">IF(ISNUMBER(K73:L73),FALSE,TRUE)</f>
        <v>0</v>
      </c>
      <c r="N73" t="b">
        <v>0</v>
      </c>
      <c r="O73">
        <v>852</v>
      </c>
      <c r="P73">
        <v>51000</v>
      </c>
      <c r="Q73">
        <f t="shared" si="1"/>
        <v>98.329411764705881</v>
      </c>
    </row>
    <row r="74" spans="1:17" x14ac:dyDescent="0.35">
      <c r="A74" t="s">
        <v>16</v>
      </c>
      <c r="B74" t="str">
        <f>VLOOKUP($A74,forkortelser!$A$2:$B$43,2,FALSE)</f>
        <v>Cd</v>
      </c>
      <c r="C74" t="s">
        <v>13</v>
      </c>
      <c r="D74" t="str">
        <f>VLOOKUP(A74,Kategorier!$A$2:$B$43,2,FALSE)</f>
        <v>metall</v>
      </c>
      <c r="E74" t="str">
        <f>VLOOKUP(A74,Kategorier!$A$2:$C$43,3,FALSE)</f>
        <v>tungmetall</v>
      </c>
      <c r="F74" t="s">
        <v>16</v>
      </c>
      <c r="G74">
        <f>VLOOKUP(F74,'Tabell 8'!$A$2:$B$24,2,FALSE)</f>
        <v>5.0000000000000001E-3</v>
      </c>
      <c r="I74" s="1">
        <v>44858</v>
      </c>
      <c r="J74" s="1" t="s">
        <v>140</v>
      </c>
      <c r="K74" t="s">
        <v>17</v>
      </c>
      <c r="L74" t="s">
        <v>17</v>
      </c>
      <c r="M74" t="b" cm="1">
        <f t="array" ref="M74:N74">IF(ISNUMBER(K74:L74),FALSE,TRUE)</f>
        <v>1</v>
      </c>
      <c r="N74" t="b">
        <v>1</v>
      </c>
      <c r="O74">
        <v>0.2</v>
      </c>
      <c r="P74">
        <v>0.2</v>
      </c>
      <c r="Q74">
        <f t="shared" si="1"/>
        <v>0</v>
      </c>
    </row>
    <row r="75" spans="1:17" x14ac:dyDescent="0.35">
      <c r="A75" t="s">
        <v>16</v>
      </c>
      <c r="B75" t="str">
        <f>VLOOKUP($A75,forkortelser!$A$2:$B$43,2,FALSE)</f>
        <v>Cd</v>
      </c>
      <c r="C75" t="s">
        <v>13</v>
      </c>
      <c r="D75" t="str">
        <f>VLOOKUP(A75,Kategorier!$A$2:$B$43,2,FALSE)</f>
        <v>metall</v>
      </c>
      <c r="E75" t="str">
        <f>VLOOKUP(A75,Kategorier!$A$2:$C$43,3,FALSE)</f>
        <v>tungmetall</v>
      </c>
      <c r="F75" t="s">
        <v>16</v>
      </c>
      <c r="G75">
        <f>VLOOKUP(F75,'Tabell 8'!$A$2:$B$24,2,FALSE)</f>
        <v>5.0000000000000001E-3</v>
      </c>
      <c r="I75" s="1">
        <v>44865</v>
      </c>
      <c r="J75" s="1" t="s">
        <v>140</v>
      </c>
      <c r="K75">
        <v>0.24</v>
      </c>
      <c r="L75">
        <v>0.55000000000000004</v>
      </c>
      <c r="M75" t="b" cm="1">
        <f t="array" ref="M75:N75">IF(ISNUMBER(K75:L75),FALSE,TRUE)</f>
        <v>0</v>
      </c>
      <c r="N75" t="b">
        <v>0</v>
      </c>
      <c r="O75">
        <v>0.24</v>
      </c>
      <c r="P75">
        <v>0.55000000000000004</v>
      </c>
      <c r="Q75">
        <f t="shared" si="1"/>
        <v>56.363636363636374</v>
      </c>
    </row>
    <row r="76" spans="1:17" x14ac:dyDescent="0.35">
      <c r="A76" t="s">
        <v>16</v>
      </c>
      <c r="B76" t="str">
        <f>VLOOKUP($A76,forkortelser!$A$2:$B$43,2,FALSE)</f>
        <v>Cd</v>
      </c>
      <c r="C76" t="s">
        <v>13</v>
      </c>
      <c r="D76" t="str">
        <f>VLOOKUP(A76,Kategorier!$A$2:$B$43,2,FALSE)</f>
        <v>metall</v>
      </c>
      <c r="E76" t="str">
        <f>VLOOKUP(A76,Kategorier!$A$2:$C$43,3,FALSE)</f>
        <v>tungmetall</v>
      </c>
      <c r="F76" t="s">
        <v>16</v>
      </c>
      <c r="G76">
        <f>VLOOKUP(F76,'Tabell 8'!$A$2:$B$24,2,FALSE)</f>
        <v>5.0000000000000001E-3</v>
      </c>
      <c r="I76" s="1">
        <v>44872</v>
      </c>
      <c r="J76" s="1" t="s">
        <v>140</v>
      </c>
      <c r="K76">
        <v>0.2</v>
      </c>
      <c r="L76">
        <v>0.26</v>
      </c>
      <c r="M76" t="b" cm="1">
        <f t="array" ref="M76:N76">IF(ISNUMBER(K76:L76),FALSE,TRUE)</f>
        <v>0</v>
      </c>
      <c r="N76" t="b">
        <v>0</v>
      </c>
      <c r="O76">
        <v>0.2</v>
      </c>
      <c r="P76">
        <v>0.26</v>
      </c>
      <c r="Q76">
        <f t="shared" si="1"/>
        <v>23.076923076923077</v>
      </c>
    </row>
    <row r="77" spans="1:17" x14ac:dyDescent="0.35">
      <c r="A77" t="s">
        <v>16</v>
      </c>
      <c r="B77" t="str">
        <f>VLOOKUP($A77,forkortelser!$A$2:$B$43,2,FALSE)</f>
        <v>Cd</v>
      </c>
      <c r="C77" t="s">
        <v>13</v>
      </c>
      <c r="D77" t="str">
        <f>VLOOKUP(A77,Kategorier!$A$2:$B$43,2,FALSE)</f>
        <v>metall</v>
      </c>
      <c r="E77" t="str">
        <f>VLOOKUP(A77,Kategorier!$A$2:$C$43,3,FALSE)</f>
        <v>tungmetall</v>
      </c>
      <c r="F77" t="s">
        <v>16</v>
      </c>
      <c r="G77">
        <f>VLOOKUP(F77,'Tabell 8'!$A$2:$B$24,2,FALSE)</f>
        <v>5.0000000000000001E-3</v>
      </c>
      <c r="I77" s="1">
        <v>44879</v>
      </c>
      <c r="J77" s="1" t="s">
        <v>140</v>
      </c>
      <c r="K77" t="s">
        <v>17</v>
      </c>
      <c r="L77">
        <v>0.92</v>
      </c>
      <c r="M77" t="b" cm="1">
        <f t="array" ref="M77:N77">IF(ISNUMBER(K77:L77),FALSE,TRUE)</f>
        <v>1</v>
      </c>
      <c r="N77" t="b">
        <v>0</v>
      </c>
      <c r="O77">
        <v>0.2</v>
      </c>
      <c r="P77">
        <v>0.92</v>
      </c>
      <c r="Q77">
        <f t="shared" si="1"/>
        <v>78.260869565217376</v>
      </c>
    </row>
    <row r="78" spans="1:17" x14ac:dyDescent="0.35">
      <c r="A78" t="s">
        <v>16</v>
      </c>
      <c r="B78" t="str">
        <f>VLOOKUP($A78,forkortelser!$A$2:$B$43,2,FALSE)</f>
        <v>Cd</v>
      </c>
      <c r="C78" t="s">
        <v>13</v>
      </c>
      <c r="D78" t="str">
        <f>VLOOKUP(A78,Kategorier!$A$2:$B$43,2,FALSE)</f>
        <v>metall</v>
      </c>
      <c r="E78" t="str">
        <f>VLOOKUP(A78,Kategorier!$A$2:$C$43,3,FALSE)</f>
        <v>tungmetall</v>
      </c>
      <c r="F78" t="s">
        <v>16</v>
      </c>
      <c r="G78">
        <f>VLOOKUP(F78,'Tabell 8'!$A$2:$B$24,2,FALSE)</f>
        <v>5.0000000000000001E-3</v>
      </c>
      <c r="I78" s="1">
        <v>44886</v>
      </c>
      <c r="J78" s="1" t="s">
        <v>140</v>
      </c>
      <c r="K78" t="s">
        <v>17</v>
      </c>
      <c r="L78">
        <v>0.63</v>
      </c>
      <c r="M78" t="b" cm="1">
        <f t="array" ref="M78:N78">IF(ISNUMBER(K78:L78),FALSE,TRUE)</f>
        <v>1</v>
      </c>
      <c r="N78" t="b">
        <v>0</v>
      </c>
      <c r="O78">
        <v>0.2</v>
      </c>
      <c r="P78">
        <v>0.63</v>
      </c>
      <c r="Q78">
        <f t="shared" si="1"/>
        <v>68.253968253968253</v>
      </c>
    </row>
    <row r="79" spans="1:17" x14ac:dyDescent="0.35">
      <c r="A79" t="s">
        <v>16</v>
      </c>
      <c r="B79" t="str">
        <f>VLOOKUP($A79,forkortelser!$A$2:$B$43,2,FALSE)</f>
        <v>Cd</v>
      </c>
      <c r="C79" t="s">
        <v>13</v>
      </c>
      <c r="D79" t="str">
        <f>VLOOKUP(A79,Kategorier!$A$2:$B$43,2,FALSE)</f>
        <v>metall</v>
      </c>
      <c r="E79" t="str">
        <f>VLOOKUP(A79,Kategorier!$A$2:$C$43,3,FALSE)</f>
        <v>tungmetall</v>
      </c>
      <c r="F79" t="s">
        <v>16</v>
      </c>
      <c r="G79">
        <f>VLOOKUP(F79,'Tabell 8'!$A$2:$B$24,2,FALSE)</f>
        <v>5.0000000000000001E-3</v>
      </c>
      <c r="I79" s="1">
        <v>44907</v>
      </c>
      <c r="J79" s="1" t="s">
        <v>140</v>
      </c>
      <c r="K79" t="s">
        <v>17</v>
      </c>
      <c r="L79">
        <v>0.25</v>
      </c>
      <c r="M79" t="b" cm="1">
        <f t="array" ref="M79:N79">IF(ISNUMBER(K79:L79),FALSE,TRUE)</f>
        <v>1</v>
      </c>
      <c r="N79" t="b">
        <v>0</v>
      </c>
      <c r="O79">
        <v>0.2</v>
      </c>
      <c r="P79">
        <v>0.25</v>
      </c>
      <c r="Q79">
        <f t="shared" si="1"/>
        <v>19.999999999999996</v>
      </c>
    </row>
    <row r="80" spans="1:17" x14ac:dyDescent="0.35">
      <c r="A80" t="s">
        <v>16</v>
      </c>
      <c r="B80" t="str">
        <f>VLOOKUP($A80,forkortelser!$A$2:$B$43,2,FALSE)</f>
        <v>Cd</v>
      </c>
      <c r="C80" t="s">
        <v>13</v>
      </c>
      <c r="D80" t="str">
        <f>VLOOKUP(A80,Kategorier!$A$2:$B$43,2,FALSE)</f>
        <v>metall</v>
      </c>
      <c r="E80" t="str">
        <f>VLOOKUP(A80,Kategorier!$A$2:$C$43,3,FALSE)</f>
        <v>tungmetall</v>
      </c>
      <c r="F80" t="s">
        <v>16</v>
      </c>
      <c r="G80">
        <f>VLOOKUP(F80,'Tabell 8'!$A$2:$B$24,2,FALSE)</f>
        <v>5.0000000000000001E-3</v>
      </c>
      <c r="I80" s="1">
        <v>44970</v>
      </c>
      <c r="J80" s="1" t="s">
        <v>140</v>
      </c>
      <c r="K80" t="s">
        <v>17</v>
      </c>
      <c r="L80">
        <v>0.54</v>
      </c>
      <c r="M80" t="b" cm="1">
        <f t="array" ref="M80:N80">IF(ISNUMBER(K80:L80),FALSE,TRUE)</f>
        <v>1</v>
      </c>
      <c r="N80" t="b">
        <v>0</v>
      </c>
      <c r="O80">
        <v>0.2</v>
      </c>
      <c r="P80">
        <v>0.54</v>
      </c>
      <c r="Q80">
        <f t="shared" si="1"/>
        <v>62.962962962962962</v>
      </c>
    </row>
    <row r="81" spans="1:17" x14ac:dyDescent="0.35">
      <c r="A81" t="s">
        <v>16</v>
      </c>
      <c r="B81" t="str">
        <f>VLOOKUP($A81,forkortelser!$A$2:$B$43,2,FALSE)</f>
        <v>Cd</v>
      </c>
      <c r="C81" t="s">
        <v>13</v>
      </c>
      <c r="D81" t="str">
        <f>VLOOKUP(A81,Kategorier!$A$2:$B$43,2,FALSE)</f>
        <v>metall</v>
      </c>
      <c r="E81" t="str">
        <f>VLOOKUP(A81,Kategorier!$A$2:$C$43,3,FALSE)</f>
        <v>tungmetall</v>
      </c>
      <c r="F81" t="s">
        <v>16</v>
      </c>
      <c r="G81">
        <f>VLOOKUP(F81,'Tabell 8'!$A$2:$B$24,2,FALSE)</f>
        <v>5.0000000000000001E-3</v>
      </c>
      <c r="I81" s="1">
        <v>44984</v>
      </c>
      <c r="J81" s="1" t="s">
        <v>140</v>
      </c>
      <c r="K81" t="s">
        <v>17</v>
      </c>
      <c r="L81">
        <v>0.35</v>
      </c>
      <c r="M81" t="b" cm="1">
        <f t="array" ref="M81:N81">IF(ISNUMBER(K81:L81),FALSE,TRUE)</f>
        <v>1</v>
      </c>
      <c r="N81" t="b">
        <v>0</v>
      </c>
      <c r="O81">
        <v>0.2</v>
      </c>
      <c r="P81">
        <v>0.35</v>
      </c>
      <c r="Q81">
        <f t="shared" si="1"/>
        <v>42.857142857142847</v>
      </c>
    </row>
    <row r="82" spans="1:17" x14ac:dyDescent="0.35">
      <c r="A82" t="s">
        <v>18</v>
      </c>
      <c r="B82" t="str">
        <f>VLOOKUP($A82,forkortelser!$A$2:$B$43,2,FALSE)</f>
        <v>Cu</v>
      </c>
      <c r="C82" t="s">
        <v>13</v>
      </c>
      <c r="D82" t="str">
        <f>VLOOKUP(A82,Kategorier!$A$2:$B$43,2,FALSE)</f>
        <v>metall</v>
      </c>
      <c r="E82" t="str">
        <f>VLOOKUP(A82,Kategorier!$A$2:$C$43,3,FALSE)</f>
        <v>tungmetall</v>
      </c>
      <c r="F82" t="s">
        <v>18</v>
      </c>
      <c r="G82">
        <f>VLOOKUP(F82,'Tabell 8'!$A$2:$B$24,2,FALSE)</f>
        <v>0.2</v>
      </c>
      <c r="I82" s="1">
        <v>44858</v>
      </c>
      <c r="J82" s="1" t="s">
        <v>140</v>
      </c>
      <c r="K82">
        <v>5</v>
      </c>
      <c r="L82">
        <v>34.200000000000003</v>
      </c>
      <c r="M82" t="b" cm="1">
        <f t="array" ref="M82:N82">IF(ISNUMBER(K82:L82),FALSE,TRUE)</f>
        <v>0</v>
      </c>
      <c r="N82" t="b">
        <v>0</v>
      </c>
      <c r="O82">
        <v>5</v>
      </c>
      <c r="P82">
        <v>34.200000000000003</v>
      </c>
      <c r="Q82">
        <f t="shared" si="1"/>
        <v>85.380116959064338</v>
      </c>
    </row>
    <row r="83" spans="1:17" x14ac:dyDescent="0.35">
      <c r="A83" t="s">
        <v>18</v>
      </c>
      <c r="B83" t="str">
        <f>VLOOKUP($A83,forkortelser!$A$2:$B$43,2,FALSE)</f>
        <v>Cu</v>
      </c>
      <c r="C83" t="s">
        <v>13</v>
      </c>
      <c r="D83" t="str">
        <f>VLOOKUP(A83,Kategorier!$A$2:$B$43,2,FALSE)</f>
        <v>metall</v>
      </c>
      <c r="E83" t="str">
        <f>VLOOKUP(A83,Kategorier!$A$2:$C$43,3,FALSE)</f>
        <v>tungmetall</v>
      </c>
      <c r="F83" t="s">
        <v>18</v>
      </c>
      <c r="G83">
        <f>VLOOKUP(F83,'Tabell 8'!$A$2:$B$24,2,FALSE)</f>
        <v>0.2</v>
      </c>
      <c r="I83" s="1">
        <v>44865</v>
      </c>
      <c r="J83" s="1" t="s">
        <v>140</v>
      </c>
      <c r="L83">
        <v>92.1</v>
      </c>
      <c r="M83" t="b" cm="1">
        <f t="array" ref="M83:N83">IF(ISNUMBER(K83:L83),FALSE,TRUE)</f>
        <v>1</v>
      </c>
      <c r="N83" t="b">
        <v>0</v>
      </c>
      <c r="P83">
        <v>92.1</v>
      </c>
      <c r="Q83">
        <f t="shared" si="1"/>
        <v>100</v>
      </c>
    </row>
    <row r="84" spans="1:17" x14ac:dyDescent="0.35">
      <c r="A84" t="s">
        <v>18</v>
      </c>
      <c r="B84" t="str">
        <f>VLOOKUP($A84,forkortelser!$A$2:$B$43,2,FALSE)</f>
        <v>Cu</v>
      </c>
      <c r="C84" t="s">
        <v>13</v>
      </c>
      <c r="D84" t="str">
        <f>VLOOKUP(A84,Kategorier!$A$2:$B$43,2,FALSE)</f>
        <v>metall</v>
      </c>
      <c r="E84" t="str">
        <f>VLOOKUP(A84,Kategorier!$A$2:$C$43,3,FALSE)</f>
        <v>tungmetall</v>
      </c>
      <c r="F84" t="s">
        <v>18</v>
      </c>
      <c r="G84">
        <f>VLOOKUP(F84,'Tabell 8'!$A$2:$B$24,2,FALSE)</f>
        <v>0.2</v>
      </c>
      <c r="I84" s="1">
        <v>44872</v>
      </c>
      <c r="J84" s="1" t="s">
        <v>140</v>
      </c>
      <c r="K84">
        <v>17.3</v>
      </c>
      <c r="L84">
        <v>72.2</v>
      </c>
      <c r="M84" t="b" cm="1">
        <f t="array" ref="M84:N84">IF(ISNUMBER(K84:L84),FALSE,TRUE)</f>
        <v>0</v>
      </c>
      <c r="N84" t="b">
        <v>0</v>
      </c>
      <c r="O84">
        <v>17.3</v>
      </c>
      <c r="P84">
        <v>72.2</v>
      </c>
      <c r="Q84">
        <f t="shared" si="1"/>
        <v>76.038781163434905</v>
      </c>
    </row>
    <row r="85" spans="1:17" x14ac:dyDescent="0.35">
      <c r="A85" t="s">
        <v>18</v>
      </c>
      <c r="B85" t="str">
        <f>VLOOKUP($A85,forkortelser!$A$2:$B$43,2,FALSE)</f>
        <v>Cu</v>
      </c>
      <c r="C85" t="s">
        <v>13</v>
      </c>
      <c r="D85" t="str">
        <f>VLOOKUP(A85,Kategorier!$A$2:$B$43,2,FALSE)</f>
        <v>metall</v>
      </c>
      <c r="E85" t="str">
        <f>VLOOKUP(A85,Kategorier!$A$2:$C$43,3,FALSE)</f>
        <v>tungmetall</v>
      </c>
      <c r="F85" t="s">
        <v>18</v>
      </c>
      <c r="G85">
        <f>VLOOKUP(F85,'Tabell 8'!$A$2:$B$24,2,FALSE)</f>
        <v>0.2</v>
      </c>
      <c r="I85" s="1">
        <v>44879</v>
      </c>
      <c r="J85" s="1" t="s">
        <v>140</v>
      </c>
      <c r="K85">
        <v>11.1</v>
      </c>
      <c r="L85">
        <v>221</v>
      </c>
      <c r="M85" t="b" cm="1">
        <f t="array" ref="M85:N85">IF(ISNUMBER(K85:L85),FALSE,TRUE)</f>
        <v>0</v>
      </c>
      <c r="N85" t="b">
        <v>0</v>
      </c>
      <c r="O85">
        <v>11.1</v>
      </c>
      <c r="P85">
        <v>221</v>
      </c>
      <c r="Q85">
        <f t="shared" si="1"/>
        <v>94.97737556561087</v>
      </c>
    </row>
    <row r="86" spans="1:17" x14ac:dyDescent="0.35">
      <c r="A86" t="s">
        <v>18</v>
      </c>
      <c r="B86" t="str">
        <f>VLOOKUP($A86,forkortelser!$A$2:$B$43,2,FALSE)</f>
        <v>Cu</v>
      </c>
      <c r="C86" t="s">
        <v>13</v>
      </c>
      <c r="D86" t="str">
        <f>VLOOKUP(A86,Kategorier!$A$2:$B$43,2,FALSE)</f>
        <v>metall</v>
      </c>
      <c r="E86" t="str">
        <f>VLOOKUP(A86,Kategorier!$A$2:$C$43,3,FALSE)</f>
        <v>tungmetall</v>
      </c>
      <c r="F86" t="s">
        <v>18</v>
      </c>
      <c r="G86">
        <f>VLOOKUP(F86,'Tabell 8'!$A$2:$B$24,2,FALSE)</f>
        <v>0.2</v>
      </c>
      <c r="I86" s="1">
        <v>44886</v>
      </c>
      <c r="J86" s="1" t="s">
        <v>140</v>
      </c>
      <c r="K86">
        <v>11.3</v>
      </c>
      <c r="L86">
        <v>170</v>
      </c>
      <c r="M86" t="b" cm="1">
        <f t="array" ref="M86:N86">IF(ISNUMBER(K86:L86),FALSE,TRUE)</f>
        <v>0</v>
      </c>
      <c r="N86" t="b">
        <v>0</v>
      </c>
      <c r="O86">
        <v>11.3</v>
      </c>
      <c r="P86">
        <v>170</v>
      </c>
      <c r="Q86">
        <f t="shared" si="1"/>
        <v>93.35294117647058</v>
      </c>
    </row>
    <row r="87" spans="1:17" x14ac:dyDescent="0.35">
      <c r="A87" t="s">
        <v>18</v>
      </c>
      <c r="B87" t="str">
        <f>VLOOKUP($A87,forkortelser!$A$2:$B$43,2,FALSE)</f>
        <v>Cu</v>
      </c>
      <c r="C87" t="s">
        <v>13</v>
      </c>
      <c r="D87" t="str">
        <f>VLOOKUP(A87,Kategorier!$A$2:$B$43,2,FALSE)</f>
        <v>metall</v>
      </c>
      <c r="E87" t="str">
        <f>VLOOKUP(A87,Kategorier!$A$2:$C$43,3,FALSE)</f>
        <v>tungmetall</v>
      </c>
      <c r="F87" t="s">
        <v>18</v>
      </c>
      <c r="G87">
        <f>VLOOKUP(F87,'Tabell 8'!$A$2:$B$24,2,FALSE)</f>
        <v>0.2</v>
      </c>
      <c r="I87" s="1">
        <v>44907</v>
      </c>
      <c r="J87" s="1" t="s">
        <v>140</v>
      </c>
      <c r="K87">
        <v>14.2</v>
      </c>
      <c r="L87">
        <v>54.8</v>
      </c>
      <c r="M87" t="b" cm="1">
        <f t="array" ref="M87:N87">IF(ISNUMBER(K87:L87),FALSE,TRUE)</f>
        <v>0</v>
      </c>
      <c r="N87" t="b">
        <v>0</v>
      </c>
      <c r="O87">
        <v>14.2</v>
      </c>
      <c r="P87">
        <v>54.8</v>
      </c>
      <c r="Q87">
        <f t="shared" si="1"/>
        <v>74.087591240875909</v>
      </c>
    </row>
    <row r="88" spans="1:17" x14ac:dyDescent="0.35">
      <c r="A88" t="s">
        <v>18</v>
      </c>
      <c r="B88" t="str">
        <f>VLOOKUP($A88,forkortelser!$A$2:$B$43,2,FALSE)</f>
        <v>Cu</v>
      </c>
      <c r="C88" t="s">
        <v>13</v>
      </c>
      <c r="D88" t="str">
        <f>VLOOKUP(A88,Kategorier!$A$2:$B$43,2,FALSE)</f>
        <v>metall</v>
      </c>
      <c r="E88" t="str">
        <f>VLOOKUP(A88,Kategorier!$A$2:$C$43,3,FALSE)</f>
        <v>tungmetall</v>
      </c>
      <c r="F88" t="s">
        <v>18</v>
      </c>
      <c r="G88">
        <f>VLOOKUP(F88,'Tabell 8'!$A$2:$B$24,2,FALSE)</f>
        <v>0.2</v>
      </c>
      <c r="I88" s="1">
        <v>44970</v>
      </c>
      <c r="J88" s="1" t="s">
        <v>140</v>
      </c>
      <c r="K88">
        <v>8.6</v>
      </c>
      <c r="L88">
        <v>138</v>
      </c>
      <c r="M88" t="b" cm="1">
        <f t="array" ref="M88:N88">IF(ISNUMBER(K88:L88),FALSE,TRUE)</f>
        <v>0</v>
      </c>
      <c r="N88" t="b">
        <v>0</v>
      </c>
      <c r="O88">
        <v>8.6</v>
      </c>
      <c r="P88">
        <v>138</v>
      </c>
      <c r="Q88">
        <f t="shared" si="1"/>
        <v>93.768115942028984</v>
      </c>
    </row>
    <row r="89" spans="1:17" x14ac:dyDescent="0.35">
      <c r="A89" t="s">
        <v>18</v>
      </c>
      <c r="B89" t="str">
        <f>VLOOKUP($A89,forkortelser!$A$2:$B$43,2,FALSE)</f>
        <v>Cu</v>
      </c>
      <c r="C89" t="s">
        <v>13</v>
      </c>
      <c r="D89" t="str">
        <f>VLOOKUP(A89,Kategorier!$A$2:$B$43,2,FALSE)</f>
        <v>metall</v>
      </c>
      <c r="E89" t="str">
        <f>VLOOKUP(A89,Kategorier!$A$2:$C$43,3,FALSE)</f>
        <v>tungmetall</v>
      </c>
      <c r="F89" t="s">
        <v>18</v>
      </c>
      <c r="G89">
        <f>VLOOKUP(F89,'Tabell 8'!$A$2:$B$24,2,FALSE)</f>
        <v>0.2</v>
      </c>
      <c r="I89" s="1">
        <v>44984</v>
      </c>
      <c r="J89" s="1" t="s">
        <v>140</v>
      </c>
      <c r="K89">
        <v>5.9</v>
      </c>
      <c r="L89">
        <v>79.599999999999994</v>
      </c>
      <c r="M89" t="b" cm="1">
        <f t="array" ref="M89:N89">IF(ISNUMBER(K89:L89),FALSE,TRUE)</f>
        <v>0</v>
      </c>
      <c r="N89" t="b">
        <v>0</v>
      </c>
      <c r="O89">
        <v>5.9</v>
      </c>
      <c r="P89">
        <v>79.599999999999994</v>
      </c>
      <c r="Q89">
        <f t="shared" si="1"/>
        <v>92.587939698492448</v>
      </c>
    </row>
    <row r="90" spans="1:17" x14ac:dyDescent="0.35">
      <c r="A90" t="s">
        <v>19</v>
      </c>
      <c r="B90" t="str">
        <f>VLOOKUP($A90,forkortelser!$A$2:$B$43,2,FALSE)</f>
        <v>Cr</v>
      </c>
      <c r="C90" t="s">
        <v>13</v>
      </c>
      <c r="D90" t="str">
        <f>VLOOKUP(A90,Kategorier!$A$2:$B$43,2,FALSE)</f>
        <v>metall</v>
      </c>
      <c r="E90" t="str">
        <f>VLOOKUP(A90,Kategorier!$A$2:$C$43,3,FALSE)</f>
        <v>tungmetall</v>
      </c>
      <c r="F90" t="s">
        <v>19</v>
      </c>
      <c r="G90">
        <f>VLOOKUP(F90,'Tabell 8'!$A$2:$B$24,2,FALSE)</f>
        <v>0.05</v>
      </c>
      <c r="I90" s="1">
        <v>44858</v>
      </c>
      <c r="J90" s="1" t="s">
        <v>140</v>
      </c>
      <c r="K90">
        <v>3.7</v>
      </c>
      <c r="L90">
        <v>13</v>
      </c>
      <c r="M90" t="b" cm="1">
        <f t="array" ref="M90:N90">IF(ISNUMBER(K90:L90),FALSE,TRUE)</f>
        <v>0</v>
      </c>
      <c r="N90" t="b">
        <v>0</v>
      </c>
      <c r="O90">
        <v>3.7</v>
      </c>
      <c r="P90">
        <v>13</v>
      </c>
      <c r="Q90">
        <f t="shared" si="1"/>
        <v>71.538461538461533</v>
      </c>
    </row>
    <row r="91" spans="1:17" x14ac:dyDescent="0.35">
      <c r="A91" t="s">
        <v>19</v>
      </c>
      <c r="B91" t="str">
        <f>VLOOKUP($A91,forkortelser!$A$2:$B$43,2,FALSE)</f>
        <v>Cr</v>
      </c>
      <c r="C91" t="s">
        <v>13</v>
      </c>
      <c r="D91" t="str">
        <f>VLOOKUP(A91,Kategorier!$A$2:$B$43,2,FALSE)</f>
        <v>metall</v>
      </c>
      <c r="E91" t="str">
        <f>VLOOKUP(A91,Kategorier!$A$2:$C$43,3,FALSE)</f>
        <v>tungmetall</v>
      </c>
      <c r="F91" t="s">
        <v>19</v>
      </c>
      <c r="G91">
        <f>VLOOKUP(F91,'Tabell 8'!$A$2:$B$24,2,FALSE)</f>
        <v>0.05</v>
      </c>
      <c r="I91" s="1">
        <v>44865</v>
      </c>
      <c r="J91" s="1" t="s">
        <v>140</v>
      </c>
      <c r="K91">
        <v>4.9000000000000004</v>
      </c>
      <c r="L91">
        <v>19</v>
      </c>
      <c r="M91" t="b" cm="1">
        <f t="array" ref="M91:N91">IF(ISNUMBER(K91:L91),FALSE,TRUE)</f>
        <v>0</v>
      </c>
      <c r="N91" t="b">
        <v>0</v>
      </c>
      <c r="O91">
        <v>4.9000000000000004</v>
      </c>
      <c r="P91">
        <v>19</v>
      </c>
      <c r="Q91">
        <f t="shared" si="1"/>
        <v>74.210526315789465</v>
      </c>
    </row>
    <row r="92" spans="1:17" x14ac:dyDescent="0.35">
      <c r="A92" t="s">
        <v>19</v>
      </c>
      <c r="B92" t="str">
        <f>VLOOKUP($A92,forkortelser!$A$2:$B$43,2,FALSE)</f>
        <v>Cr</v>
      </c>
      <c r="C92" t="s">
        <v>13</v>
      </c>
      <c r="D92" t="str">
        <f>VLOOKUP(A92,Kategorier!$A$2:$B$43,2,FALSE)</f>
        <v>metall</v>
      </c>
      <c r="E92" t="str">
        <f>VLOOKUP(A92,Kategorier!$A$2:$C$43,3,FALSE)</f>
        <v>tungmetall</v>
      </c>
      <c r="F92" t="s">
        <v>19</v>
      </c>
      <c r="G92">
        <f>VLOOKUP(F92,'Tabell 8'!$A$2:$B$24,2,FALSE)</f>
        <v>0.05</v>
      </c>
      <c r="I92" s="1">
        <v>44872</v>
      </c>
      <c r="J92" s="1" t="s">
        <v>140</v>
      </c>
      <c r="K92">
        <v>4</v>
      </c>
      <c r="L92">
        <v>15.1</v>
      </c>
      <c r="M92" t="b" cm="1">
        <f t="array" ref="M92:N92">IF(ISNUMBER(K92:L92),FALSE,TRUE)</f>
        <v>0</v>
      </c>
      <c r="N92" t="b">
        <v>0</v>
      </c>
      <c r="O92">
        <v>4</v>
      </c>
      <c r="P92">
        <v>15.1</v>
      </c>
      <c r="Q92">
        <f t="shared" si="1"/>
        <v>73.509933774834437</v>
      </c>
    </row>
    <row r="93" spans="1:17" x14ac:dyDescent="0.35">
      <c r="A93" t="s">
        <v>19</v>
      </c>
      <c r="B93" t="str">
        <f>VLOOKUP($A93,forkortelser!$A$2:$B$43,2,FALSE)</f>
        <v>Cr</v>
      </c>
      <c r="C93" t="s">
        <v>13</v>
      </c>
      <c r="D93" t="str">
        <f>VLOOKUP(A93,Kategorier!$A$2:$B$43,2,FALSE)</f>
        <v>metall</v>
      </c>
      <c r="E93" t="str">
        <f>VLOOKUP(A93,Kategorier!$A$2:$C$43,3,FALSE)</f>
        <v>tungmetall</v>
      </c>
      <c r="F93" t="s">
        <v>19</v>
      </c>
      <c r="G93">
        <f>VLOOKUP(F93,'Tabell 8'!$A$2:$B$24,2,FALSE)</f>
        <v>0.05</v>
      </c>
      <c r="I93" s="1">
        <v>44879</v>
      </c>
      <c r="J93" s="1" t="s">
        <v>140</v>
      </c>
      <c r="K93">
        <v>6.2</v>
      </c>
      <c r="L93">
        <v>23.5</v>
      </c>
      <c r="M93" t="b" cm="1">
        <f t="array" ref="M93:N93">IF(ISNUMBER(K93:L93),FALSE,TRUE)</f>
        <v>0</v>
      </c>
      <c r="N93" t="b">
        <v>0</v>
      </c>
      <c r="O93">
        <v>6.2</v>
      </c>
      <c r="P93">
        <v>23.5</v>
      </c>
      <c r="Q93">
        <f t="shared" si="1"/>
        <v>73.61702127659575</v>
      </c>
    </row>
    <row r="94" spans="1:17" x14ac:dyDescent="0.35">
      <c r="A94" t="s">
        <v>19</v>
      </c>
      <c r="B94" t="str">
        <f>VLOOKUP($A94,forkortelser!$A$2:$B$43,2,FALSE)</f>
        <v>Cr</v>
      </c>
      <c r="C94" t="s">
        <v>13</v>
      </c>
      <c r="D94" t="str">
        <f>VLOOKUP(A94,Kategorier!$A$2:$B$43,2,FALSE)</f>
        <v>metall</v>
      </c>
      <c r="E94" t="str">
        <f>VLOOKUP(A94,Kategorier!$A$2:$C$43,3,FALSE)</f>
        <v>tungmetall</v>
      </c>
      <c r="F94" t="s">
        <v>19</v>
      </c>
      <c r="G94">
        <f>VLOOKUP(F94,'Tabell 8'!$A$2:$B$24,2,FALSE)</f>
        <v>0.05</v>
      </c>
      <c r="I94" s="1">
        <v>44886</v>
      </c>
      <c r="J94" s="1" t="s">
        <v>140</v>
      </c>
      <c r="K94">
        <v>8</v>
      </c>
      <c r="L94">
        <v>30.9</v>
      </c>
      <c r="M94" t="b" cm="1">
        <f t="array" ref="M94:N94">IF(ISNUMBER(K94:L94),FALSE,TRUE)</f>
        <v>0</v>
      </c>
      <c r="N94" t="b">
        <v>0</v>
      </c>
      <c r="O94">
        <v>8</v>
      </c>
      <c r="P94">
        <v>30.9</v>
      </c>
      <c r="Q94">
        <f t="shared" si="1"/>
        <v>74.110032362459549</v>
      </c>
    </row>
    <row r="95" spans="1:17" x14ac:dyDescent="0.35">
      <c r="A95" t="s">
        <v>19</v>
      </c>
      <c r="B95" t="str">
        <f>VLOOKUP($A95,forkortelser!$A$2:$B$43,2,FALSE)</f>
        <v>Cr</v>
      </c>
      <c r="C95" t="s">
        <v>13</v>
      </c>
      <c r="D95" t="str">
        <f>VLOOKUP(A95,Kategorier!$A$2:$B$43,2,FALSE)</f>
        <v>metall</v>
      </c>
      <c r="E95" t="str">
        <f>VLOOKUP(A95,Kategorier!$A$2:$C$43,3,FALSE)</f>
        <v>tungmetall</v>
      </c>
      <c r="F95" t="s">
        <v>19</v>
      </c>
      <c r="G95">
        <f>VLOOKUP(F95,'Tabell 8'!$A$2:$B$24,2,FALSE)</f>
        <v>0.05</v>
      </c>
      <c r="I95" s="1">
        <v>44907</v>
      </c>
      <c r="J95" s="1" t="s">
        <v>140</v>
      </c>
      <c r="K95">
        <v>7.4</v>
      </c>
      <c r="L95">
        <v>17.399999999999999</v>
      </c>
      <c r="M95" t="b" cm="1">
        <f t="array" ref="M95:N95">IF(ISNUMBER(K95:L95),FALSE,TRUE)</f>
        <v>0</v>
      </c>
      <c r="N95" t="b">
        <v>0</v>
      </c>
      <c r="O95">
        <v>7.4</v>
      </c>
      <c r="P95">
        <v>17.399999999999999</v>
      </c>
      <c r="Q95">
        <f t="shared" si="1"/>
        <v>57.47126436781609</v>
      </c>
    </row>
    <row r="96" spans="1:17" x14ac:dyDescent="0.35">
      <c r="A96" t="s">
        <v>19</v>
      </c>
      <c r="B96" t="str">
        <f>VLOOKUP($A96,forkortelser!$A$2:$B$43,2,FALSE)</f>
        <v>Cr</v>
      </c>
      <c r="C96" t="s">
        <v>13</v>
      </c>
      <c r="D96" t="str">
        <f>VLOOKUP(A96,Kategorier!$A$2:$B$43,2,FALSE)</f>
        <v>metall</v>
      </c>
      <c r="E96" t="str">
        <f>VLOOKUP(A96,Kategorier!$A$2:$C$43,3,FALSE)</f>
        <v>tungmetall</v>
      </c>
      <c r="F96" t="s">
        <v>19</v>
      </c>
      <c r="G96">
        <f>VLOOKUP(F96,'Tabell 8'!$A$2:$B$24,2,FALSE)</f>
        <v>0.05</v>
      </c>
      <c r="I96" s="1">
        <v>44970</v>
      </c>
      <c r="J96" s="1" t="s">
        <v>140</v>
      </c>
      <c r="K96">
        <v>5.4</v>
      </c>
      <c r="L96">
        <v>29.1</v>
      </c>
      <c r="M96" t="b" cm="1">
        <f t="array" ref="M96:N96">IF(ISNUMBER(K96:L96),FALSE,TRUE)</f>
        <v>0</v>
      </c>
      <c r="N96" t="b">
        <v>0</v>
      </c>
      <c r="O96">
        <v>5.4</v>
      </c>
      <c r="P96">
        <v>29.1</v>
      </c>
      <c r="Q96">
        <f t="shared" si="1"/>
        <v>81.443298969072174</v>
      </c>
    </row>
    <row r="97" spans="1:17" x14ac:dyDescent="0.35">
      <c r="A97" t="s">
        <v>19</v>
      </c>
      <c r="B97" t="str">
        <f>VLOOKUP($A97,forkortelser!$A$2:$B$43,2,FALSE)</f>
        <v>Cr</v>
      </c>
      <c r="C97" t="s">
        <v>13</v>
      </c>
      <c r="D97" t="str">
        <f>VLOOKUP(A97,Kategorier!$A$2:$B$43,2,FALSE)</f>
        <v>metall</v>
      </c>
      <c r="E97" t="str">
        <f>VLOOKUP(A97,Kategorier!$A$2:$C$43,3,FALSE)</f>
        <v>tungmetall</v>
      </c>
      <c r="F97" t="s">
        <v>19</v>
      </c>
      <c r="G97">
        <f>VLOOKUP(F97,'Tabell 8'!$A$2:$B$24,2,FALSE)</f>
        <v>0.05</v>
      </c>
      <c r="I97" s="1">
        <v>44984</v>
      </c>
      <c r="J97" s="1" t="s">
        <v>140</v>
      </c>
      <c r="K97">
        <v>16.5</v>
      </c>
      <c r="L97">
        <v>20.3</v>
      </c>
      <c r="M97" t="b" cm="1">
        <f t="array" ref="M97:N97">IF(ISNUMBER(K97:L97),FALSE,TRUE)</f>
        <v>0</v>
      </c>
      <c r="N97" t="b">
        <v>0</v>
      </c>
      <c r="O97">
        <v>16.5</v>
      </c>
      <c r="P97">
        <v>20.3</v>
      </c>
      <c r="Q97">
        <f t="shared" si="1"/>
        <v>18.7192118226601</v>
      </c>
    </row>
    <row r="98" spans="1:17" x14ac:dyDescent="0.35">
      <c r="A98" t="s">
        <v>20</v>
      </c>
      <c r="B98" t="str">
        <f>VLOOKUP($A98,forkortelser!$A$2:$B$43,2,FALSE)</f>
        <v>Hg</v>
      </c>
      <c r="C98" t="s">
        <v>13</v>
      </c>
      <c r="D98" t="str">
        <f>VLOOKUP(A98,Kategorier!$A$2:$B$43,2,FALSE)</f>
        <v>metall</v>
      </c>
      <c r="E98" t="str">
        <f>VLOOKUP(A98,Kategorier!$A$2:$C$43,3,FALSE)</f>
        <v>tungmetall</v>
      </c>
      <c r="F98" t="s">
        <v>20</v>
      </c>
      <c r="G98">
        <f>VLOOKUP(F98,'Tabell 8'!$A$2:$B$24,2,FALSE)</f>
        <v>2</v>
      </c>
      <c r="I98" s="1">
        <v>44858</v>
      </c>
      <c r="J98" s="1" t="s">
        <v>140</v>
      </c>
      <c r="K98">
        <v>2.8199999999999999E-2</v>
      </c>
      <c r="L98">
        <v>0.185</v>
      </c>
      <c r="M98" t="b" cm="1">
        <f t="array" ref="M98:N98">IF(ISNUMBER(K98:L98),FALSE,TRUE)</f>
        <v>0</v>
      </c>
      <c r="N98" t="b">
        <v>0</v>
      </c>
      <c r="O98">
        <v>2.8199999999999999E-2</v>
      </c>
      <c r="P98">
        <v>0.185</v>
      </c>
      <c r="Q98">
        <f t="shared" si="1"/>
        <v>84.756756756756758</v>
      </c>
    </row>
    <row r="99" spans="1:17" x14ac:dyDescent="0.35">
      <c r="A99" t="s">
        <v>20</v>
      </c>
      <c r="B99" t="str">
        <f>VLOOKUP($A99,forkortelser!$A$2:$B$43,2,FALSE)</f>
        <v>Hg</v>
      </c>
      <c r="C99" t="s">
        <v>13</v>
      </c>
      <c r="D99" t="str">
        <f>VLOOKUP(A99,Kategorier!$A$2:$B$43,2,FALSE)</f>
        <v>metall</v>
      </c>
      <c r="E99" t="str">
        <f>VLOOKUP(A99,Kategorier!$A$2:$C$43,3,FALSE)</f>
        <v>tungmetall</v>
      </c>
      <c r="F99" t="s">
        <v>20</v>
      </c>
      <c r="G99">
        <f>VLOOKUP(F99,'Tabell 8'!$A$2:$B$24,2,FALSE)</f>
        <v>2</v>
      </c>
      <c r="I99" s="1">
        <v>44865</v>
      </c>
      <c r="J99" s="1" t="s">
        <v>140</v>
      </c>
      <c r="K99">
        <v>2.98E-2</v>
      </c>
      <c r="L99">
        <v>0.13800000000000001</v>
      </c>
      <c r="M99" t="b" cm="1">
        <f t="array" ref="M99:N99">IF(ISNUMBER(K99:L99),FALSE,TRUE)</f>
        <v>0</v>
      </c>
      <c r="N99" t="b">
        <v>0</v>
      </c>
      <c r="O99">
        <v>2.98E-2</v>
      </c>
      <c r="P99">
        <v>0.13800000000000001</v>
      </c>
      <c r="Q99">
        <f t="shared" si="1"/>
        <v>78.405797101449281</v>
      </c>
    </row>
    <row r="100" spans="1:17" x14ac:dyDescent="0.35">
      <c r="A100" t="s">
        <v>20</v>
      </c>
      <c r="B100" t="str">
        <f>VLOOKUP($A100,forkortelser!$A$2:$B$43,2,FALSE)</f>
        <v>Hg</v>
      </c>
      <c r="C100" t="s">
        <v>13</v>
      </c>
      <c r="D100" t="str">
        <f>VLOOKUP(A100,Kategorier!$A$2:$B$43,2,FALSE)</f>
        <v>metall</v>
      </c>
      <c r="E100" t="str">
        <f>VLOOKUP(A100,Kategorier!$A$2:$C$43,3,FALSE)</f>
        <v>tungmetall</v>
      </c>
      <c r="F100" t="s">
        <v>20</v>
      </c>
      <c r="G100">
        <f>VLOOKUP(F100,'Tabell 8'!$A$2:$B$24,2,FALSE)</f>
        <v>2</v>
      </c>
      <c r="I100" s="1">
        <v>44872</v>
      </c>
      <c r="J100" s="1" t="s">
        <v>140</v>
      </c>
      <c r="L100">
        <v>9.0499999999999997E-2</v>
      </c>
      <c r="M100" t="b" cm="1">
        <f t="array" ref="M100:N100">IF(ISNUMBER(K100:L100),FALSE,TRUE)</f>
        <v>1</v>
      </c>
      <c r="N100" t="b">
        <v>0</v>
      </c>
      <c r="P100">
        <v>9.0499999999999997E-2</v>
      </c>
      <c r="Q100">
        <f t="shared" si="1"/>
        <v>100</v>
      </c>
    </row>
    <row r="101" spans="1:17" x14ac:dyDescent="0.35">
      <c r="A101" t="s">
        <v>20</v>
      </c>
      <c r="B101" t="str">
        <f>VLOOKUP($A101,forkortelser!$A$2:$B$43,2,FALSE)</f>
        <v>Hg</v>
      </c>
      <c r="C101" t="s">
        <v>13</v>
      </c>
      <c r="D101" t="str">
        <f>VLOOKUP(A101,Kategorier!$A$2:$B$43,2,FALSE)</f>
        <v>metall</v>
      </c>
      <c r="E101" t="str">
        <f>VLOOKUP(A101,Kategorier!$A$2:$C$43,3,FALSE)</f>
        <v>tungmetall</v>
      </c>
      <c r="F101" t="s">
        <v>20</v>
      </c>
      <c r="G101">
        <f>VLOOKUP(F101,'Tabell 8'!$A$2:$B$24,2,FALSE)</f>
        <v>2</v>
      </c>
      <c r="I101" s="1">
        <v>44879</v>
      </c>
      <c r="J101" s="1" t="s">
        <v>140</v>
      </c>
      <c r="K101">
        <v>0.02</v>
      </c>
      <c r="L101">
        <v>0.221</v>
      </c>
      <c r="M101" t="b" cm="1">
        <f t="array" ref="M101:N101">IF(ISNUMBER(K101:L101),FALSE,TRUE)</f>
        <v>0</v>
      </c>
      <c r="N101" t="b">
        <v>0</v>
      </c>
      <c r="O101">
        <v>0.02</v>
      </c>
      <c r="P101">
        <v>0.221</v>
      </c>
      <c r="Q101">
        <f t="shared" si="1"/>
        <v>90.950226244343895</v>
      </c>
    </row>
    <row r="102" spans="1:17" x14ac:dyDescent="0.35">
      <c r="A102" t="s">
        <v>20</v>
      </c>
      <c r="B102" t="str">
        <f>VLOOKUP($A102,forkortelser!$A$2:$B$43,2,FALSE)</f>
        <v>Hg</v>
      </c>
      <c r="C102" t="s">
        <v>13</v>
      </c>
      <c r="D102" t="str">
        <f>VLOOKUP(A102,Kategorier!$A$2:$B$43,2,FALSE)</f>
        <v>metall</v>
      </c>
      <c r="E102" t="str">
        <f>VLOOKUP(A102,Kategorier!$A$2:$C$43,3,FALSE)</f>
        <v>tungmetall</v>
      </c>
      <c r="F102" t="s">
        <v>20</v>
      </c>
      <c r="G102">
        <f>VLOOKUP(F102,'Tabell 8'!$A$2:$B$24,2,FALSE)</f>
        <v>2</v>
      </c>
      <c r="I102" s="1">
        <v>44886</v>
      </c>
      <c r="J102" s="1" t="s">
        <v>140</v>
      </c>
      <c r="K102">
        <v>3.9600000000000003E-2</v>
      </c>
      <c r="L102">
        <v>0.16600000000000001</v>
      </c>
      <c r="M102" t="b" cm="1">
        <f t="array" ref="M102:N102">IF(ISNUMBER(K102:L102),FALSE,TRUE)</f>
        <v>0</v>
      </c>
      <c r="N102" t="b">
        <v>0</v>
      </c>
      <c r="O102">
        <v>3.9600000000000003E-2</v>
      </c>
      <c r="P102">
        <v>0.16600000000000001</v>
      </c>
      <c r="Q102">
        <f t="shared" si="1"/>
        <v>76.144578313253021</v>
      </c>
    </row>
    <row r="103" spans="1:17" x14ac:dyDescent="0.35">
      <c r="A103" t="s">
        <v>20</v>
      </c>
      <c r="B103" t="str">
        <f>VLOOKUP($A103,forkortelser!$A$2:$B$43,2,FALSE)</f>
        <v>Hg</v>
      </c>
      <c r="C103" t="s">
        <v>13</v>
      </c>
      <c r="D103" t="str">
        <f>VLOOKUP(A103,Kategorier!$A$2:$B$43,2,FALSE)</f>
        <v>metall</v>
      </c>
      <c r="E103" t="str">
        <f>VLOOKUP(A103,Kategorier!$A$2:$C$43,3,FALSE)</f>
        <v>tungmetall</v>
      </c>
      <c r="F103" t="s">
        <v>20</v>
      </c>
      <c r="G103">
        <f>VLOOKUP(F103,'Tabell 8'!$A$2:$B$24,2,FALSE)</f>
        <v>2</v>
      </c>
      <c r="I103" s="1">
        <v>44907</v>
      </c>
      <c r="J103" s="1" t="s">
        <v>140</v>
      </c>
      <c r="K103">
        <v>3.6499999999999998E-2</v>
      </c>
      <c r="L103">
        <v>5.8299999999999998E-2</v>
      </c>
      <c r="M103" t="b" cm="1">
        <f t="array" ref="M103:N103">IF(ISNUMBER(K103:L103),FALSE,TRUE)</f>
        <v>0</v>
      </c>
      <c r="N103" t="b">
        <v>0</v>
      </c>
      <c r="O103">
        <v>3.6499999999999998E-2</v>
      </c>
      <c r="P103">
        <v>5.8299999999999998E-2</v>
      </c>
      <c r="Q103">
        <f t="shared" si="1"/>
        <v>37.39279588336192</v>
      </c>
    </row>
    <row r="104" spans="1:17" x14ac:dyDescent="0.35">
      <c r="A104" t="s">
        <v>20</v>
      </c>
      <c r="B104" t="str">
        <f>VLOOKUP($A104,forkortelser!$A$2:$B$43,2,FALSE)</f>
        <v>Hg</v>
      </c>
      <c r="C104" t="s">
        <v>13</v>
      </c>
      <c r="D104" t="str">
        <f>VLOOKUP(A104,Kategorier!$A$2:$B$43,2,FALSE)</f>
        <v>metall</v>
      </c>
      <c r="E104" t="str">
        <f>VLOOKUP(A104,Kategorier!$A$2:$C$43,3,FALSE)</f>
        <v>tungmetall</v>
      </c>
      <c r="F104" t="s">
        <v>20</v>
      </c>
      <c r="G104">
        <f>VLOOKUP(F104,'Tabell 8'!$A$2:$B$24,2,FALSE)</f>
        <v>2</v>
      </c>
      <c r="I104" s="1">
        <v>44970</v>
      </c>
      <c r="J104" s="1" t="s">
        <v>140</v>
      </c>
      <c r="K104">
        <v>6.2E-2</v>
      </c>
      <c r="L104">
        <v>0.192</v>
      </c>
      <c r="M104" t="b" cm="1">
        <f t="array" ref="M104:N104">IF(ISNUMBER(K104:L104),FALSE,TRUE)</f>
        <v>0</v>
      </c>
      <c r="N104" t="b">
        <v>0</v>
      </c>
      <c r="O104">
        <v>6.2E-2</v>
      </c>
      <c r="P104">
        <v>0.192</v>
      </c>
      <c r="Q104">
        <f t="shared" si="1"/>
        <v>67.708333333333343</v>
      </c>
    </row>
    <row r="105" spans="1:17" x14ac:dyDescent="0.35">
      <c r="A105" t="s">
        <v>20</v>
      </c>
      <c r="B105" t="str">
        <f>VLOOKUP($A105,forkortelser!$A$2:$B$43,2,FALSE)</f>
        <v>Hg</v>
      </c>
      <c r="C105" t="s">
        <v>13</v>
      </c>
      <c r="D105" t="str">
        <f>VLOOKUP(A105,Kategorier!$A$2:$B$43,2,FALSE)</f>
        <v>metall</v>
      </c>
      <c r="E105" t="str">
        <f>VLOOKUP(A105,Kategorier!$A$2:$C$43,3,FALSE)</f>
        <v>tungmetall</v>
      </c>
      <c r="F105" t="s">
        <v>20</v>
      </c>
      <c r="G105">
        <f>VLOOKUP(F105,'Tabell 8'!$A$2:$B$24,2,FALSE)</f>
        <v>2</v>
      </c>
      <c r="I105" s="1">
        <v>44984</v>
      </c>
      <c r="J105" s="1" t="s">
        <v>140</v>
      </c>
      <c r="K105">
        <v>2.6499999999999999E-2</v>
      </c>
      <c r="L105">
        <v>0.114</v>
      </c>
      <c r="M105" t="b" cm="1">
        <f t="array" ref="M105:N105">IF(ISNUMBER(K105:L105),FALSE,TRUE)</f>
        <v>0</v>
      </c>
      <c r="N105" t="b">
        <v>0</v>
      </c>
      <c r="O105">
        <v>2.6499999999999999E-2</v>
      </c>
      <c r="P105">
        <v>0.114</v>
      </c>
      <c r="Q105">
        <f t="shared" si="1"/>
        <v>76.754385964912288</v>
      </c>
    </row>
    <row r="106" spans="1:17" x14ac:dyDescent="0.35">
      <c r="A106" t="s">
        <v>24</v>
      </c>
      <c r="B106" t="str">
        <f>VLOOKUP($A106,forkortelser!$A$2:$B$43,2,FALSE)</f>
        <v>Mn</v>
      </c>
      <c r="C106" t="s">
        <v>13</v>
      </c>
      <c r="D106" t="str">
        <f>VLOOKUP(A106,Kategorier!$A$2:$B$43,2,FALSE)</f>
        <v>metall</v>
      </c>
      <c r="E106" t="str">
        <f>VLOOKUP(A106,Kategorier!$A$2:$C$43,3,FALSE)</f>
        <v>tungmetall</v>
      </c>
      <c r="F106" t="s">
        <v>24</v>
      </c>
      <c r="G106" t="e">
        <f>VLOOKUP(F106,'Tabell 8'!$A$2:$B$24,2,FALSE)</f>
        <v>#N/A</v>
      </c>
      <c r="I106" s="1">
        <v>44858</v>
      </c>
      <c r="J106" s="1" t="s">
        <v>140</v>
      </c>
      <c r="K106">
        <v>324</v>
      </c>
      <c r="L106">
        <v>1650</v>
      </c>
      <c r="M106" t="b" cm="1">
        <f t="array" ref="M106:N106">IF(ISNUMBER(K106:L106),FALSE,TRUE)</f>
        <v>0</v>
      </c>
      <c r="N106" t="b">
        <v>0</v>
      </c>
      <c r="O106">
        <v>324</v>
      </c>
      <c r="P106">
        <v>1650</v>
      </c>
      <c r="Q106">
        <f t="shared" si="1"/>
        <v>80.36363636363636</v>
      </c>
    </row>
    <row r="107" spans="1:17" x14ac:dyDescent="0.35">
      <c r="A107" t="s">
        <v>24</v>
      </c>
      <c r="B107" t="str">
        <f>VLOOKUP($A107,forkortelser!$A$2:$B$43,2,FALSE)</f>
        <v>Mn</v>
      </c>
      <c r="C107" t="s">
        <v>13</v>
      </c>
      <c r="D107" t="str">
        <f>VLOOKUP(A107,Kategorier!$A$2:$B$43,2,FALSE)</f>
        <v>metall</v>
      </c>
      <c r="E107" t="str">
        <f>VLOOKUP(A107,Kategorier!$A$2:$C$43,3,FALSE)</f>
        <v>tungmetall</v>
      </c>
      <c r="F107" t="s">
        <v>24</v>
      </c>
      <c r="G107" t="e">
        <f>VLOOKUP(F107,'Tabell 8'!$A$2:$B$24,2,FALSE)</f>
        <v>#N/A</v>
      </c>
      <c r="I107" s="1">
        <v>44865</v>
      </c>
      <c r="J107" s="1" t="s">
        <v>140</v>
      </c>
      <c r="K107">
        <v>312</v>
      </c>
      <c r="L107">
        <v>1680</v>
      </c>
      <c r="M107" t="b" cm="1">
        <f t="array" ref="M107:N107">IF(ISNUMBER(K107:L107),FALSE,TRUE)</f>
        <v>0</v>
      </c>
      <c r="N107" t="b">
        <v>0</v>
      </c>
      <c r="O107">
        <v>312</v>
      </c>
      <c r="P107">
        <v>1680</v>
      </c>
      <c r="Q107">
        <f t="shared" si="1"/>
        <v>81.428571428571431</v>
      </c>
    </row>
    <row r="108" spans="1:17" x14ac:dyDescent="0.35">
      <c r="A108" t="s">
        <v>24</v>
      </c>
      <c r="B108" t="str">
        <f>VLOOKUP($A108,forkortelser!$A$2:$B$43,2,FALSE)</f>
        <v>Mn</v>
      </c>
      <c r="C108" t="s">
        <v>13</v>
      </c>
      <c r="D108" t="str">
        <f>VLOOKUP(A108,Kategorier!$A$2:$B$43,2,FALSE)</f>
        <v>metall</v>
      </c>
      <c r="E108" t="str">
        <f>VLOOKUP(A108,Kategorier!$A$2:$C$43,3,FALSE)</f>
        <v>tungmetall</v>
      </c>
      <c r="F108" t="s">
        <v>24</v>
      </c>
      <c r="G108" t="e">
        <f>VLOOKUP(F108,'Tabell 8'!$A$2:$B$24,2,FALSE)</f>
        <v>#N/A</v>
      </c>
      <c r="I108" s="1">
        <v>44872</v>
      </c>
      <c r="J108" s="1" t="s">
        <v>140</v>
      </c>
      <c r="K108">
        <v>154</v>
      </c>
      <c r="L108">
        <v>1200</v>
      </c>
      <c r="M108" t="b" cm="1">
        <f t="array" ref="M108:N108">IF(ISNUMBER(K108:L108),FALSE,TRUE)</f>
        <v>0</v>
      </c>
      <c r="N108" t="b">
        <v>0</v>
      </c>
      <c r="O108">
        <v>154</v>
      </c>
      <c r="P108">
        <v>1200</v>
      </c>
      <c r="Q108">
        <f t="shared" si="1"/>
        <v>87.166666666666671</v>
      </c>
    </row>
    <row r="109" spans="1:17" x14ac:dyDescent="0.35">
      <c r="A109" t="s">
        <v>24</v>
      </c>
      <c r="B109" t="str">
        <f>VLOOKUP($A109,forkortelser!$A$2:$B$43,2,FALSE)</f>
        <v>Mn</v>
      </c>
      <c r="C109" t="s">
        <v>13</v>
      </c>
      <c r="D109" t="str">
        <f>VLOOKUP(A109,Kategorier!$A$2:$B$43,2,FALSE)</f>
        <v>metall</v>
      </c>
      <c r="E109" t="str">
        <f>VLOOKUP(A109,Kategorier!$A$2:$C$43,3,FALSE)</f>
        <v>tungmetall</v>
      </c>
      <c r="F109" t="s">
        <v>24</v>
      </c>
      <c r="G109" t="e">
        <f>VLOOKUP(F109,'Tabell 8'!$A$2:$B$24,2,FALSE)</f>
        <v>#N/A</v>
      </c>
      <c r="I109" s="1">
        <v>44879</v>
      </c>
      <c r="J109" s="1" t="s">
        <v>140</v>
      </c>
      <c r="K109">
        <v>188</v>
      </c>
      <c r="L109">
        <v>1630</v>
      </c>
      <c r="M109" t="b" cm="1">
        <f t="array" ref="M109:N109">IF(ISNUMBER(K109:L109),FALSE,TRUE)</f>
        <v>0</v>
      </c>
      <c r="N109" t="b">
        <v>0</v>
      </c>
      <c r="O109">
        <v>188</v>
      </c>
      <c r="P109">
        <v>1630</v>
      </c>
      <c r="Q109">
        <f t="shared" si="1"/>
        <v>88.466257668711663</v>
      </c>
    </row>
    <row r="110" spans="1:17" x14ac:dyDescent="0.35">
      <c r="A110" t="s">
        <v>24</v>
      </c>
      <c r="B110" t="str">
        <f>VLOOKUP($A110,forkortelser!$A$2:$B$43,2,FALSE)</f>
        <v>Mn</v>
      </c>
      <c r="C110" t="s">
        <v>13</v>
      </c>
      <c r="D110" t="str">
        <f>VLOOKUP(A110,Kategorier!$A$2:$B$43,2,FALSE)</f>
        <v>metall</v>
      </c>
      <c r="E110" t="str">
        <f>VLOOKUP(A110,Kategorier!$A$2:$C$43,3,FALSE)</f>
        <v>tungmetall</v>
      </c>
      <c r="F110" t="s">
        <v>24</v>
      </c>
      <c r="G110" t="e">
        <f>VLOOKUP(F110,'Tabell 8'!$A$2:$B$24,2,FALSE)</f>
        <v>#N/A</v>
      </c>
      <c r="I110" s="1">
        <v>44886</v>
      </c>
      <c r="J110" s="1" t="s">
        <v>140</v>
      </c>
      <c r="K110">
        <v>212</v>
      </c>
      <c r="L110">
        <v>1800</v>
      </c>
      <c r="M110" t="b" cm="1">
        <f t="array" ref="M110:N110">IF(ISNUMBER(K110:L110),FALSE,TRUE)</f>
        <v>0</v>
      </c>
      <c r="N110" t="b">
        <v>0</v>
      </c>
      <c r="O110">
        <v>212</v>
      </c>
      <c r="P110">
        <v>1800</v>
      </c>
      <c r="Q110">
        <f t="shared" si="1"/>
        <v>88.222222222222229</v>
      </c>
    </row>
    <row r="111" spans="1:17" x14ac:dyDescent="0.35">
      <c r="A111" t="s">
        <v>24</v>
      </c>
      <c r="B111" t="str">
        <f>VLOOKUP($A111,forkortelser!$A$2:$B$43,2,FALSE)</f>
        <v>Mn</v>
      </c>
      <c r="C111" t="s">
        <v>13</v>
      </c>
      <c r="D111" t="str">
        <f>VLOOKUP(A111,Kategorier!$A$2:$B$43,2,FALSE)</f>
        <v>metall</v>
      </c>
      <c r="E111" t="str">
        <f>VLOOKUP(A111,Kategorier!$A$2:$C$43,3,FALSE)</f>
        <v>tungmetall</v>
      </c>
      <c r="F111" t="s">
        <v>24</v>
      </c>
      <c r="G111" t="e">
        <f>VLOOKUP(F111,'Tabell 8'!$A$2:$B$24,2,FALSE)</f>
        <v>#N/A</v>
      </c>
      <c r="I111" s="1">
        <v>44907</v>
      </c>
      <c r="J111" s="1" t="s">
        <v>140</v>
      </c>
      <c r="K111">
        <v>627</v>
      </c>
      <c r="L111">
        <v>1750</v>
      </c>
      <c r="M111" t="b" cm="1">
        <f t="array" ref="M111:N111">IF(ISNUMBER(K111:L111),FALSE,TRUE)</f>
        <v>0</v>
      </c>
      <c r="N111" t="b">
        <v>0</v>
      </c>
      <c r="O111">
        <v>627</v>
      </c>
      <c r="P111">
        <v>1750</v>
      </c>
      <c r="Q111">
        <f t="shared" si="1"/>
        <v>64.171428571428564</v>
      </c>
    </row>
    <row r="112" spans="1:17" x14ac:dyDescent="0.35">
      <c r="A112" t="s">
        <v>24</v>
      </c>
      <c r="B112" t="str">
        <f>VLOOKUP($A112,forkortelser!$A$2:$B$43,2,FALSE)</f>
        <v>Mn</v>
      </c>
      <c r="C112" t="s">
        <v>13</v>
      </c>
      <c r="D112" t="str">
        <f>VLOOKUP(A112,Kategorier!$A$2:$B$43,2,FALSE)</f>
        <v>metall</v>
      </c>
      <c r="E112" t="str">
        <f>VLOOKUP(A112,Kategorier!$A$2:$C$43,3,FALSE)</f>
        <v>tungmetall</v>
      </c>
      <c r="F112" t="s">
        <v>24</v>
      </c>
      <c r="G112" t="e">
        <f>VLOOKUP(F112,'Tabell 8'!$A$2:$B$24,2,FALSE)</f>
        <v>#N/A</v>
      </c>
      <c r="I112" s="1">
        <v>44970</v>
      </c>
      <c r="J112" s="1" t="s">
        <v>140</v>
      </c>
      <c r="K112">
        <v>796</v>
      </c>
      <c r="L112">
        <v>1890</v>
      </c>
      <c r="M112" t="b" cm="1">
        <f t="array" ref="M112:N112">IF(ISNUMBER(K112:L112),FALSE,TRUE)</f>
        <v>0</v>
      </c>
      <c r="N112" t="b">
        <v>0</v>
      </c>
      <c r="O112">
        <v>796</v>
      </c>
      <c r="P112">
        <v>1890</v>
      </c>
      <c r="Q112">
        <f t="shared" si="1"/>
        <v>57.883597883597879</v>
      </c>
    </row>
    <row r="113" spans="1:17" x14ac:dyDescent="0.35">
      <c r="A113" t="s">
        <v>24</v>
      </c>
      <c r="B113" t="str">
        <f>VLOOKUP($A113,forkortelser!$A$2:$B$43,2,FALSE)</f>
        <v>Mn</v>
      </c>
      <c r="C113" t="s">
        <v>13</v>
      </c>
      <c r="D113" t="str">
        <f>VLOOKUP(A113,Kategorier!$A$2:$B$43,2,FALSE)</f>
        <v>metall</v>
      </c>
      <c r="E113" t="str">
        <f>VLOOKUP(A113,Kategorier!$A$2:$C$43,3,FALSE)</f>
        <v>tungmetall</v>
      </c>
      <c r="F113" t="s">
        <v>24</v>
      </c>
      <c r="G113" t="e">
        <f>VLOOKUP(F113,'Tabell 8'!$A$2:$B$24,2,FALSE)</f>
        <v>#N/A</v>
      </c>
      <c r="I113" s="1">
        <v>44984</v>
      </c>
      <c r="J113" s="1" t="s">
        <v>140</v>
      </c>
      <c r="K113">
        <v>1150</v>
      </c>
      <c r="L113">
        <v>1720</v>
      </c>
      <c r="M113" t="b" cm="1">
        <f t="array" ref="M113:N113">IF(ISNUMBER(K113:L113),FALSE,TRUE)</f>
        <v>0</v>
      </c>
      <c r="N113" t="b">
        <v>0</v>
      </c>
      <c r="O113">
        <v>1150</v>
      </c>
      <c r="P113">
        <v>1720</v>
      </c>
      <c r="Q113">
        <f t="shared" si="1"/>
        <v>33.139534883720927</v>
      </c>
    </row>
    <row r="114" spans="1:17" x14ac:dyDescent="0.35">
      <c r="A114" t="s">
        <v>21</v>
      </c>
      <c r="B114" t="str">
        <f>VLOOKUP($A114,forkortelser!$A$2:$B$43,2,FALSE)</f>
        <v>Ni</v>
      </c>
      <c r="C114" t="s">
        <v>13</v>
      </c>
      <c r="D114" t="str">
        <f>VLOOKUP(A114,Kategorier!$A$2:$B$43,2,FALSE)</f>
        <v>metall</v>
      </c>
      <c r="E114" t="str">
        <f>VLOOKUP(A114,Kategorier!$A$2:$C$43,3,FALSE)</f>
        <v>tungmetall</v>
      </c>
      <c r="F114" t="s">
        <v>21</v>
      </c>
      <c r="G114">
        <f>VLOOKUP(F114,'Tabell 8'!$A$2:$B$24,2,FALSE)</f>
        <v>0.05</v>
      </c>
      <c r="I114" s="1">
        <v>44858</v>
      </c>
      <c r="J114" s="1" t="s">
        <v>140</v>
      </c>
      <c r="K114">
        <v>27.5</v>
      </c>
      <c r="L114">
        <v>29.7</v>
      </c>
      <c r="M114" t="b" cm="1">
        <f t="array" ref="M114:N114">IF(ISNUMBER(K114:L114),FALSE,TRUE)</f>
        <v>0</v>
      </c>
      <c r="N114" t="b">
        <v>0</v>
      </c>
      <c r="O114">
        <v>27.5</v>
      </c>
      <c r="P114">
        <v>29.7</v>
      </c>
      <c r="Q114">
        <f t="shared" si="1"/>
        <v>7.4074074074074057</v>
      </c>
    </row>
    <row r="115" spans="1:17" x14ac:dyDescent="0.35">
      <c r="A115" t="s">
        <v>21</v>
      </c>
      <c r="B115" t="str">
        <f>VLOOKUP($A115,forkortelser!$A$2:$B$43,2,FALSE)</f>
        <v>Ni</v>
      </c>
      <c r="C115" t="s">
        <v>13</v>
      </c>
      <c r="D115" t="str">
        <f>VLOOKUP(A115,Kategorier!$A$2:$B$43,2,FALSE)</f>
        <v>metall</v>
      </c>
      <c r="E115" t="str">
        <f>VLOOKUP(A115,Kategorier!$A$2:$C$43,3,FALSE)</f>
        <v>tungmetall</v>
      </c>
      <c r="F115" t="s">
        <v>21</v>
      </c>
      <c r="G115">
        <f>VLOOKUP(F115,'Tabell 8'!$A$2:$B$24,2,FALSE)</f>
        <v>0.05</v>
      </c>
      <c r="I115" s="1">
        <v>44865</v>
      </c>
      <c r="J115" s="1" t="s">
        <v>140</v>
      </c>
      <c r="K115">
        <v>28.9</v>
      </c>
      <c r="L115">
        <v>35.200000000000003</v>
      </c>
      <c r="M115" t="b" cm="1">
        <f t="array" ref="M115:N115">IF(ISNUMBER(K115:L115),FALSE,TRUE)</f>
        <v>0</v>
      </c>
      <c r="N115" t="b">
        <v>0</v>
      </c>
      <c r="O115">
        <v>28.9</v>
      </c>
      <c r="P115">
        <v>35.200000000000003</v>
      </c>
      <c r="Q115">
        <f t="shared" si="1"/>
        <v>17.897727272727284</v>
      </c>
    </row>
    <row r="116" spans="1:17" x14ac:dyDescent="0.35">
      <c r="A116" t="s">
        <v>21</v>
      </c>
      <c r="B116" t="str">
        <f>VLOOKUP($A116,forkortelser!$A$2:$B$43,2,FALSE)</f>
        <v>Ni</v>
      </c>
      <c r="C116" t="s">
        <v>13</v>
      </c>
      <c r="D116" t="str">
        <f>VLOOKUP(A116,Kategorier!$A$2:$B$43,2,FALSE)</f>
        <v>metall</v>
      </c>
      <c r="E116" t="str">
        <f>VLOOKUP(A116,Kategorier!$A$2:$C$43,3,FALSE)</f>
        <v>tungmetall</v>
      </c>
      <c r="F116" t="s">
        <v>21</v>
      </c>
      <c r="G116">
        <f>VLOOKUP(F116,'Tabell 8'!$A$2:$B$24,2,FALSE)</f>
        <v>0.05</v>
      </c>
      <c r="I116" s="1">
        <v>44872</v>
      </c>
      <c r="J116" s="1" t="s">
        <v>140</v>
      </c>
      <c r="K116">
        <v>26.4</v>
      </c>
      <c r="L116">
        <v>30.1</v>
      </c>
      <c r="M116" t="b" cm="1">
        <f t="array" ref="M116:N116">IF(ISNUMBER(K116:L116),FALSE,TRUE)</f>
        <v>0</v>
      </c>
      <c r="N116" t="b">
        <v>0</v>
      </c>
      <c r="O116">
        <v>26.4</v>
      </c>
      <c r="P116">
        <v>30.1</v>
      </c>
      <c r="Q116">
        <f t="shared" si="1"/>
        <v>12.292358803986719</v>
      </c>
    </row>
    <row r="117" spans="1:17" x14ac:dyDescent="0.35">
      <c r="A117" t="s">
        <v>21</v>
      </c>
      <c r="B117" t="str">
        <f>VLOOKUP($A117,forkortelser!$A$2:$B$43,2,FALSE)</f>
        <v>Ni</v>
      </c>
      <c r="C117" t="s">
        <v>13</v>
      </c>
      <c r="D117" t="str">
        <f>VLOOKUP(A117,Kategorier!$A$2:$B$43,2,FALSE)</f>
        <v>metall</v>
      </c>
      <c r="E117" t="str">
        <f>VLOOKUP(A117,Kategorier!$A$2:$C$43,3,FALSE)</f>
        <v>tungmetall</v>
      </c>
      <c r="F117" t="s">
        <v>21</v>
      </c>
      <c r="G117">
        <f>VLOOKUP(F117,'Tabell 8'!$A$2:$B$24,2,FALSE)</f>
        <v>0.05</v>
      </c>
      <c r="I117" s="1">
        <v>44879</v>
      </c>
      <c r="J117" s="1" t="s">
        <v>140</v>
      </c>
      <c r="K117">
        <v>31.8</v>
      </c>
      <c r="L117">
        <v>39.4</v>
      </c>
      <c r="M117" t="b" cm="1">
        <f t="array" ref="M117:N117">IF(ISNUMBER(K117:L117),FALSE,TRUE)</f>
        <v>0</v>
      </c>
      <c r="N117" t="b">
        <v>0</v>
      </c>
      <c r="O117">
        <v>31.8</v>
      </c>
      <c r="P117">
        <v>39.4</v>
      </c>
      <c r="Q117">
        <f t="shared" si="1"/>
        <v>19.289340101522836</v>
      </c>
    </row>
    <row r="118" spans="1:17" x14ac:dyDescent="0.35">
      <c r="A118" t="s">
        <v>21</v>
      </c>
      <c r="B118" t="str">
        <f>VLOOKUP($A118,forkortelser!$A$2:$B$43,2,FALSE)</f>
        <v>Ni</v>
      </c>
      <c r="C118" t="s">
        <v>13</v>
      </c>
      <c r="D118" t="str">
        <f>VLOOKUP(A118,Kategorier!$A$2:$B$43,2,FALSE)</f>
        <v>metall</v>
      </c>
      <c r="E118" t="str">
        <f>VLOOKUP(A118,Kategorier!$A$2:$C$43,3,FALSE)</f>
        <v>tungmetall</v>
      </c>
      <c r="F118" t="s">
        <v>21</v>
      </c>
      <c r="G118">
        <f>VLOOKUP(F118,'Tabell 8'!$A$2:$B$24,2,FALSE)</f>
        <v>0.05</v>
      </c>
      <c r="I118" s="1">
        <v>44886</v>
      </c>
      <c r="J118" s="1" t="s">
        <v>140</v>
      </c>
      <c r="K118">
        <v>35</v>
      </c>
      <c r="L118">
        <v>49.4</v>
      </c>
      <c r="M118" t="b" cm="1">
        <f t="array" ref="M118:N118">IF(ISNUMBER(K118:L118),FALSE,TRUE)</f>
        <v>0</v>
      </c>
      <c r="N118" t="b">
        <v>0</v>
      </c>
      <c r="O118">
        <v>35</v>
      </c>
      <c r="P118">
        <v>49.4</v>
      </c>
      <c r="Q118">
        <f t="shared" si="1"/>
        <v>29.1497975708502</v>
      </c>
    </row>
    <row r="119" spans="1:17" x14ac:dyDescent="0.35">
      <c r="A119" t="s">
        <v>21</v>
      </c>
      <c r="B119" t="str">
        <f>VLOOKUP($A119,forkortelser!$A$2:$B$43,2,FALSE)</f>
        <v>Ni</v>
      </c>
      <c r="C119" t="s">
        <v>13</v>
      </c>
      <c r="D119" t="str">
        <f>VLOOKUP(A119,Kategorier!$A$2:$B$43,2,FALSE)</f>
        <v>metall</v>
      </c>
      <c r="E119" t="str">
        <f>VLOOKUP(A119,Kategorier!$A$2:$C$43,3,FALSE)</f>
        <v>tungmetall</v>
      </c>
      <c r="F119" t="s">
        <v>21</v>
      </c>
      <c r="G119">
        <f>VLOOKUP(F119,'Tabell 8'!$A$2:$B$24,2,FALSE)</f>
        <v>0.05</v>
      </c>
      <c r="I119" s="1">
        <v>44907</v>
      </c>
      <c r="J119" s="1" t="s">
        <v>140</v>
      </c>
      <c r="K119">
        <v>32.5</v>
      </c>
      <c r="L119">
        <v>32.200000000000003</v>
      </c>
      <c r="M119" t="b" cm="1">
        <f t="array" ref="M119:N119">IF(ISNUMBER(K119:L119),FALSE,TRUE)</f>
        <v>0</v>
      </c>
      <c r="N119" t="b">
        <v>0</v>
      </c>
      <c r="O119">
        <v>32.5</v>
      </c>
      <c r="P119">
        <v>32.200000000000003</v>
      </c>
      <c r="Q119">
        <f t="shared" si="1"/>
        <v>-0.93167701863353158</v>
      </c>
    </row>
    <row r="120" spans="1:17" x14ac:dyDescent="0.35">
      <c r="A120" t="s">
        <v>21</v>
      </c>
      <c r="B120" t="str">
        <f>VLOOKUP($A120,forkortelser!$A$2:$B$43,2,FALSE)</f>
        <v>Ni</v>
      </c>
      <c r="C120" t="s">
        <v>13</v>
      </c>
      <c r="D120" t="str">
        <f>VLOOKUP(A120,Kategorier!$A$2:$B$43,2,FALSE)</f>
        <v>metall</v>
      </c>
      <c r="E120" t="str">
        <f>VLOOKUP(A120,Kategorier!$A$2:$C$43,3,FALSE)</f>
        <v>tungmetall</v>
      </c>
      <c r="F120" t="s">
        <v>21</v>
      </c>
      <c r="G120">
        <f>VLOOKUP(F120,'Tabell 8'!$A$2:$B$24,2,FALSE)</f>
        <v>0.05</v>
      </c>
      <c r="I120" s="1">
        <v>44970</v>
      </c>
      <c r="J120" s="1" t="s">
        <v>140</v>
      </c>
      <c r="K120">
        <v>36.1</v>
      </c>
      <c r="L120">
        <v>46.5</v>
      </c>
      <c r="M120" t="b" cm="1">
        <f t="array" ref="M120:N120">IF(ISNUMBER(K120:L120),FALSE,TRUE)</f>
        <v>0</v>
      </c>
      <c r="N120" t="b">
        <v>0</v>
      </c>
      <c r="O120">
        <v>36.1</v>
      </c>
      <c r="P120">
        <v>46.5</v>
      </c>
      <c r="Q120">
        <f t="shared" si="1"/>
        <v>22.36559139784946</v>
      </c>
    </row>
    <row r="121" spans="1:17" x14ac:dyDescent="0.35">
      <c r="A121" t="s">
        <v>21</v>
      </c>
      <c r="B121" t="str">
        <f>VLOOKUP($A121,forkortelser!$A$2:$B$43,2,FALSE)</f>
        <v>Ni</v>
      </c>
      <c r="C121" t="s">
        <v>13</v>
      </c>
      <c r="D121" t="str">
        <f>VLOOKUP(A121,Kategorier!$A$2:$B$43,2,FALSE)</f>
        <v>metall</v>
      </c>
      <c r="E121" t="str">
        <f>VLOOKUP(A121,Kategorier!$A$2:$C$43,3,FALSE)</f>
        <v>tungmetall</v>
      </c>
      <c r="F121" t="s">
        <v>21</v>
      </c>
      <c r="G121">
        <f>VLOOKUP(F121,'Tabell 8'!$A$2:$B$24,2,FALSE)</f>
        <v>0.05</v>
      </c>
      <c r="I121" s="1">
        <v>44984</v>
      </c>
      <c r="J121" s="1" t="s">
        <v>140</v>
      </c>
      <c r="K121">
        <v>29.8</v>
      </c>
      <c r="L121">
        <v>40.4</v>
      </c>
      <c r="M121" t="b" cm="1">
        <f t="array" ref="M121:N121">IF(ISNUMBER(K121:L121),FALSE,TRUE)</f>
        <v>0</v>
      </c>
      <c r="N121" t="b">
        <v>0</v>
      </c>
      <c r="O121">
        <v>29.8</v>
      </c>
      <c r="P121">
        <v>40.4</v>
      </c>
      <c r="Q121">
        <f t="shared" si="1"/>
        <v>26.237623762376234</v>
      </c>
    </row>
    <row r="122" spans="1:17" x14ac:dyDescent="0.35">
      <c r="A122" t="s">
        <v>22</v>
      </c>
      <c r="B122" t="str">
        <f>VLOOKUP($A122,forkortelser!$A$2:$B$43,2,FALSE)</f>
        <v>Zn</v>
      </c>
      <c r="C122" t="s">
        <v>13</v>
      </c>
      <c r="D122" t="str">
        <f>VLOOKUP(A122,Kategorier!$A$2:$B$43,2,FALSE)</f>
        <v>metall</v>
      </c>
      <c r="E122" t="str">
        <f>VLOOKUP(A122,Kategorier!$A$2:$C$43,3,FALSE)</f>
        <v>tungmetall</v>
      </c>
      <c r="F122" t="s">
        <v>22</v>
      </c>
      <c r="G122">
        <f>VLOOKUP(F122,'Tabell 8'!$A$2:$B$24,2,FALSE)</f>
        <v>0.5</v>
      </c>
      <c r="I122" s="1">
        <v>44858</v>
      </c>
      <c r="J122" s="1" t="s">
        <v>140</v>
      </c>
      <c r="K122">
        <v>42.7</v>
      </c>
      <c r="L122">
        <v>147</v>
      </c>
      <c r="M122" t="b" cm="1">
        <f t="array" ref="M122:N122">IF(ISNUMBER(K122:L122),FALSE,TRUE)</f>
        <v>0</v>
      </c>
      <c r="N122" t="b">
        <v>0</v>
      </c>
      <c r="O122">
        <v>42.7</v>
      </c>
      <c r="P122">
        <v>147</v>
      </c>
      <c r="Q122">
        <f t="shared" si="1"/>
        <v>70.952380952380949</v>
      </c>
    </row>
    <row r="123" spans="1:17" x14ac:dyDescent="0.35">
      <c r="A123" t="s">
        <v>22</v>
      </c>
      <c r="B123" t="str">
        <f>VLOOKUP($A123,forkortelser!$A$2:$B$43,2,FALSE)</f>
        <v>Zn</v>
      </c>
      <c r="C123" t="s">
        <v>13</v>
      </c>
      <c r="D123" t="str">
        <f>VLOOKUP(A123,Kategorier!$A$2:$B$43,2,FALSE)</f>
        <v>metall</v>
      </c>
      <c r="E123" t="str">
        <f>VLOOKUP(A123,Kategorier!$A$2:$C$43,3,FALSE)</f>
        <v>tungmetall</v>
      </c>
      <c r="F123" t="s">
        <v>22</v>
      </c>
      <c r="G123">
        <f>VLOOKUP(F123,'Tabell 8'!$A$2:$B$24,2,FALSE)</f>
        <v>0.5</v>
      </c>
      <c r="I123" s="1">
        <v>44865</v>
      </c>
      <c r="J123" s="1" t="s">
        <v>140</v>
      </c>
      <c r="K123">
        <v>68.7</v>
      </c>
      <c r="L123">
        <v>409</v>
      </c>
      <c r="M123" t="b" cm="1">
        <f t="array" ref="M123:N123">IF(ISNUMBER(K123:L123),FALSE,TRUE)</f>
        <v>0</v>
      </c>
      <c r="N123" t="b">
        <v>0</v>
      </c>
      <c r="O123">
        <v>68.7</v>
      </c>
      <c r="P123">
        <v>409</v>
      </c>
      <c r="Q123">
        <f t="shared" si="1"/>
        <v>83.202933985330077</v>
      </c>
    </row>
    <row r="124" spans="1:17" x14ac:dyDescent="0.35">
      <c r="A124" t="s">
        <v>22</v>
      </c>
      <c r="B124" t="str">
        <f>VLOOKUP($A124,forkortelser!$A$2:$B$43,2,FALSE)</f>
        <v>Zn</v>
      </c>
      <c r="C124" t="s">
        <v>13</v>
      </c>
      <c r="D124" t="str">
        <f>VLOOKUP(A124,Kategorier!$A$2:$B$43,2,FALSE)</f>
        <v>metall</v>
      </c>
      <c r="E124" t="str">
        <f>VLOOKUP(A124,Kategorier!$A$2:$C$43,3,FALSE)</f>
        <v>tungmetall</v>
      </c>
      <c r="F124" t="s">
        <v>22</v>
      </c>
      <c r="G124">
        <f>VLOOKUP(F124,'Tabell 8'!$A$2:$B$24,2,FALSE)</f>
        <v>0.5</v>
      </c>
      <c r="I124" s="1">
        <v>44872</v>
      </c>
      <c r="J124" s="1" t="s">
        <v>140</v>
      </c>
      <c r="K124">
        <v>69.5</v>
      </c>
      <c r="L124">
        <v>310</v>
      </c>
      <c r="M124" t="b" cm="1">
        <f t="array" ref="M124:N124">IF(ISNUMBER(K124:L124),FALSE,TRUE)</f>
        <v>0</v>
      </c>
      <c r="N124" t="b">
        <v>0</v>
      </c>
      <c r="O124">
        <v>69.5</v>
      </c>
      <c r="P124">
        <v>310</v>
      </c>
      <c r="Q124">
        <f t="shared" si="1"/>
        <v>77.58064516129032</v>
      </c>
    </row>
    <row r="125" spans="1:17" x14ac:dyDescent="0.35">
      <c r="A125" t="s">
        <v>22</v>
      </c>
      <c r="B125" t="str">
        <f>VLOOKUP($A125,forkortelser!$A$2:$B$43,2,FALSE)</f>
        <v>Zn</v>
      </c>
      <c r="C125" t="s">
        <v>13</v>
      </c>
      <c r="D125" t="str">
        <f>VLOOKUP(A125,Kategorier!$A$2:$B$43,2,FALSE)</f>
        <v>metall</v>
      </c>
      <c r="E125" t="str">
        <f>VLOOKUP(A125,Kategorier!$A$2:$C$43,3,FALSE)</f>
        <v>tungmetall</v>
      </c>
      <c r="F125" t="s">
        <v>22</v>
      </c>
      <c r="G125">
        <f>VLOOKUP(F125,'Tabell 8'!$A$2:$B$24,2,FALSE)</f>
        <v>0.5</v>
      </c>
      <c r="I125" s="1">
        <v>44879</v>
      </c>
      <c r="J125" s="1" t="s">
        <v>140</v>
      </c>
      <c r="K125">
        <v>61.2</v>
      </c>
      <c r="L125">
        <v>891</v>
      </c>
      <c r="M125" t="b" cm="1">
        <f t="array" ref="M125:N125">IF(ISNUMBER(K125:L125),FALSE,TRUE)</f>
        <v>0</v>
      </c>
      <c r="N125" t="b">
        <v>0</v>
      </c>
      <c r="O125">
        <v>61.2</v>
      </c>
      <c r="P125">
        <v>891</v>
      </c>
      <c r="Q125">
        <f t="shared" si="1"/>
        <v>93.131313131313135</v>
      </c>
    </row>
    <row r="126" spans="1:17" x14ac:dyDescent="0.35">
      <c r="A126" t="s">
        <v>22</v>
      </c>
      <c r="B126" t="str">
        <f>VLOOKUP($A126,forkortelser!$A$2:$B$43,2,FALSE)</f>
        <v>Zn</v>
      </c>
      <c r="C126" t="s">
        <v>13</v>
      </c>
      <c r="D126" t="str">
        <f>VLOOKUP(A126,Kategorier!$A$2:$B$43,2,FALSE)</f>
        <v>metall</v>
      </c>
      <c r="E126" t="str">
        <f>VLOOKUP(A126,Kategorier!$A$2:$C$43,3,FALSE)</f>
        <v>tungmetall</v>
      </c>
      <c r="F126" t="s">
        <v>22</v>
      </c>
      <c r="G126">
        <f>VLOOKUP(F126,'Tabell 8'!$A$2:$B$24,2,FALSE)</f>
        <v>0.5</v>
      </c>
      <c r="I126" s="1">
        <v>44886</v>
      </c>
      <c r="J126" s="1" t="s">
        <v>140</v>
      </c>
      <c r="K126">
        <v>96.6</v>
      </c>
      <c r="L126">
        <v>792</v>
      </c>
      <c r="M126" t="b" cm="1">
        <f t="array" ref="M126:N126">IF(ISNUMBER(K126:L126),FALSE,TRUE)</f>
        <v>0</v>
      </c>
      <c r="N126" t="b">
        <v>0</v>
      </c>
      <c r="O126">
        <v>96.6</v>
      </c>
      <c r="P126">
        <v>792</v>
      </c>
      <c r="Q126">
        <f t="shared" si="1"/>
        <v>87.803030303030312</v>
      </c>
    </row>
    <row r="127" spans="1:17" x14ac:dyDescent="0.35">
      <c r="A127" t="s">
        <v>22</v>
      </c>
      <c r="B127" t="str">
        <f>VLOOKUP($A127,forkortelser!$A$2:$B$43,2,FALSE)</f>
        <v>Zn</v>
      </c>
      <c r="C127" t="s">
        <v>13</v>
      </c>
      <c r="D127" t="str">
        <f>VLOOKUP(A127,Kategorier!$A$2:$B$43,2,FALSE)</f>
        <v>metall</v>
      </c>
      <c r="E127" t="str">
        <f>VLOOKUP(A127,Kategorier!$A$2:$C$43,3,FALSE)</f>
        <v>tungmetall</v>
      </c>
      <c r="F127" t="s">
        <v>22</v>
      </c>
      <c r="G127">
        <f>VLOOKUP(F127,'Tabell 8'!$A$2:$B$24,2,FALSE)</f>
        <v>0.5</v>
      </c>
      <c r="I127" s="1">
        <v>44907</v>
      </c>
      <c r="J127" s="1" t="s">
        <v>140</v>
      </c>
      <c r="K127">
        <v>59</v>
      </c>
      <c r="L127">
        <v>214</v>
      </c>
      <c r="M127" t="b" cm="1">
        <f t="array" ref="M127:N127">IF(ISNUMBER(K127:L127),FALSE,TRUE)</f>
        <v>0</v>
      </c>
      <c r="N127" t="b">
        <v>0</v>
      </c>
      <c r="O127">
        <v>59</v>
      </c>
      <c r="P127">
        <v>214</v>
      </c>
      <c r="Q127">
        <f t="shared" si="1"/>
        <v>72.429906542056074</v>
      </c>
    </row>
    <row r="128" spans="1:17" x14ac:dyDescent="0.35">
      <c r="A128" t="s">
        <v>22</v>
      </c>
      <c r="B128" t="str">
        <f>VLOOKUP($A128,forkortelser!$A$2:$B$43,2,FALSE)</f>
        <v>Zn</v>
      </c>
      <c r="C128" t="s">
        <v>13</v>
      </c>
      <c r="D128" t="str">
        <f>VLOOKUP(A128,Kategorier!$A$2:$B$43,2,FALSE)</f>
        <v>metall</v>
      </c>
      <c r="E128" t="str">
        <f>VLOOKUP(A128,Kategorier!$A$2:$C$43,3,FALSE)</f>
        <v>tungmetall</v>
      </c>
      <c r="F128" t="s">
        <v>22</v>
      </c>
      <c r="G128">
        <f>VLOOKUP(F128,'Tabell 8'!$A$2:$B$24,2,FALSE)</f>
        <v>0.5</v>
      </c>
      <c r="I128" s="1">
        <v>44970</v>
      </c>
      <c r="J128" s="1" t="s">
        <v>140</v>
      </c>
      <c r="K128">
        <v>37.4</v>
      </c>
      <c r="L128">
        <v>460</v>
      </c>
      <c r="M128" t="b" cm="1">
        <f t="array" ref="M128:N128">IF(ISNUMBER(K128:L128),FALSE,TRUE)</f>
        <v>0</v>
      </c>
      <c r="N128" t="b">
        <v>0</v>
      </c>
      <c r="O128">
        <v>37.4</v>
      </c>
      <c r="P128">
        <v>460</v>
      </c>
      <c r="Q128">
        <f t="shared" si="1"/>
        <v>91.869565217391312</v>
      </c>
    </row>
    <row r="129" spans="1:17" x14ac:dyDescent="0.35">
      <c r="A129" t="s">
        <v>22</v>
      </c>
      <c r="B129" t="str">
        <f>VLOOKUP($A129,forkortelser!$A$2:$B$43,2,FALSE)</f>
        <v>Zn</v>
      </c>
      <c r="C129" t="s">
        <v>13</v>
      </c>
      <c r="D129" t="str">
        <f>VLOOKUP(A129,Kategorier!$A$2:$B$43,2,FALSE)</f>
        <v>metall</v>
      </c>
      <c r="E129" t="str">
        <f>VLOOKUP(A129,Kategorier!$A$2:$C$43,3,FALSE)</f>
        <v>tungmetall</v>
      </c>
      <c r="F129" t="s">
        <v>22</v>
      </c>
      <c r="G129">
        <f>VLOOKUP(F129,'Tabell 8'!$A$2:$B$24,2,FALSE)</f>
        <v>0.5</v>
      </c>
      <c r="I129" s="1">
        <v>44984</v>
      </c>
      <c r="J129" s="1" t="s">
        <v>140</v>
      </c>
      <c r="K129">
        <v>40.6</v>
      </c>
      <c r="L129">
        <v>438</v>
      </c>
      <c r="M129" t="b" cm="1">
        <f t="array" ref="M129:N129">IF(ISNUMBER(K129:L129),FALSE,TRUE)</f>
        <v>0</v>
      </c>
      <c r="N129" t="b">
        <v>0</v>
      </c>
      <c r="O129">
        <v>40.6</v>
      </c>
      <c r="P129">
        <v>438</v>
      </c>
      <c r="Q129">
        <f t="shared" si="1"/>
        <v>90.730593607305934</v>
      </c>
    </row>
    <row r="130" spans="1:17" x14ac:dyDescent="0.35">
      <c r="A130" t="s">
        <v>53</v>
      </c>
      <c r="B130" t="str">
        <f>VLOOKUP($A130,forkortelser!$A$2:$B$43,2,FALSE)</f>
        <v>6:2 FTS</v>
      </c>
      <c r="C130" t="s">
        <v>13</v>
      </c>
      <c r="D130" t="str">
        <f>VLOOKUP(A130,Kategorier!$A$2:$B$43,2,FALSE)</f>
        <v>org milj</v>
      </c>
      <c r="E130" t="str">
        <f>VLOOKUP(A130,Kategorier!$A$2:$C$43,3,FALSE)</f>
        <v>PFAS</v>
      </c>
      <c r="F130" t="s">
        <v>96</v>
      </c>
      <c r="G130" t="str">
        <f>VLOOKUP(F130,'Tabell 8'!$A$2:$B$24,2,FALSE)</f>
        <v>målekrav</v>
      </c>
      <c r="I130" s="1">
        <v>44858</v>
      </c>
      <c r="J130" s="1" t="s">
        <v>140</v>
      </c>
      <c r="M130" t="b" cm="1">
        <f t="array" ref="M130:N130">IF(ISNUMBER(K130:L130),FALSE,TRUE)</f>
        <v>1</v>
      </c>
      <c r="N130" t="b">
        <v>1</v>
      </c>
      <c r="Q130" t="e">
        <f t="shared" si="1"/>
        <v>#DIV/0!</v>
      </c>
    </row>
    <row r="131" spans="1:17" x14ac:dyDescent="0.35">
      <c r="A131" t="s">
        <v>53</v>
      </c>
      <c r="B131" t="str">
        <f>VLOOKUP($A131,forkortelser!$A$2:$B$43,2,FALSE)</f>
        <v>6:2 FTS</v>
      </c>
      <c r="C131" t="s">
        <v>13</v>
      </c>
      <c r="D131" t="str">
        <f>VLOOKUP(A131,Kategorier!$A$2:$B$43,2,FALSE)</f>
        <v>org milj</v>
      </c>
      <c r="E131" t="str">
        <f>VLOOKUP(A131,Kategorier!$A$2:$C$43,3,FALSE)</f>
        <v>PFAS</v>
      </c>
      <c r="F131" t="s">
        <v>96</v>
      </c>
      <c r="G131" t="str">
        <f>VLOOKUP(F131,'Tabell 8'!$A$2:$B$24,2,FALSE)</f>
        <v>målekrav</v>
      </c>
      <c r="I131" s="1">
        <v>44865</v>
      </c>
      <c r="J131" s="1" t="s">
        <v>140</v>
      </c>
      <c r="M131" t="b" cm="1">
        <f t="array" ref="M131:N131">IF(ISNUMBER(K131:L131),FALSE,TRUE)</f>
        <v>1</v>
      </c>
      <c r="N131" t="b">
        <v>1</v>
      </c>
      <c r="Q131" t="e">
        <f t="shared" ref="Q131:Q194" si="2">(P131-O131)/P131*100</f>
        <v>#DIV/0!</v>
      </c>
    </row>
    <row r="132" spans="1:17" x14ac:dyDescent="0.35">
      <c r="A132" t="s">
        <v>53</v>
      </c>
      <c r="B132" t="str">
        <f>VLOOKUP($A132,forkortelser!$A$2:$B$43,2,FALSE)</f>
        <v>6:2 FTS</v>
      </c>
      <c r="C132" t="s">
        <v>13</v>
      </c>
      <c r="D132" t="str">
        <f>VLOOKUP(A132,Kategorier!$A$2:$B$43,2,FALSE)</f>
        <v>org milj</v>
      </c>
      <c r="E132" t="str">
        <f>VLOOKUP(A132,Kategorier!$A$2:$C$43,3,FALSE)</f>
        <v>PFAS</v>
      </c>
      <c r="F132" t="s">
        <v>96</v>
      </c>
      <c r="G132" t="str">
        <f>VLOOKUP(F132,'Tabell 8'!$A$2:$B$24,2,FALSE)</f>
        <v>målekrav</v>
      </c>
      <c r="I132" s="1">
        <v>44872</v>
      </c>
      <c r="J132" s="1" t="s">
        <v>140</v>
      </c>
      <c r="M132" t="b" cm="1">
        <f t="array" ref="M132:N132">IF(ISNUMBER(K132:L132),FALSE,TRUE)</f>
        <v>1</v>
      </c>
      <c r="N132" t="b">
        <v>1</v>
      </c>
      <c r="Q132" t="e">
        <f t="shared" si="2"/>
        <v>#DIV/0!</v>
      </c>
    </row>
    <row r="133" spans="1:17" x14ac:dyDescent="0.35">
      <c r="A133" t="s">
        <v>53</v>
      </c>
      <c r="B133" t="str">
        <f>VLOOKUP($A133,forkortelser!$A$2:$B$43,2,FALSE)</f>
        <v>6:2 FTS</v>
      </c>
      <c r="C133" t="s">
        <v>13</v>
      </c>
      <c r="D133" t="str">
        <f>VLOOKUP(A133,Kategorier!$A$2:$B$43,2,FALSE)</f>
        <v>org milj</v>
      </c>
      <c r="E133" t="str">
        <f>VLOOKUP(A133,Kategorier!$A$2:$C$43,3,FALSE)</f>
        <v>PFAS</v>
      </c>
      <c r="F133" t="s">
        <v>96</v>
      </c>
      <c r="G133" t="str">
        <f>VLOOKUP(F133,'Tabell 8'!$A$2:$B$24,2,FALSE)</f>
        <v>målekrav</v>
      </c>
      <c r="I133" s="1">
        <v>44879</v>
      </c>
      <c r="J133" s="1" t="s">
        <v>140</v>
      </c>
      <c r="K133">
        <v>6.7000000000000004E-2</v>
      </c>
      <c r="L133">
        <v>0.109</v>
      </c>
      <c r="M133" t="b" cm="1">
        <f t="array" ref="M133:N133">IF(ISNUMBER(K133:L133),FALSE,TRUE)</f>
        <v>0</v>
      </c>
      <c r="N133" t="b">
        <v>0</v>
      </c>
      <c r="O133">
        <v>6.7000000000000004E-2</v>
      </c>
      <c r="P133">
        <v>0.109</v>
      </c>
      <c r="Q133">
        <f t="shared" si="2"/>
        <v>38.532110091743114</v>
      </c>
    </row>
    <row r="134" spans="1:17" x14ac:dyDescent="0.35">
      <c r="A134" t="s">
        <v>53</v>
      </c>
      <c r="B134" t="str">
        <f>VLOOKUP($A134,forkortelser!$A$2:$B$43,2,FALSE)</f>
        <v>6:2 FTS</v>
      </c>
      <c r="C134" t="s">
        <v>13</v>
      </c>
      <c r="D134" t="str">
        <f>VLOOKUP(A134,Kategorier!$A$2:$B$43,2,FALSE)</f>
        <v>org milj</v>
      </c>
      <c r="E134" t="str">
        <f>VLOOKUP(A134,Kategorier!$A$2:$C$43,3,FALSE)</f>
        <v>PFAS</v>
      </c>
      <c r="F134" t="s">
        <v>96</v>
      </c>
      <c r="G134" t="str">
        <f>VLOOKUP(F134,'Tabell 8'!$A$2:$B$24,2,FALSE)</f>
        <v>målekrav</v>
      </c>
      <c r="I134" s="1">
        <v>44886</v>
      </c>
      <c r="J134" s="1" t="s">
        <v>140</v>
      </c>
      <c r="M134" t="b" cm="1">
        <f t="array" ref="M134:N134">IF(ISNUMBER(K134:L134),FALSE,TRUE)</f>
        <v>1</v>
      </c>
      <c r="N134" t="b">
        <v>1</v>
      </c>
      <c r="Q134" t="e">
        <f t="shared" si="2"/>
        <v>#DIV/0!</v>
      </c>
    </row>
    <row r="135" spans="1:17" x14ac:dyDescent="0.35">
      <c r="A135" t="s">
        <v>53</v>
      </c>
      <c r="B135" t="str">
        <f>VLOOKUP($A135,forkortelser!$A$2:$B$43,2,FALSE)</f>
        <v>6:2 FTS</v>
      </c>
      <c r="C135" t="s">
        <v>13</v>
      </c>
      <c r="D135" t="str">
        <f>VLOOKUP(A135,Kategorier!$A$2:$B$43,2,FALSE)</f>
        <v>org milj</v>
      </c>
      <c r="E135" t="str">
        <f>VLOOKUP(A135,Kategorier!$A$2:$C$43,3,FALSE)</f>
        <v>PFAS</v>
      </c>
      <c r="F135" t="s">
        <v>96</v>
      </c>
      <c r="G135" t="str">
        <f>VLOOKUP(F135,'Tabell 8'!$A$2:$B$24,2,FALSE)</f>
        <v>målekrav</v>
      </c>
      <c r="I135" s="1">
        <v>44907</v>
      </c>
      <c r="J135" s="1" t="s">
        <v>140</v>
      </c>
      <c r="M135" t="b" cm="1">
        <f t="array" ref="M135:N135">IF(ISNUMBER(K135:L135),FALSE,TRUE)</f>
        <v>1</v>
      </c>
      <c r="N135" t="b">
        <v>1</v>
      </c>
      <c r="Q135" t="e">
        <f t="shared" si="2"/>
        <v>#DIV/0!</v>
      </c>
    </row>
    <row r="136" spans="1:17" x14ac:dyDescent="0.35">
      <c r="A136" t="s">
        <v>53</v>
      </c>
      <c r="B136" t="str">
        <f>VLOOKUP($A136,forkortelser!$A$2:$B$43,2,FALSE)</f>
        <v>6:2 FTS</v>
      </c>
      <c r="C136" t="s">
        <v>13</v>
      </c>
      <c r="D136" t="str">
        <f>VLOOKUP(A136,Kategorier!$A$2:$B$43,2,FALSE)</f>
        <v>org milj</v>
      </c>
      <c r="E136" t="str">
        <f>VLOOKUP(A136,Kategorier!$A$2:$C$43,3,FALSE)</f>
        <v>PFAS</v>
      </c>
      <c r="F136" t="s">
        <v>96</v>
      </c>
      <c r="G136" t="str">
        <f>VLOOKUP(F136,'Tabell 8'!$A$2:$B$24,2,FALSE)</f>
        <v>målekrav</v>
      </c>
      <c r="I136" s="1">
        <v>44970</v>
      </c>
      <c r="J136" s="1" t="s">
        <v>140</v>
      </c>
      <c r="M136" t="b" cm="1">
        <f t="array" ref="M136:N136">IF(ISNUMBER(K136:L136),FALSE,TRUE)</f>
        <v>1</v>
      </c>
      <c r="N136" t="b">
        <v>1</v>
      </c>
      <c r="Q136" t="e">
        <f t="shared" si="2"/>
        <v>#DIV/0!</v>
      </c>
    </row>
    <row r="137" spans="1:17" x14ac:dyDescent="0.35">
      <c r="A137" t="s">
        <v>53</v>
      </c>
      <c r="B137" t="str">
        <f>VLOOKUP($A137,forkortelser!$A$2:$B$43,2,FALSE)</f>
        <v>6:2 FTS</v>
      </c>
      <c r="C137" t="s">
        <v>13</v>
      </c>
      <c r="D137" t="str">
        <f>VLOOKUP(A137,Kategorier!$A$2:$B$43,2,FALSE)</f>
        <v>org milj</v>
      </c>
      <c r="E137" t="str">
        <f>VLOOKUP(A137,Kategorier!$A$2:$C$43,3,FALSE)</f>
        <v>PFAS</v>
      </c>
      <c r="F137" t="s">
        <v>96</v>
      </c>
      <c r="G137" t="str">
        <f>VLOOKUP(F137,'Tabell 8'!$A$2:$B$24,2,FALSE)</f>
        <v>målekrav</v>
      </c>
      <c r="I137" s="1">
        <v>44984</v>
      </c>
      <c r="J137" s="1" t="s">
        <v>140</v>
      </c>
      <c r="M137" t="b" cm="1">
        <f t="array" ref="M137:N137">IF(ISNUMBER(K137:L137),FALSE,TRUE)</f>
        <v>1</v>
      </c>
      <c r="N137" t="b">
        <v>1</v>
      </c>
      <c r="Q137" t="e">
        <f t="shared" si="2"/>
        <v>#DIV/0!</v>
      </c>
    </row>
    <row r="138" spans="1:17" x14ac:dyDescent="0.35">
      <c r="A138" t="s">
        <v>29</v>
      </c>
      <c r="B138" t="str">
        <f>VLOOKUP($A138,forkortelser!$A$2:$B$43,2,FALSE)</f>
        <v>PAH-16</v>
      </c>
      <c r="C138" t="s">
        <v>13</v>
      </c>
      <c r="D138" t="str">
        <f>VLOOKUP(A138,Kategorier!$A$2:$B$43,2,FALSE)</f>
        <v>org milj</v>
      </c>
      <c r="E138" t="str">
        <f>VLOOKUP(A138,Kategorier!$A$2:$C$43,3,FALSE)</f>
        <v>aromatisk hydrokarbon</v>
      </c>
      <c r="F138" t="s">
        <v>29</v>
      </c>
      <c r="G138" t="str">
        <f>VLOOKUP(F138,'Tabell 8'!$A$2:$B$24,2,FALSE)</f>
        <v>målekrav</v>
      </c>
      <c r="I138" s="1">
        <v>44858</v>
      </c>
      <c r="J138" s="1" t="s">
        <v>140</v>
      </c>
      <c r="K138">
        <v>4.67</v>
      </c>
      <c r="L138">
        <v>10.8</v>
      </c>
      <c r="M138" t="b" cm="1">
        <f t="array" ref="M138:N138">IF(ISNUMBER(K138:L138),FALSE,TRUE)</f>
        <v>0</v>
      </c>
      <c r="N138" t="b">
        <v>0</v>
      </c>
      <c r="O138">
        <v>4.67</v>
      </c>
      <c r="P138">
        <v>10.8</v>
      </c>
      <c r="Q138">
        <f t="shared" si="2"/>
        <v>56.759259259259267</v>
      </c>
    </row>
    <row r="139" spans="1:17" x14ac:dyDescent="0.35">
      <c r="A139" t="s">
        <v>29</v>
      </c>
      <c r="B139" t="str">
        <f>VLOOKUP($A139,forkortelser!$A$2:$B$43,2,FALSE)</f>
        <v>PAH-16</v>
      </c>
      <c r="C139" t="s">
        <v>13</v>
      </c>
      <c r="D139" t="str">
        <f>VLOOKUP(A139,Kategorier!$A$2:$B$43,2,FALSE)</f>
        <v>org milj</v>
      </c>
      <c r="E139" t="str">
        <f>VLOOKUP(A139,Kategorier!$A$2:$C$43,3,FALSE)</f>
        <v>aromatisk hydrokarbon</v>
      </c>
      <c r="F139" t="s">
        <v>29</v>
      </c>
      <c r="G139" t="str">
        <f>VLOOKUP(F139,'Tabell 8'!$A$2:$B$24,2,FALSE)</f>
        <v>målekrav</v>
      </c>
      <c r="I139" s="1">
        <v>44865</v>
      </c>
      <c r="J139" s="1" t="s">
        <v>140</v>
      </c>
      <c r="K139">
        <v>4.1100000000000003</v>
      </c>
      <c r="L139">
        <v>7.13</v>
      </c>
      <c r="M139" t="b" cm="1">
        <f t="array" ref="M139:N139">IF(ISNUMBER(K139:L139),FALSE,TRUE)</f>
        <v>0</v>
      </c>
      <c r="N139" t="b">
        <v>0</v>
      </c>
      <c r="O139">
        <v>4.1100000000000003</v>
      </c>
      <c r="P139">
        <v>7.13</v>
      </c>
      <c r="Q139">
        <f t="shared" si="2"/>
        <v>42.356241234221592</v>
      </c>
    </row>
    <row r="140" spans="1:17" x14ac:dyDescent="0.35">
      <c r="A140" t="s">
        <v>29</v>
      </c>
      <c r="B140" t="str">
        <f>VLOOKUP($A140,forkortelser!$A$2:$B$43,2,FALSE)</f>
        <v>PAH-16</v>
      </c>
      <c r="C140" t="s">
        <v>13</v>
      </c>
      <c r="D140" t="str">
        <f>VLOOKUP(A140,Kategorier!$A$2:$B$43,2,FALSE)</f>
        <v>org milj</v>
      </c>
      <c r="E140" t="str">
        <f>VLOOKUP(A140,Kategorier!$A$2:$C$43,3,FALSE)</f>
        <v>aromatisk hydrokarbon</v>
      </c>
      <c r="F140" t="s">
        <v>29</v>
      </c>
      <c r="G140" t="str">
        <f>VLOOKUP(F140,'Tabell 8'!$A$2:$B$24,2,FALSE)</f>
        <v>målekrav</v>
      </c>
      <c r="I140" s="1">
        <v>44872</v>
      </c>
      <c r="J140" s="1" t="s">
        <v>140</v>
      </c>
      <c r="K140">
        <v>2.58</v>
      </c>
      <c r="L140">
        <v>7.08</v>
      </c>
      <c r="M140" t="b" cm="1">
        <f t="array" ref="M140:N140">IF(ISNUMBER(K140:L140),FALSE,TRUE)</f>
        <v>0</v>
      </c>
      <c r="N140" t="b">
        <v>0</v>
      </c>
      <c r="O140">
        <v>2.58</v>
      </c>
      <c r="P140">
        <v>7.08</v>
      </c>
      <c r="Q140">
        <f t="shared" si="2"/>
        <v>63.559322033898304</v>
      </c>
    </row>
    <row r="141" spans="1:17" x14ac:dyDescent="0.35">
      <c r="A141" t="s">
        <v>29</v>
      </c>
      <c r="B141" t="str">
        <f>VLOOKUP($A141,forkortelser!$A$2:$B$43,2,FALSE)</f>
        <v>PAH-16</v>
      </c>
      <c r="C141" t="s">
        <v>13</v>
      </c>
      <c r="D141" t="str">
        <f>VLOOKUP(A141,Kategorier!$A$2:$B$43,2,FALSE)</f>
        <v>org milj</v>
      </c>
      <c r="E141" t="str">
        <f>VLOOKUP(A141,Kategorier!$A$2:$C$43,3,FALSE)</f>
        <v>aromatisk hydrokarbon</v>
      </c>
      <c r="F141" t="s">
        <v>29</v>
      </c>
      <c r="G141" t="str">
        <f>VLOOKUP(F141,'Tabell 8'!$A$2:$B$24,2,FALSE)</f>
        <v>målekrav</v>
      </c>
      <c r="I141" s="1">
        <v>44879</v>
      </c>
      <c r="J141" s="1" t="s">
        <v>140</v>
      </c>
      <c r="K141">
        <v>0.93</v>
      </c>
      <c r="L141">
        <v>4.7699999999999996</v>
      </c>
      <c r="M141" t="b" cm="1">
        <f t="array" ref="M141:N141">IF(ISNUMBER(K141:L141),FALSE,TRUE)</f>
        <v>0</v>
      </c>
      <c r="N141" t="b">
        <v>0</v>
      </c>
      <c r="O141">
        <v>0.93</v>
      </c>
      <c r="P141">
        <v>4.7699999999999996</v>
      </c>
      <c r="Q141">
        <f t="shared" si="2"/>
        <v>80.503144654088047</v>
      </c>
    </row>
    <row r="142" spans="1:17" x14ac:dyDescent="0.35">
      <c r="A142" t="s">
        <v>29</v>
      </c>
      <c r="B142" t="str">
        <f>VLOOKUP($A142,forkortelser!$A$2:$B$43,2,FALSE)</f>
        <v>PAH-16</v>
      </c>
      <c r="C142" t="s">
        <v>13</v>
      </c>
      <c r="D142" t="str">
        <f>VLOOKUP(A142,Kategorier!$A$2:$B$43,2,FALSE)</f>
        <v>org milj</v>
      </c>
      <c r="E142" t="str">
        <f>VLOOKUP(A142,Kategorier!$A$2:$C$43,3,FALSE)</f>
        <v>aromatisk hydrokarbon</v>
      </c>
      <c r="F142" t="s">
        <v>29</v>
      </c>
      <c r="G142" t="str">
        <f>VLOOKUP(F142,'Tabell 8'!$A$2:$B$24,2,FALSE)</f>
        <v>målekrav</v>
      </c>
      <c r="I142" s="1">
        <v>44886</v>
      </c>
      <c r="J142" s="1" t="s">
        <v>140</v>
      </c>
      <c r="K142">
        <v>2.61</v>
      </c>
      <c r="L142">
        <v>6.92</v>
      </c>
      <c r="M142" t="b" cm="1">
        <f t="array" ref="M142:N142">IF(ISNUMBER(K142:L142),FALSE,TRUE)</f>
        <v>0</v>
      </c>
      <c r="N142" t="b">
        <v>0</v>
      </c>
      <c r="O142">
        <v>2.61</v>
      </c>
      <c r="P142">
        <v>6.92</v>
      </c>
      <c r="Q142">
        <f t="shared" si="2"/>
        <v>62.283236994219656</v>
      </c>
    </row>
    <row r="143" spans="1:17" x14ac:dyDescent="0.35">
      <c r="A143" t="s">
        <v>29</v>
      </c>
      <c r="B143" t="str">
        <f>VLOOKUP($A143,forkortelser!$A$2:$B$43,2,FALSE)</f>
        <v>PAH-16</v>
      </c>
      <c r="C143" t="s">
        <v>13</v>
      </c>
      <c r="D143" t="str">
        <f>VLOOKUP(A143,Kategorier!$A$2:$B$43,2,FALSE)</f>
        <v>org milj</v>
      </c>
      <c r="E143" t="str">
        <f>VLOOKUP(A143,Kategorier!$A$2:$C$43,3,FALSE)</f>
        <v>aromatisk hydrokarbon</v>
      </c>
      <c r="F143" t="s">
        <v>29</v>
      </c>
      <c r="G143" t="str">
        <f>VLOOKUP(F143,'Tabell 8'!$A$2:$B$24,2,FALSE)</f>
        <v>målekrav</v>
      </c>
      <c r="I143" s="1">
        <v>44907</v>
      </c>
      <c r="J143" s="1" t="s">
        <v>140</v>
      </c>
      <c r="K143">
        <v>2.64</v>
      </c>
      <c r="M143" t="b" cm="1">
        <f t="array" ref="M143:N143">IF(ISNUMBER(K143:L143),FALSE,TRUE)</f>
        <v>0</v>
      </c>
      <c r="N143" t="b">
        <v>1</v>
      </c>
      <c r="O143">
        <v>2.64</v>
      </c>
      <c r="Q143" t="e">
        <f t="shared" si="2"/>
        <v>#DIV/0!</v>
      </c>
    </row>
    <row r="144" spans="1:17" x14ac:dyDescent="0.35">
      <c r="A144" t="s">
        <v>29</v>
      </c>
      <c r="B144" t="str">
        <f>VLOOKUP($A144,forkortelser!$A$2:$B$43,2,FALSE)</f>
        <v>PAH-16</v>
      </c>
      <c r="C144" t="s">
        <v>13</v>
      </c>
      <c r="D144" t="str">
        <f>VLOOKUP(A144,Kategorier!$A$2:$B$43,2,FALSE)</f>
        <v>org milj</v>
      </c>
      <c r="E144" t="str">
        <f>VLOOKUP(A144,Kategorier!$A$2:$C$43,3,FALSE)</f>
        <v>aromatisk hydrokarbon</v>
      </c>
      <c r="F144" t="s">
        <v>29</v>
      </c>
      <c r="G144" t="str">
        <f>VLOOKUP(F144,'Tabell 8'!$A$2:$B$24,2,FALSE)</f>
        <v>målekrav</v>
      </c>
      <c r="I144" s="1">
        <v>44970</v>
      </c>
      <c r="J144" s="1" t="s">
        <v>140</v>
      </c>
      <c r="K144">
        <v>3.33</v>
      </c>
      <c r="L144">
        <v>8.51</v>
      </c>
      <c r="M144" t="b" cm="1">
        <f t="array" ref="M144:N144">IF(ISNUMBER(K144:L144),FALSE,TRUE)</f>
        <v>0</v>
      </c>
      <c r="N144" t="b">
        <v>0</v>
      </c>
      <c r="O144">
        <v>3.33</v>
      </c>
      <c r="P144">
        <v>8.51</v>
      </c>
      <c r="Q144">
        <f t="shared" si="2"/>
        <v>60.869565217391298</v>
      </c>
    </row>
    <row r="145" spans="1:17" x14ac:dyDescent="0.35">
      <c r="A145" t="s">
        <v>29</v>
      </c>
      <c r="B145" t="str">
        <f>VLOOKUP($A145,forkortelser!$A$2:$B$43,2,FALSE)</f>
        <v>PAH-16</v>
      </c>
      <c r="C145" t="s">
        <v>13</v>
      </c>
      <c r="D145" t="str">
        <f>VLOOKUP(A145,Kategorier!$A$2:$B$43,2,FALSE)</f>
        <v>org milj</v>
      </c>
      <c r="E145" t="str">
        <f>VLOOKUP(A145,Kategorier!$A$2:$C$43,3,FALSE)</f>
        <v>aromatisk hydrokarbon</v>
      </c>
      <c r="F145" t="s">
        <v>29</v>
      </c>
      <c r="G145" t="str">
        <f>VLOOKUP(F145,'Tabell 8'!$A$2:$B$24,2,FALSE)</f>
        <v>målekrav</v>
      </c>
      <c r="I145" s="1">
        <v>44984</v>
      </c>
      <c r="J145" s="1" t="s">
        <v>140</v>
      </c>
      <c r="K145">
        <v>3.66</v>
      </c>
      <c r="L145">
        <v>11</v>
      </c>
      <c r="M145" t="b" cm="1">
        <f t="array" ref="M145:N145">IF(ISNUMBER(K145:L145),FALSE,TRUE)</f>
        <v>0</v>
      </c>
      <c r="N145" t="b">
        <v>0</v>
      </c>
      <c r="O145">
        <v>3.66</v>
      </c>
      <c r="P145">
        <v>11</v>
      </c>
      <c r="Q145">
        <f t="shared" si="2"/>
        <v>66.72727272727272</v>
      </c>
    </row>
    <row r="146" spans="1:17" x14ac:dyDescent="0.35">
      <c r="A146" t="s">
        <v>30</v>
      </c>
      <c r="B146" t="str">
        <f>VLOOKUP($A146,forkortelser!$A$2:$B$43,2,FALSE)</f>
        <v>PAH-carcinogene</v>
      </c>
      <c r="C146" t="s">
        <v>13</v>
      </c>
      <c r="D146" t="str">
        <f>VLOOKUP(A146,Kategorier!$A$2:$B$43,2,FALSE)</f>
        <v>org milj</v>
      </c>
      <c r="E146" t="str">
        <f>VLOOKUP(A146,Kategorier!$A$2:$C$43,3,FALSE)</f>
        <v>aromatisk hydrokarbon</v>
      </c>
      <c r="F146" t="s">
        <v>29</v>
      </c>
      <c r="G146" t="str">
        <f>VLOOKUP(F146,'Tabell 8'!$A$2:$B$24,2,FALSE)</f>
        <v>målekrav</v>
      </c>
      <c r="I146" s="1">
        <v>44858</v>
      </c>
      <c r="J146" s="1" t="s">
        <v>140</v>
      </c>
      <c r="K146">
        <v>0.13800000000000001</v>
      </c>
      <c r="L146">
        <v>0.60599999999999998</v>
      </c>
      <c r="M146" t="b" cm="1">
        <f t="array" ref="M146:N146">IF(ISNUMBER(K146:L146),FALSE,TRUE)</f>
        <v>0</v>
      </c>
      <c r="N146" t="b">
        <v>0</v>
      </c>
      <c r="O146">
        <v>0.13800000000000001</v>
      </c>
      <c r="P146">
        <v>0.60599999999999998</v>
      </c>
      <c r="Q146">
        <f t="shared" si="2"/>
        <v>77.227722772277232</v>
      </c>
    </row>
    <row r="147" spans="1:17" x14ac:dyDescent="0.35">
      <c r="A147" t="s">
        <v>30</v>
      </c>
      <c r="B147" t="str">
        <f>VLOOKUP($A147,forkortelser!$A$2:$B$43,2,FALSE)</f>
        <v>PAH-carcinogene</v>
      </c>
      <c r="C147" t="s">
        <v>13</v>
      </c>
      <c r="D147" t="str">
        <f>VLOOKUP(A147,Kategorier!$A$2:$B$43,2,FALSE)</f>
        <v>org milj</v>
      </c>
      <c r="E147" t="str">
        <f>VLOOKUP(A147,Kategorier!$A$2:$C$43,3,FALSE)</f>
        <v>aromatisk hydrokarbon</v>
      </c>
      <c r="F147" t="s">
        <v>29</v>
      </c>
      <c r="G147" t="str">
        <f>VLOOKUP(F147,'Tabell 8'!$A$2:$B$24,2,FALSE)</f>
        <v>målekrav</v>
      </c>
      <c r="I147" s="1">
        <v>44865</v>
      </c>
      <c r="J147" s="1" t="s">
        <v>140</v>
      </c>
      <c r="K147">
        <v>0.17499999999999999</v>
      </c>
      <c r="L147">
        <v>0.43</v>
      </c>
      <c r="M147" t="b" cm="1">
        <f t="array" ref="M147:N147">IF(ISNUMBER(K147:L147),FALSE,TRUE)</f>
        <v>0</v>
      </c>
      <c r="N147" t="b">
        <v>0</v>
      </c>
      <c r="O147">
        <v>0.17499999999999999</v>
      </c>
      <c r="P147">
        <v>0.43</v>
      </c>
      <c r="Q147">
        <f t="shared" si="2"/>
        <v>59.302325581395351</v>
      </c>
    </row>
    <row r="148" spans="1:17" x14ac:dyDescent="0.35">
      <c r="A148" t="s">
        <v>30</v>
      </c>
      <c r="B148" t="str">
        <f>VLOOKUP($A148,forkortelser!$A$2:$B$43,2,FALSE)</f>
        <v>PAH-carcinogene</v>
      </c>
      <c r="C148" t="s">
        <v>13</v>
      </c>
      <c r="D148" t="str">
        <f>VLOOKUP(A148,Kategorier!$A$2:$B$43,2,FALSE)</f>
        <v>org milj</v>
      </c>
      <c r="E148" t="str">
        <f>VLOOKUP(A148,Kategorier!$A$2:$C$43,3,FALSE)</f>
        <v>aromatisk hydrokarbon</v>
      </c>
      <c r="F148" t="s">
        <v>29</v>
      </c>
      <c r="G148" t="str">
        <f>VLOOKUP(F148,'Tabell 8'!$A$2:$B$24,2,FALSE)</f>
        <v>målekrav</v>
      </c>
      <c r="I148" s="1">
        <v>44872</v>
      </c>
      <c r="J148" s="1" t="s">
        <v>140</v>
      </c>
      <c r="K148">
        <v>0.159</v>
      </c>
      <c r="L148">
        <v>0.45700000000000002</v>
      </c>
      <c r="M148" t="b" cm="1">
        <f t="array" ref="M148:N148">IF(ISNUMBER(K148:L148),FALSE,TRUE)</f>
        <v>0</v>
      </c>
      <c r="N148" t="b">
        <v>0</v>
      </c>
      <c r="O148">
        <v>0.159</v>
      </c>
      <c r="P148">
        <v>0.45700000000000002</v>
      </c>
      <c r="Q148">
        <f t="shared" si="2"/>
        <v>65.207877461706786</v>
      </c>
    </row>
    <row r="149" spans="1:17" x14ac:dyDescent="0.35">
      <c r="A149" t="s">
        <v>30</v>
      </c>
      <c r="B149" t="str">
        <f>VLOOKUP($A149,forkortelser!$A$2:$B$43,2,FALSE)</f>
        <v>PAH-carcinogene</v>
      </c>
      <c r="C149" t="s">
        <v>13</v>
      </c>
      <c r="D149" t="str">
        <f>VLOOKUP(A149,Kategorier!$A$2:$B$43,2,FALSE)</f>
        <v>org milj</v>
      </c>
      <c r="E149" t="str">
        <f>VLOOKUP(A149,Kategorier!$A$2:$C$43,3,FALSE)</f>
        <v>aromatisk hydrokarbon</v>
      </c>
      <c r="F149" t="s">
        <v>29</v>
      </c>
      <c r="G149" t="str">
        <f>VLOOKUP(F149,'Tabell 8'!$A$2:$B$24,2,FALSE)</f>
        <v>målekrav</v>
      </c>
      <c r="I149" s="1">
        <v>44879</v>
      </c>
      <c r="J149" s="1" t="s">
        <v>140</v>
      </c>
      <c r="K149">
        <v>2.4E-2</v>
      </c>
      <c r="L149">
        <v>0.80500000000000005</v>
      </c>
      <c r="M149" t="b" cm="1">
        <f t="array" ref="M149:N149">IF(ISNUMBER(K149:L149),FALSE,TRUE)</f>
        <v>0</v>
      </c>
      <c r="N149" t="b">
        <v>0</v>
      </c>
      <c r="O149">
        <v>2.4E-2</v>
      </c>
      <c r="P149">
        <v>0.80500000000000005</v>
      </c>
      <c r="Q149">
        <f t="shared" si="2"/>
        <v>97.018633540372662</v>
      </c>
    </row>
    <row r="150" spans="1:17" x14ac:dyDescent="0.35">
      <c r="A150" t="s">
        <v>30</v>
      </c>
      <c r="B150" t="str">
        <f>VLOOKUP($A150,forkortelser!$A$2:$B$43,2,FALSE)</f>
        <v>PAH-carcinogene</v>
      </c>
      <c r="C150" t="s">
        <v>13</v>
      </c>
      <c r="D150" t="str">
        <f>VLOOKUP(A150,Kategorier!$A$2:$B$43,2,FALSE)</f>
        <v>org milj</v>
      </c>
      <c r="E150" t="str">
        <f>VLOOKUP(A150,Kategorier!$A$2:$C$43,3,FALSE)</f>
        <v>aromatisk hydrokarbon</v>
      </c>
      <c r="F150" t="s">
        <v>29</v>
      </c>
      <c r="G150" t="str">
        <f>VLOOKUP(F150,'Tabell 8'!$A$2:$B$24,2,FALSE)</f>
        <v>målekrav</v>
      </c>
      <c r="I150" s="1">
        <v>44886</v>
      </c>
      <c r="J150" s="1" t="s">
        <v>140</v>
      </c>
      <c r="K150">
        <v>6.3100000000000003E-2</v>
      </c>
      <c r="L150">
        <v>0.33900000000000002</v>
      </c>
      <c r="M150" t="b" cm="1">
        <f t="array" ref="M150:N150">IF(ISNUMBER(K150:L150),FALSE,TRUE)</f>
        <v>0</v>
      </c>
      <c r="N150" t="b">
        <v>0</v>
      </c>
      <c r="O150">
        <v>6.3100000000000003E-2</v>
      </c>
      <c r="P150">
        <v>0.33900000000000002</v>
      </c>
      <c r="Q150">
        <f t="shared" si="2"/>
        <v>81.386430678466084</v>
      </c>
    </row>
    <row r="151" spans="1:17" x14ac:dyDescent="0.35">
      <c r="A151" t="s">
        <v>30</v>
      </c>
      <c r="B151" t="str">
        <f>VLOOKUP($A151,forkortelser!$A$2:$B$43,2,FALSE)</f>
        <v>PAH-carcinogene</v>
      </c>
      <c r="C151" t="s">
        <v>13</v>
      </c>
      <c r="D151" t="str">
        <f>VLOOKUP(A151,Kategorier!$A$2:$B$43,2,FALSE)</f>
        <v>org milj</v>
      </c>
      <c r="E151" t="str">
        <f>VLOOKUP(A151,Kategorier!$A$2:$C$43,3,FALSE)</f>
        <v>aromatisk hydrokarbon</v>
      </c>
      <c r="F151" t="s">
        <v>29</v>
      </c>
      <c r="G151" t="str">
        <f>VLOOKUP(F151,'Tabell 8'!$A$2:$B$24,2,FALSE)</f>
        <v>målekrav</v>
      </c>
      <c r="I151" s="1">
        <v>44907</v>
      </c>
      <c r="J151" s="1" t="s">
        <v>140</v>
      </c>
      <c r="K151">
        <v>0.109</v>
      </c>
      <c r="M151" t="b" cm="1">
        <f t="array" ref="M151:N151">IF(ISNUMBER(K151:L151),FALSE,TRUE)</f>
        <v>0</v>
      </c>
      <c r="N151" t="b">
        <v>1</v>
      </c>
      <c r="O151">
        <v>0.109</v>
      </c>
      <c r="Q151" t="e">
        <f t="shared" si="2"/>
        <v>#DIV/0!</v>
      </c>
    </row>
    <row r="152" spans="1:17" x14ac:dyDescent="0.35">
      <c r="A152" t="s">
        <v>30</v>
      </c>
      <c r="B152" t="str">
        <f>VLOOKUP($A152,forkortelser!$A$2:$B$43,2,FALSE)</f>
        <v>PAH-carcinogene</v>
      </c>
      <c r="C152" t="s">
        <v>13</v>
      </c>
      <c r="D152" t="str">
        <f>VLOOKUP(A152,Kategorier!$A$2:$B$43,2,FALSE)</f>
        <v>org milj</v>
      </c>
      <c r="E152" t="str">
        <f>VLOOKUP(A152,Kategorier!$A$2:$C$43,3,FALSE)</f>
        <v>aromatisk hydrokarbon</v>
      </c>
      <c r="F152" t="s">
        <v>29</v>
      </c>
      <c r="G152" t="str">
        <f>VLOOKUP(F152,'Tabell 8'!$A$2:$B$24,2,FALSE)</f>
        <v>målekrav</v>
      </c>
      <c r="I152" s="1">
        <v>44970</v>
      </c>
      <c r="J152" s="1" t="s">
        <v>140</v>
      </c>
      <c r="K152">
        <v>9.1200000000000003E-2</v>
      </c>
      <c r="L152">
        <v>0.57199999999999995</v>
      </c>
      <c r="M152" t="b" cm="1">
        <f t="array" ref="M152:N152">IF(ISNUMBER(K152:L152),FALSE,TRUE)</f>
        <v>0</v>
      </c>
      <c r="N152" t="b">
        <v>0</v>
      </c>
      <c r="O152">
        <v>9.1200000000000003E-2</v>
      </c>
      <c r="P152">
        <v>0.57199999999999995</v>
      </c>
      <c r="Q152">
        <f t="shared" si="2"/>
        <v>84.055944055944053</v>
      </c>
    </row>
    <row r="153" spans="1:17" x14ac:dyDescent="0.35">
      <c r="A153" t="s">
        <v>30</v>
      </c>
      <c r="B153" t="str">
        <f>VLOOKUP($A153,forkortelser!$A$2:$B$43,2,FALSE)</f>
        <v>PAH-carcinogene</v>
      </c>
      <c r="C153" t="s">
        <v>13</v>
      </c>
      <c r="D153" t="str">
        <f>VLOOKUP(A153,Kategorier!$A$2:$B$43,2,FALSE)</f>
        <v>org milj</v>
      </c>
      <c r="E153" t="str">
        <f>VLOOKUP(A153,Kategorier!$A$2:$C$43,3,FALSE)</f>
        <v>aromatisk hydrokarbon</v>
      </c>
      <c r="F153" t="s">
        <v>29</v>
      </c>
      <c r="G153" t="str">
        <f>VLOOKUP(F153,'Tabell 8'!$A$2:$B$24,2,FALSE)</f>
        <v>målekrav</v>
      </c>
      <c r="I153" s="1">
        <v>44984</v>
      </c>
      <c r="J153" s="1" t="s">
        <v>140</v>
      </c>
      <c r="K153" t="s">
        <v>32</v>
      </c>
      <c r="L153">
        <v>0.56799999999999995</v>
      </c>
      <c r="M153" t="b" cm="1">
        <f t="array" ref="M153:N153">IF(ISNUMBER(K153:L153),FALSE,TRUE)</f>
        <v>1</v>
      </c>
      <c r="N153" t="b">
        <v>0</v>
      </c>
      <c r="O153">
        <v>3.5000000000000003E-2</v>
      </c>
      <c r="P153">
        <v>0.56799999999999995</v>
      </c>
      <c r="Q153">
        <f t="shared" si="2"/>
        <v>93.838028169014081</v>
      </c>
    </row>
    <row r="154" spans="1:17" x14ac:dyDescent="0.35">
      <c r="A154" t="s">
        <v>54</v>
      </c>
      <c r="B154" t="str">
        <f>VLOOKUP($A154,forkortelser!$A$2:$B$43,2,FALSE)</f>
        <v>PFBS</v>
      </c>
      <c r="C154" t="s">
        <v>13</v>
      </c>
      <c r="D154" t="str">
        <f>VLOOKUP(A154,Kategorier!$A$2:$B$43,2,FALSE)</f>
        <v>org milj</v>
      </c>
      <c r="E154" t="str">
        <f>VLOOKUP(A154,Kategorier!$A$2:$C$43,3,FALSE)</f>
        <v>PFAS</v>
      </c>
      <c r="F154" t="s">
        <v>96</v>
      </c>
      <c r="G154" t="str">
        <f>VLOOKUP(F154,'Tabell 8'!$A$2:$B$24,2,FALSE)</f>
        <v>målekrav</v>
      </c>
      <c r="I154" s="1">
        <v>44858</v>
      </c>
      <c r="J154" s="1" t="s">
        <v>140</v>
      </c>
      <c r="M154" t="b" cm="1">
        <f t="array" ref="M154:N154">IF(ISNUMBER(K154:L154),FALSE,TRUE)</f>
        <v>1</v>
      </c>
      <c r="N154" t="b">
        <v>1</v>
      </c>
      <c r="Q154" t="e">
        <f t="shared" si="2"/>
        <v>#DIV/0!</v>
      </c>
    </row>
    <row r="155" spans="1:17" x14ac:dyDescent="0.35">
      <c r="A155" t="s">
        <v>54</v>
      </c>
      <c r="B155" t="str">
        <f>VLOOKUP($A155,forkortelser!$A$2:$B$43,2,FALSE)</f>
        <v>PFBS</v>
      </c>
      <c r="C155" t="s">
        <v>13</v>
      </c>
      <c r="D155" t="str">
        <f>VLOOKUP(A155,Kategorier!$A$2:$B$43,2,FALSE)</f>
        <v>org milj</v>
      </c>
      <c r="E155" t="str">
        <f>VLOOKUP(A155,Kategorier!$A$2:$C$43,3,FALSE)</f>
        <v>PFAS</v>
      </c>
      <c r="F155" t="s">
        <v>96</v>
      </c>
      <c r="G155" t="str">
        <f>VLOOKUP(F155,'Tabell 8'!$A$2:$B$24,2,FALSE)</f>
        <v>målekrav</v>
      </c>
      <c r="I155" s="1">
        <v>44865</v>
      </c>
      <c r="J155" s="1" t="s">
        <v>140</v>
      </c>
      <c r="M155" t="b" cm="1">
        <f t="array" ref="M155:N155">IF(ISNUMBER(K155:L155),FALSE,TRUE)</f>
        <v>1</v>
      </c>
      <c r="N155" t="b">
        <v>1</v>
      </c>
      <c r="Q155" t="e">
        <f t="shared" si="2"/>
        <v>#DIV/0!</v>
      </c>
    </row>
    <row r="156" spans="1:17" x14ac:dyDescent="0.35">
      <c r="A156" t="s">
        <v>54</v>
      </c>
      <c r="B156" t="str">
        <f>VLOOKUP($A156,forkortelser!$A$2:$B$43,2,FALSE)</f>
        <v>PFBS</v>
      </c>
      <c r="C156" t="s">
        <v>13</v>
      </c>
      <c r="D156" t="str">
        <f>VLOOKUP(A156,Kategorier!$A$2:$B$43,2,FALSE)</f>
        <v>org milj</v>
      </c>
      <c r="E156" t="str">
        <f>VLOOKUP(A156,Kategorier!$A$2:$C$43,3,FALSE)</f>
        <v>PFAS</v>
      </c>
      <c r="F156" t="s">
        <v>96</v>
      </c>
      <c r="G156" t="str">
        <f>VLOOKUP(F156,'Tabell 8'!$A$2:$B$24,2,FALSE)</f>
        <v>målekrav</v>
      </c>
      <c r="I156" s="1">
        <v>44872</v>
      </c>
      <c r="J156" s="1" t="s">
        <v>140</v>
      </c>
      <c r="M156" t="b" cm="1">
        <f t="array" ref="M156:N156">IF(ISNUMBER(K156:L156),FALSE,TRUE)</f>
        <v>1</v>
      </c>
      <c r="N156" t="b">
        <v>1</v>
      </c>
      <c r="Q156" t="e">
        <f t="shared" si="2"/>
        <v>#DIV/0!</v>
      </c>
    </row>
    <row r="157" spans="1:17" x14ac:dyDescent="0.35">
      <c r="A157" t="s">
        <v>54</v>
      </c>
      <c r="B157" t="str">
        <f>VLOOKUP($A157,forkortelser!$A$2:$B$43,2,FALSE)</f>
        <v>PFBS</v>
      </c>
      <c r="C157" t="s">
        <v>13</v>
      </c>
      <c r="D157" t="str">
        <f>VLOOKUP(A157,Kategorier!$A$2:$B$43,2,FALSE)</f>
        <v>org milj</v>
      </c>
      <c r="E157" t="str">
        <f>VLOOKUP(A157,Kategorier!$A$2:$C$43,3,FALSE)</f>
        <v>PFAS</v>
      </c>
      <c r="F157" t="s">
        <v>96</v>
      </c>
      <c r="G157" t="str">
        <f>VLOOKUP(F157,'Tabell 8'!$A$2:$B$24,2,FALSE)</f>
        <v>målekrav</v>
      </c>
      <c r="I157" s="1">
        <v>44879</v>
      </c>
      <c r="J157" s="1" t="s">
        <v>140</v>
      </c>
      <c r="K157">
        <v>0.54300000000000004</v>
      </c>
      <c r="L157">
        <v>0.54500000000000004</v>
      </c>
      <c r="M157" t="b" cm="1">
        <f t="array" ref="M157:N157">IF(ISNUMBER(K157:L157),FALSE,TRUE)</f>
        <v>0</v>
      </c>
      <c r="N157" t="b">
        <v>0</v>
      </c>
      <c r="O157">
        <v>0.54300000000000004</v>
      </c>
      <c r="P157">
        <v>0.54500000000000004</v>
      </c>
      <c r="Q157">
        <f t="shared" si="2"/>
        <v>0.36697247706422048</v>
      </c>
    </row>
    <row r="158" spans="1:17" x14ac:dyDescent="0.35">
      <c r="A158" t="s">
        <v>54</v>
      </c>
      <c r="B158" t="str">
        <f>VLOOKUP($A158,forkortelser!$A$2:$B$43,2,FALSE)</f>
        <v>PFBS</v>
      </c>
      <c r="C158" t="s">
        <v>13</v>
      </c>
      <c r="D158" t="str">
        <f>VLOOKUP(A158,Kategorier!$A$2:$B$43,2,FALSE)</f>
        <v>org milj</v>
      </c>
      <c r="E158" t="str">
        <f>VLOOKUP(A158,Kategorier!$A$2:$C$43,3,FALSE)</f>
        <v>PFAS</v>
      </c>
      <c r="F158" t="s">
        <v>96</v>
      </c>
      <c r="G158" t="str">
        <f>VLOOKUP(F158,'Tabell 8'!$A$2:$B$24,2,FALSE)</f>
        <v>målekrav</v>
      </c>
      <c r="I158" s="1">
        <v>44886</v>
      </c>
      <c r="J158" s="1" t="s">
        <v>140</v>
      </c>
      <c r="M158" t="b" cm="1">
        <f t="array" ref="M158:N158">IF(ISNUMBER(K158:L158),FALSE,TRUE)</f>
        <v>1</v>
      </c>
      <c r="N158" t="b">
        <v>1</v>
      </c>
      <c r="Q158" t="e">
        <f t="shared" si="2"/>
        <v>#DIV/0!</v>
      </c>
    </row>
    <row r="159" spans="1:17" x14ac:dyDescent="0.35">
      <c r="A159" t="s">
        <v>54</v>
      </c>
      <c r="B159" t="str">
        <f>VLOOKUP($A159,forkortelser!$A$2:$B$43,2,FALSE)</f>
        <v>PFBS</v>
      </c>
      <c r="C159" t="s">
        <v>13</v>
      </c>
      <c r="D159" t="str">
        <f>VLOOKUP(A159,Kategorier!$A$2:$B$43,2,FALSE)</f>
        <v>org milj</v>
      </c>
      <c r="E159" t="str">
        <f>VLOOKUP(A159,Kategorier!$A$2:$C$43,3,FALSE)</f>
        <v>PFAS</v>
      </c>
      <c r="F159" t="s">
        <v>96</v>
      </c>
      <c r="G159" t="str">
        <f>VLOOKUP(F159,'Tabell 8'!$A$2:$B$24,2,FALSE)</f>
        <v>målekrav</v>
      </c>
      <c r="I159" s="1">
        <v>44907</v>
      </c>
      <c r="J159" s="1" t="s">
        <v>140</v>
      </c>
      <c r="M159" t="b" cm="1">
        <f t="array" ref="M159:N159">IF(ISNUMBER(K159:L159),FALSE,TRUE)</f>
        <v>1</v>
      </c>
      <c r="N159" t="b">
        <v>1</v>
      </c>
      <c r="Q159" t="e">
        <f t="shared" si="2"/>
        <v>#DIV/0!</v>
      </c>
    </row>
    <row r="160" spans="1:17" x14ac:dyDescent="0.35">
      <c r="A160" t="s">
        <v>54</v>
      </c>
      <c r="B160" t="str">
        <f>VLOOKUP($A160,forkortelser!$A$2:$B$43,2,FALSE)</f>
        <v>PFBS</v>
      </c>
      <c r="C160" t="s">
        <v>13</v>
      </c>
      <c r="D160" t="str">
        <f>VLOOKUP(A160,Kategorier!$A$2:$B$43,2,FALSE)</f>
        <v>org milj</v>
      </c>
      <c r="E160" t="str">
        <f>VLOOKUP(A160,Kategorier!$A$2:$C$43,3,FALSE)</f>
        <v>PFAS</v>
      </c>
      <c r="F160" t="s">
        <v>96</v>
      </c>
      <c r="G160" t="str">
        <f>VLOOKUP(F160,'Tabell 8'!$A$2:$B$24,2,FALSE)</f>
        <v>målekrav</v>
      </c>
      <c r="I160" s="1">
        <v>44970</v>
      </c>
      <c r="J160" s="1" t="s">
        <v>140</v>
      </c>
      <c r="M160" t="b" cm="1">
        <f t="array" ref="M160:N160">IF(ISNUMBER(K160:L160),FALSE,TRUE)</f>
        <v>1</v>
      </c>
      <c r="N160" t="b">
        <v>1</v>
      </c>
      <c r="Q160" t="e">
        <f t="shared" si="2"/>
        <v>#DIV/0!</v>
      </c>
    </row>
    <row r="161" spans="1:17" x14ac:dyDescent="0.35">
      <c r="A161" t="s">
        <v>54</v>
      </c>
      <c r="B161" t="str">
        <f>VLOOKUP($A161,forkortelser!$A$2:$B$43,2,FALSE)</f>
        <v>PFBS</v>
      </c>
      <c r="C161" t="s">
        <v>13</v>
      </c>
      <c r="D161" t="str">
        <f>VLOOKUP(A161,Kategorier!$A$2:$B$43,2,FALSE)</f>
        <v>org milj</v>
      </c>
      <c r="E161" t="str">
        <f>VLOOKUP(A161,Kategorier!$A$2:$C$43,3,FALSE)</f>
        <v>PFAS</v>
      </c>
      <c r="F161" t="s">
        <v>96</v>
      </c>
      <c r="G161" t="str">
        <f>VLOOKUP(F161,'Tabell 8'!$A$2:$B$24,2,FALSE)</f>
        <v>målekrav</v>
      </c>
      <c r="I161" s="1">
        <v>44984</v>
      </c>
      <c r="J161" s="1" t="s">
        <v>140</v>
      </c>
      <c r="M161" t="b" cm="1">
        <f t="array" ref="M161:N161">IF(ISNUMBER(K161:L161),FALSE,TRUE)</f>
        <v>1</v>
      </c>
      <c r="N161" t="b">
        <v>1</v>
      </c>
      <c r="Q161" t="e">
        <f t="shared" si="2"/>
        <v>#DIV/0!</v>
      </c>
    </row>
    <row r="162" spans="1:17" x14ac:dyDescent="0.35">
      <c r="A162" t="s">
        <v>55</v>
      </c>
      <c r="B162" t="str">
        <f>VLOOKUP($A162,forkortelser!$A$2:$B$43,2,FALSE)</f>
        <v>PFHxA</v>
      </c>
      <c r="C162" t="s">
        <v>13</v>
      </c>
      <c r="D162" t="str">
        <f>VLOOKUP(A162,Kategorier!$A$2:$B$43,2,FALSE)</f>
        <v>org milj</v>
      </c>
      <c r="E162" t="str">
        <f>VLOOKUP(A162,Kategorier!$A$2:$C$43,3,FALSE)</f>
        <v>PFAS</v>
      </c>
      <c r="F162" t="s">
        <v>96</v>
      </c>
      <c r="G162" t="str">
        <f>VLOOKUP(F162,'Tabell 8'!$A$2:$B$24,2,FALSE)</f>
        <v>målekrav</v>
      </c>
      <c r="I162" s="1">
        <v>44858</v>
      </c>
      <c r="J162" s="1" t="s">
        <v>140</v>
      </c>
      <c r="M162" t="b" cm="1">
        <f t="array" ref="M162:N162">IF(ISNUMBER(K162:L162),FALSE,TRUE)</f>
        <v>1</v>
      </c>
      <c r="N162" t="b">
        <v>1</v>
      </c>
      <c r="Q162" t="e">
        <f t="shared" si="2"/>
        <v>#DIV/0!</v>
      </c>
    </row>
    <row r="163" spans="1:17" x14ac:dyDescent="0.35">
      <c r="A163" t="s">
        <v>55</v>
      </c>
      <c r="B163" t="str">
        <f>VLOOKUP($A163,forkortelser!$A$2:$B$43,2,FALSE)</f>
        <v>PFHxA</v>
      </c>
      <c r="C163" t="s">
        <v>13</v>
      </c>
      <c r="D163" t="str">
        <f>VLOOKUP(A163,Kategorier!$A$2:$B$43,2,FALSE)</f>
        <v>org milj</v>
      </c>
      <c r="E163" t="str">
        <f>VLOOKUP(A163,Kategorier!$A$2:$C$43,3,FALSE)</f>
        <v>PFAS</v>
      </c>
      <c r="F163" t="s">
        <v>96</v>
      </c>
      <c r="G163" t="str">
        <f>VLOOKUP(F163,'Tabell 8'!$A$2:$B$24,2,FALSE)</f>
        <v>målekrav</v>
      </c>
      <c r="I163" s="1">
        <v>44865</v>
      </c>
      <c r="J163" s="1" t="s">
        <v>140</v>
      </c>
      <c r="M163" t="b" cm="1">
        <f t="array" ref="M163:N163">IF(ISNUMBER(K163:L163),FALSE,TRUE)</f>
        <v>1</v>
      </c>
      <c r="N163" t="b">
        <v>1</v>
      </c>
      <c r="Q163" t="e">
        <f t="shared" si="2"/>
        <v>#DIV/0!</v>
      </c>
    </row>
    <row r="164" spans="1:17" x14ac:dyDescent="0.35">
      <c r="A164" t="s">
        <v>55</v>
      </c>
      <c r="B164" t="str">
        <f>VLOOKUP($A164,forkortelser!$A$2:$B$43,2,FALSE)</f>
        <v>PFHxA</v>
      </c>
      <c r="C164" t="s">
        <v>13</v>
      </c>
      <c r="D164" t="str">
        <f>VLOOKUP(A164,Kategorier!$A$2:$B$43,2,FALSE)</f>
        <v>org milj</v>
      </c>
      <c r="E164" t="str">
        <f>VLOOKUP(A164,Kategorier!$A$2:$C$43,3,FALSE)</f>
        <v>PFAS</v>
      </c>
      <c r="F164" t="s">
        <v>96</v>
      </c>
      <c r="G164" t="str">
        <f>VLOOKUP(F164,'Tabell 8'!$A$2:$B$24,2,FALSE)</f>
        <v>målekrav</v>
      </c>
      <c r="I164" s="1">
        <v>44872</v>
      </c>
      <c r="J164" s="1" t="s">
        <v>140</v>
      </c>
      <c r="M164" t="b" cm="1">
        <f t="array" ref="M164:N164">IF(ISNUMBER(K164:L164),FALSE,TRUE)</f>
        <v>1</v>
      </c>
      <c r="N164" t="b">
        <v>1</v>
      </c>
      <c r="Q164" t="e">
        <f t="shared" si="2"/>
        <v>#DIV/0!</v>
      </c>
    </row>
    <row r="165" spans="1:17" x14ac:dyDescent="0.35">
      <c r="A165" t="s">
        <v>55</v>
      </c>
      <c r="B165" t="str">
        <f>VLOOKUP($A165,forkortelser!$A$2:$B$43,2,FALSE)</f>
        <v>PFHxA</v>
      </c>
      <c r="C165" t="s">
        <v>13</v>
      </c>
      <c r="D165" t="str">
        <f>VLOOKUP(A165,Kategorier!$A$2:$B$43,2,FALSE)</f>
        <v>org milj</v>
      </c>
      <c r="E165" t="str">
        <f>VLOOKUP(A165,Kategorier!$A$2:$C$43,3,FALSE)</f>
        <v>PFAS</v>
      </c>
      <c r="F165" t="s">
        <v>96</v>
      </c>
      <c r="G165" t="str">
        <f>VLOOKUP(F165,'Tabell 8'!$A$2:$B$24,2,FALSE)</f>
        <v>målekrav</v>
      </c>
      <c r="I165" s="1">
        <v>44879</v>
      </c>
      <c r="J165" s="1" t="s">
        <v>140</v>
      </c>
      <c r="K165">
        <v>0.153</v>
      </c>
      <c r="L165">
        <v>0.155</v>
      </c>
      <c r="M165" t="b" cm="1">
        <f t="array" ref="M165:N165">IF(ISNUMBER(K165:L165),FALSE,TRUE)</f>
        <v>0</v>
      </c>
      <c r="N165" t="b">
        <v>0</v>
      </c>
      <c r="O165">
        <v>0.153</v>
      </c>
      <c r="P165">
        <v>0.155</v>
      </c>
      <c r="Q165">
        <f t="shared" si="2"/>
        <v>1.2903225806451626</v>
      </c>
    </row>
    <row r="166" spans="1:17" x14ac:dyDescent="0.35">
      <c r="A166" t="s">
        <v>55</v>
      </c>
      <c r="B166" t="str">
        <f>VLOOKUP($A166,forkortelser!$A$2:$B$43,2,FALSE)</f>
        <v>PFHxA</v>
      </c>
      <c r="C166" t="s">
        <v>13</v>
      </c>
      <c r="D166" t="str">
        <f>VLOOKUP(A166,Kategorier!$A$2:$B$43,2,FALSE)</f>
        <v>org milj</v>
      </c>
      <c r="E166" t="str">
        <f>VLOOKUP(A166,Kategorier!$A$2:$C$43,3,FALSE)</f>
        <v>PFAS</v>
      </c>
      <c r="F166" t="s">
        <v>96</v>
      </c>
      <c r="G166" t="str">
        <f>VLOOKUP(F166,'Tabell 8'!$A$2:$B$24,2,FALSE)</f>
        <v>målekrav</v>
      </c>
      <c r="I166" s="1">
        <v>44886</v>
      </c>
      <c r="J166" s="1" t="s">
        <v>140</v>
      </c>
      <c r="M166" t="b" cm="1">
        <f t="array" ref="M166:N166">IF(ISNUMBER(K166:L166),FALSE,TRUE)</f>
        <v>1</v>
      </c>
      <c r="N166" t="b">
        <v>1</v>
      </c>
      <c r="Q166" t="e">
        <f t="shared" si="2"/>
        <v>#DIV/0!</v>
      </c>
    </row>
    <row r="167" spans="1:17" x14ac:dyDescent="0.35">
      <c r="A167" t="s">
        <v>55</v>
      </c>
      <c r="B167" t="str">
        <f>VLOOKUP($A167,forkortelser!$A$2:$B$43,2,FALSE)</f>
        <v>PFHxA</v>
      </c>
      <c r="C167" t="s">
        <v>13</v>
      </c>
      <c r="D167" t="str">
        <f>VLOOKUP(A167,Kategorier!$A$2:$B$43,2,FALSE)</f>
        <v>org milj</v>
      </c>
      <c r="E167" t="str">
        <f>VLOOKUP(A167,Kategorier!$A$2:$C$43,3,FALSE)</f>
        <v>PFAS</v>
      </c>
      <c r="F167" t="s">
        <v>96</v>
      </c>
      <c r="G167" t="str">
        <f>VLOOKUP(F167,'Tabell 8'!$A$2:$B$24,2,FALSE)</f>
        <v>målekrav</v>
      </c>
      <c r="I167" s="1">
        <v>44907</v>
      </c>
      <c r="J167" s="1" t="s">
        <v>140</v>
      </c>
      <c r="M167" t="b" cm="1">
        <f t="array" ref="M167:N167">IF(ISNUMBER(K167:L167),FALSE,TRUE)</f>
        <v>1</v>
      </c>
      <c r="N167" t="b">
        <v>1</v>
      </c>
      <c r="Q167" t="e">
        <f t="shared" si="2"/>
        <v>#DIV/0!</v>
      </c>
    </row>
    <row r="168" spans="1:17" x14ac:dyDescent="0.35">
      <c r="A168" t="s">
        <v>55</v>
      </c>
      <c r="B168" t="str">
        <f>VLOOKUP($A168,forkortelser!$A$2:$B$43,2,FALSE)</f>
        <v>PFHxA</v>
      </c>
      <c r="C168" t="s">
        <v>13</v>
      </c>
      <c r="D168" t="str">
        <f>VLOOKUP(A168,Kategorier!$A$2:$B$43,2,FALSE)</f>
        <v>org milj</v>
      </c>
      <c r="E168" t="str">
        <f>VLOOKUP(A168,Kategorier!$A$2:$C$43,3,FALSE)</f>
        <v>PFAS</v>
      </c>
      <c r="F168" t="s">
        <v>96</v>
      </c>
      <c r="G168" t="str">
        <f>VLOOKUP(F168,'Tabell 8'!$A$2:$B$24,2,FALSE)</f>
        <v>målekrav</v>
      </c>
      <c r="I168" s="1">
        <v>44970</v>
      </c>
      <c r="J168" s="1" t="s">
        <v>140</v>
      </c>
      <c r="M168" t="b" cm="1">
        <f t="array" ref="M168:N168">IF(ISNUMBER(K168:L168),FALSE,TRUE)</f>
        <v>1</v>
      </c>
      <c r="N168" t="b">
        <v>1</v>
      </c>
      <c r="Q168" t="e">
        <f t="shared" si="2"/>
        <v>#DIV/0!</v>
      </c>
    </row>
    <row r="169" spans="1:17" x14ac:dyDescent="0.35">
      <c r="A169" t="s">
        <v>55</v>
      </c>
      <c r="B169" t="str">
        <f>VLOOKUP($A169,forkortelser!$A$2:$B$43,2,FALSE)</f>
        <v>PFHxA</v>
      </c>
      <c r="C169" t="s">
        <v>13</v>
      </c>
      <c r="D169" t="str">
        <f>VLOOKUP(A169,Kategorier!$A$2:$B$43,2,FALSE)</f>
        <v>org milj</v>
      </c>
      <c r="E169" t="str">
        <f>VLOOKUP(A169,Kategorier!$A$2:$C$43,3,FALSE)</f>
        <v>PFAS</v>
      </c>
      <c r="F169" t="s">
        <v>96</v>
      </c>
      <c r="G169" t="str">
        <f>VLOOKUP(F169,'Tabell 8'!$A$2:$B$24,2,FALSE)</f>
        <v>målekrav</v>
      </c>
      <c r="I169" s="1">
        <v>44984</v>
      </c>
      <c r="J169" s="1" t="s">
        <v>140</v>
      </c>
      <c r="M169" t="b" cm="1">
        <f t="array" ref="M169:N169">IF(ISNUMBER(K169:L169),FALSE,TRUE)</f>
        <v>1</v>
      </c>
      <c r="N169" t="b">
        <v>1</v>
      </c>
      <c r="Q169" t="e">
        <f t="shared" si="2"/>
        <v>#DIV/0!</v>
      </c>
    </row>
    <row r="170" spans="1:17" x14ac:dyDescent="0.35">
      <c r="A170" t="s">
        <v>56</v>
      </c>
      <c r="B170" t="str">
        <f>VLOOKUP($A170,forkortelser!$A$2:$B$43,2,FALSE)</f>
        <v>PFHpA</v>
      </c>
      <c r="C170" t="s">
        <v>13</v>
      </c>
      <c r="D170" t="str">
        <f>VLOOKUP(A170,Kategorier!$A$2:$B$43,2,FALSE)</f>
        <v>org milj</v>
      </c>
      <c r="E170" t="str">
        <f>VLOOKUP(A170,Kategorier!$A$2:$C$43,3,FALSE)</f>
        <v>PFAS</v>
      </c>
      <c r="F170" t="s">
        <v>97</v>
      </c>
      <c r="G170" t="str">
        <f>VLOOKUP(F170,'Tabell 8'!$A$2:$B$24,2,FALSE)</f>
        <v>målekrav</v>
      </c>
      <c r="I170" s="1">
        <v>44858</v>
      </c>
      <c r="J170" s="1" t="s">
        <v>140</v>
      </c>
      <c r="M170" t="b" cm="1">
        <f t="array" ref="M170:N170">IF(ISNUMBER(K170:L170),FALSE,TRUE)</f>
        <v>1</v>
      </c>
      <c r="N170" t="b">
        <v>1</v>
      </c>
      <c r="Q170" t="e">
        <f t="shared" si="2"/>
        <v>#DIV/0!</v>
      </c>
    </row>
    <row r="171" spans="1:17" x14ac:dyDescent="0.35">
      <c r="A171" t="s">
        <v>56</v>
      </c>
      <c r="B171" t="str">
        <f>VLOOKUP($A171,forkortelser!$A$2:$B$43,2,FALSE)</f>
        <v>PFHpA</v>
      </c>
      <c r="C171" t="s">
        <v>13</v>
      </c>
      <c r="D171" t="str">
        <f>VLOOKUP(A171,Kategorier!$A$2:$B$43,2,FALSE)</f>
        <v>org milj</v>
      </c>
      <c r="E171" t="str">
        <f>VLOOKUP(A171,Kategorier!$A$2:$C$43,3,FALSE)</f>
        <v>PFAS</v>
      </c>
      <c r="F171" t="s">
        <v>97</v>
      </c>
      <c r="G171" t="str">
        <f>VLOOKUP(F171,'Tabell 8'!$A$2:$B$24,2,FALSE)</f>
        <v>målekrav</v>
      </c>
      <c r="I171" s="1">
        <v>44865</v>
      </c>
      <c r="J171" s="1" t="s">
        <v>140</v>
      </c>
      <c r="M171" t="b" cm="1">
        <f t="array" ref="M171:N171">IF(ISNUMBER(K171:L171),FALSE,TRUE)</f>
        <v>1</v>
      </c>
      <c r="N171" t="b">
        <v>1</v>
      </c>
      <c r="Q171" t="e">
        <f t="shared" si="2"/>
        <v>#DIV/0!</v>
      </c>
    </row>
    <row r="172" spans="1:17" x14ac:dyDescent="0.35">
      <c r="A172" t="s">
        <v>56</v>
      </c>
      <c r="B172" t="str">
        <f>VLOOKUP($A172,forkortelser!$A$2:$B$43,2,FALSE)</f>
        <v>PFHpA</v>
      </c>
      <c r="C172" t="s">
        <v>13</v>
      </c>
      <c r="D172" t="str">
        <f>VLOOKUP(A172,Kategorier!$A$2:$B$43,2,FALSE)</f>
        <v>org milj</v>
      </c>
      <c r="E172" t="str">
        <f>VLOOKUP(A172,Kategorier!$A$2:$C$43,3,FALSE)</f>
        <v>PFAS</v>
      </c>
      <c r="F172" t="s">
        <v>97</v>
      </c>
      <c r="G172" t="str">
        <f>VLOOKUP(F172,'Tabell 8'!$A$2:$B$24,2,FALSE)</f>
        <v>målekrav</v>
      </c>
      <c r="I172" s="1">
        <v>44872</v>
      </c>
      <c r="J172" s="1" t="s">
        <v>140</v>
      </c>
      <c r="M172" t="b" cm="1">
        <f t="array" ref="M172:N172">IF(ISNUMBER(K172:L172),FALSE,TRUE)</f>
        <v>1</v>
      </c>
      <c r="N172" t="b">
        <v>1</v>
      </c>
      <c r="Q172" t="e">
        <f t="shared" si="2"/>
        <v>#DIV/0!</v>
      </c>
    </row>
    <row r="173" spans="1:17" x14ac:dyDescent="0.35">
      <c r="A173" t="s">
        <v>56</v>
      </c>
      <c r="B173" t="str">
        <f>VLOOKUP($A173,forkortelser!$A$2:$B$43,2,FALSE)</f>
        <v>PFHpA</v>
      </c>
      <c r="C173" t="s">
        <v>13</v>
      </c>
      <c r="D173" t="str">
        <f>VLOOKUP(A173,Kategorier!$A$2:$B$43,2,FALSE)</f>
        <v>org milj</v>
      </c>
      <c r="E173" t="str">
        <f>VLOOKUP(A173,Kategorier!$A$2:$C$43,3,FALSE)</f>
        <v>PFAS</v>
      </c>
      <c r="F173" t="s">
        <v>97</v>
      </c>
      <c r="G173" t="str">
        <f>VLOOKUP(F173,'Tabell 8'!$A$2:$B$24,2,FALSE)</f>
        <v>målekrav</v>
      </c>
      <c r="I173" s="1">
        <v>44879</v>
      </c>
      <c r="J173" s="1" t="s">
        <v>140</v>
      </c>
      <c r="K173">
        <v>0.06</v>
      </c>
      <c r="L173">
        <v>7.0000000000000007E-2</v>
      </c>
      <c r="M173" t="b" cm="1">
        <f t="array" ref="M173:N173">IF(ISNUMBER(K173:L173),FALSE,TRUE)</f>
        <v>0</v>
      </c>
      <c r="N173" t="b">
        <v>0</v>
      </c>
      <c r="O173">
        <v>0.06</v>
      </c>
      <c r="P173">
        <v>7.0000000000000007E-2</v>
      </c>
      <c r="Q173">
        <f t="shared" si="2"/>
        <v>14.285714285714295</v>
      </c>
    </row>
    <row r="174" spans="1:17" x14ac:dyDescent="0.35">
      <c r="A174" t="s">
        <v>56</v>
      </c>
      <c r="B174" t="str">
        <f>VLOOKUP($A174,forkortelser!$A$2:$B$43,2,FALSE)</f>
        <v>PFHpA</v>
      </c>
      <c r="C174" t="s">
        <v>13</v>
      </c>
      <c r="D174" t="str">
        <f>VLOOKUP(A174,Kategorier!$A$2:$B$43,2,FALSE)</f>
        <v>org milj</v>
      </c>
      <c r="E174" t="str">
        <f>VLOOKUP(A174,Kategorier!$A$2:$C$43,3,FALSE)</f>
        <v>PFAS</v>
      </c>
      <c r="F174" t="s">
        <v>97</v>
      </c>
      <c r="G174" t="str">
        <f>VLOOKUP(F174,'Tabell 8'!$A$2:$B$24,2,FALSE)</f>
        <v>målekrav</v>
      </c>
      <c r="I174" s="1">
        <v>44886</v>
      </c>
      <c r="J174" s="1" t="s">
        <v>140</v>
      </c>
      <c r="M174" t="b" cm="1">
        <f t="array" ref="M174:N174">IF(ISNUMBER(K174:L174),FALSE,TRUE)</f>
        <v>1</v>
      </c>
      <c r="N174" t="b">
        <v>1</v>
      </c>
      <c r="Q174" t="e">
        <f t="shared" si="2"/>
        <v>#DIV/0!</v>
      </c>
    </row>
    <row r="175" spans="1:17" x14ac:dyDescent="0.35">
      <c r="A175" t="s">
        <v>56</v>
      </c>
      <c r="B175" t="str">
        <f>VLOOKUP($A175,forkortelser!$A$2:$B$43,2,FALSE)</f>
        <v>PFHpA</v>
      </c>
      <c r="C175" t="s">
        <v>13</v>
      </c>
      <c r="D175" t="str">
        <f>VLOOKUP(A175,Kategorier!$A$2:$B$43,2,FALSE)</f>
        <v>org milj</v>
      </c>
      <c r="E175" t="str">
        <f>VLOOKUP(A175,Kategorier!$A$2:$C$43,3,FALSE)</f>
        <v>PFAS</v>
      </c>
      <c r="F175" t="s">
        <v>97</v>
      </c>
      <c r="G175" t="str">
        <f>VLOOKUP(F175,'Tabell 8'!$A$2:$B$24,2,FALSE)</f>
        <v>målekrav</v>
      </c>
      <c r="I175" s="1">
        <v>44907</v>
      </c>
      <c r="J175" s="1" t="s">
        <v>140</v>
      </c>
      <c r="M175" t="b" cm="1">
        <f t="array" ref="M175:N175">IF(ISNUMBER(K175:L175),FALSE,TRUE)</f>
        <v>1</v>
      </c>
      <c r="N175" t="b">
        <v>1</v>
      </c>
      <c r="Q175" t="e">
        <f t="shared" si="2"/>
        <v>#DIV/0!</v>
      </c>
    </row>
    <row r="176" spans="1:17" x14ac:dyDescent="0.35">
      <c r="A176" t="s">
        <v>56</v>
      </c>
      <c r="B176" t="str">
        <f>VLOOKUP($A176,forkortelser!$A$2:$B$43,2,FALSE)</f>
        <v>PFHpA</v>
      </c>
      <c r="C176" t="s">
        <v>13</v>
      </c>
      <c r="D176" t="str">
        <f>VLOOKUP(A176,Kategorier!$A$2:$B$43,2,FALSE)</f>
        <v>org milj</v>
      </c>
      <c r="E176" t="str">
        <f>VLOOKUP(A176,Kategorier!$A$2:$C$43,3,FALSE)</f>
        <v>PFAS</v>
      </c>
      <c r="F176" t="s">
        <v>97</v>
      </c>
      <c r="G176" t="str">
        <f>VLOOKUP(F176,'Tabell 8'!$A$2:$B$24,2,FALSE)</f>
        <v>målekrav</v>
      </c>
      <c r="I176" s="1">
        <v>44970</v>
      </c>
      <c r="J176" s="1" t="s">
        <v>140</v>
      </c>
      <c r="M176" t="b" cm="1">
        <f t="array" ref="M176:N176">IF(ISNUMBER(K176:L176),FALSE,TRUE)</f>
        <v>1</v>
      </c>
      <c r="N176" t="b">
        <v>1</v>
      </c>
      <c r="Q176" t="e">
        <f t="shared" si="2"/>
        <v>#DIV/0!</v>
      </c>
    </row>
    <row r="177" spans="1:17" x14ac:dyDescent="0.35">
      <c r="A177" t="s">
        <v>56</v>
      </c>
      <c r="B177" t="str">
        <f>VLOOKUP($A177,forkortelser!$A$2:$B$43,2,FALSE)</f>
        <v>PFHpA</v>
      </c>
      <c r="C177" t="s">
        <v>13</v>
      </c>
      <c r="D177" t="str">
        <f>VLOOKUP(A177,Kategorier!$A$2:$B$43,2,FALSE)</f>
        <v>org milj</v>
      </c>
      <c r="E177" t="str">
        <f>VLOOKUP(A177,Kategorier!$A$2:$C$43,3,FALSE)</f>
        <v>PFAS</v>
      </c>
      <c r="F177" t="s">
        <v>97</v>
      </c>
      <c r="G177" t="str">
        <f>VLOOKUP(F177,'Tabell 8'!$A$2:$B$24,2,FALSE)</f>
        <v>målekrav</v>
      </c>
      <c r="I177" s="1">
        <v>44984</v>
      </c>
      <c r="J177" s="1" t="s">
        <v>140</v>
      </c>
      <c r="M177" t="b" cm="1">
        <f t="array" ref="M177:N177">IF(ISNUMBER(K177:L177),FALSE,TRUE)</f>
        <v>1</v>
      </c>
      <c r="N177" t="b">
        <v>1</v>
      </c>
      <c r="Q177" t="e">
        <f t="shared" si="2"/>
        <v>#DIV/0!</v>
      </c>
    </row>
    <row r="178" spans="1:17" x14ac:dyDescent="0.35">
      <c r="A178" t="s">
        <v>57</v>
      </c>
      <c r="B178" t="str">
        <f>VLOOKUP($A178,forkortelser!$A$2:$B$43,2,FALSE)</f>
        <v>PFOS</v>
      </c>
      <c r="C178" t="s">
        <v>13</v>
      </c>
      <c r="D178" t="str">
        <f>VLOOKUP(A178,Kategorier!$A$2:$B$43,2,FALSE)</f>
        <v>org milj</v>
      </c>
      <c r="E178" t="str">
        <f>VLOOKUP(A178,Kategorier!$A$2:$C$43,3,FALSE)</f>
        <v>PFAS</v>
      </c>
      <c r="F178" t="s">
        <v>96</v>
      </c>
      <c r="G178" t="str">
        <f>VLOOKUP(F178,'Tabell 8'!$A$2:$B$24,2,FALSE)</f>
        <v>målekrav</v>
      </c>
      <c r="I178" s="1">
        <v>44858</v>
      </c>
      <c r="J178" s="1" t="s">
        <v>140</v>
      </c>
      <c r="M178" t="b" cm="1">
        <f t="array" ref="M178:N178">IF(ISNUMBER(K178:L178),FALSE,TRUE)</f>
        <v>1</v>
      </c>
      <c r="N178" t="b">
        <v>1</v>
      </c>
      <c r="Q178" t="e">
        <f t="shared" si="2"/>
        <v>#DIV/0!</v>
      </c>
    </row>
    <row r="179" spans="1:17" x14ac:dyDescent="0.35">
      <c r="A179" t="s">
        <v>57</v>
      </c>
      <c r="B179" t="str">
        <f>VLOOKUP($A179,forkortelser!$A$2:$B$43,2,FALSE)</f>
        <v>PFOS</v>
      </c>
      <c r="C179" t="s">
        <v>13</v>
      </c>
      <c r="D179" t="str">
        <f>VLOOKUP(A179,Kategorier!$A$2:$B$43,2,FALSE)</f>
        <v>org milj</v>
      </c>
      <c r="E179" t="str">
        <f>VLOOKUP(A179,Kategorier!$A$2:$C$43,3,FALSE)</f>
        <v>PFAS</v>
      </c>
      <c r="F179" t="s">
        <v>96</v>
      </c>
      <c r="G179" t="str">
        <f>VLOOKUP(F179,'Tabell 8'!$A$2:$B$24,2,FALSE)</f>
        <v>målekrav</v>
      </c>
      <c r="I179" s="1">
        <v>44865</v>
      </c>
      <c r="J179" s="1" t="s">
        <v>140</v>
      </c>
      <c r="M179" t="b" cm="1">
        <f t="array" ref="M179:N179">IF(ISNUMBER(K179:L179),FALSE,TRUE)</f>
        <v>1</v>
      </c>
      <c r="N179" t="b">
        <v>1</v>
      </c>
      <c r="Q179" t="e">
        <f t="shared" si="2"/>
        <v>#DIV/0!</v>
      </c>
    </row>
    <row r="180" spans="1:17" x14ac:dyDescent="0.35">
      <c r="A180" t="s">
        <v>57</v>
      </c>
      <c r="B180" t="str">
        <f>VLOOKUP($A180,forkortelser!$A$2:$B$43,2,FALSE)</f>
        <v>PFOS</v>
      </c>
      <c r="C180" t="s">
        <v>13</v>
      </c>
      <c r="D180" t="str">
        <f>VLOOKUP(A180,Kategorier!$A$2:$B$43,2,FALSE)</f>
        <v>org milj</v>
      </c>
      <c r="E180" t="str">
        <f>VLOOKUP(A180,Kategorier!$A$2:$C$43,3,FALSE)</f>
        <v>PFAS</v>
      </c>
      <c r="F180" t="s">
        <v>96</v>
      </c>
      <c r="G180" t="str">
        <f>VLOOKUP(F180,'Tabell 8'!$A$2:$B$24,2,FALSE)</f>
        <v>målekrav</v>
      </c>
      <c r="I180" s="1">
        <v>44872</v>
      </c>
      <c r="J180" s="1" t="s">
        <v>140</v>
      </c>
      <c r="M180" t="b" cm="1">
        <f t="array" ref="M180:N180">IF(ISNUMBER(K180:L180),FALSE,TRUE)</f>
        <v>1</v>
      </c>
      <c r="N180" t="b">
        <v>1</v>
      </c>
      <c r="Q180" t="e">
        <f t="shared" si="2"/>
        <v>#DIV/0!</v>
      </c>
    </row>
    <row r="181" spans="1:17" x14ac:dyDescent="0.35">
      <c r="A181" t="s">
        <v>57</v>
      </c>
      <c r="B181" t="str">
        <f>VLOOKUP($A181,forkortelser!$A$2:$B$43,2,FALSE)</f>
        <v>PFOS</v>
      </c>
      <c r="C181" t="s">
        <v>13</v>
      </c>
      <c r="D181" t="str">
        <f>VLOOKUP(A181,Kategorier!$A$2:$B$43,2,FALSE)</f>
        <v>org milj</v>
      </c>
      <c r="E181" t="str">
        <f>VLOOKUP(A181,Kategorier!$A$2:$C$43,3,FALSE)</f>
        <v>PFAS</v>
      </c>
      <c r="F181" t="s">
        <v>96</v>
      </c>
      <c r="G181" t="str">
        <f>VLOOKUP(F181,'Tabell 8'!$A$2:$B$24,2,FALSE)</f>
        <v>målekrav</v>
      </c>
      <c r="I181" s="1">
        <v>44879</v>
      </c>
      <c r="J181" s="1" t="s">
        <v>140</v>
      </c>
      <c r="K181">
        <v>2.2200000000000001E-2</v>
      </c>
      <c r="L181">
        <v>6.3600000000000004E-2</v>
      </c>
      <c r="M181" t="b" cm="1">
        <f t="array" ref="M181:N181">IF(ISNUMBER(K181:L181),FALSE,TRUE)</f>
        <v>0</v>
      </c>
      <c r="N181" t="b">
        <v>0</v>
      </c>
      <c r="O181">
        <v>2.2200000000000001E-2</v>
      </c>
      <c r="P181">
        <v>6.3600000000000004E-2</v>
      </c>
      <c r="Q181">
        <f t="shared" si="2"/>
        <v>65.094339622641513</v>
      </c>
    </row>
    <row r="182" spans="1:17" x14ac:dyDescent="0.35">
      <c r="A182" t="s">
        <v>57</v>
      </c>
      <c r="B182" t="str">
        <f>VLOOKUP($A182,forkortelser!$A$2:$B$43,2,FALSE)</f>
        <v>PFOS</v>
      </c>
      <c r="C182" t="s">
        <v>13</v>
      </c>
      <c r="D182" t="str">
        <f>VLOOKUP(A182,Kategorier!$A$2:$B$43,2,FALSE)</f>
        <v>org milj</v>
      </c>
      <c r="E182" t="str">
        <f>VLOOKUP(A182,Kategorier!$A$2:$C$43,3,FALSE)</f>
        <v>PFAS</v>
      </c>
      <c r="F182" t="s">
        <v>96</v>
      </c>
      <c r="G182" t="str">
        <f>VLOOKUP(F182,'Tabell 8'!$A$2:$B$24,2,FALSE)</f>
        <v>målekrav</v>
      </c>
      <c r="I182" s="1">
        <v>44886</v>
      </c>
      <c r="J182" s="1" t="s">
        <v>140</v>
      </c>
      <c r="M182" t="b" cm="1">
        <f t="array" ref="M182:N182">IF(ISNUMBER(K182:L182),FALSE,TRUE)</f>
        <v>1</v>
      </c>
      <c r="N182" t="b">
        <v>1</v>
      </c>
      <c r="Q182" t="e">
        <f t="shared" si="2"/>
        <v>#DIV/0!</v>
      </c>
    </row>
    <row r="183" spans="1:17" x14ac:dyDescent="0.35">
      <c r="A183" t="s">
        <v>57</v>
      </c>
      <c r="B183" t="str">
        <f>VLOOKUP($A183,forkortelser!$A$2:$B$43,2,FALSE)</f>
        <v>PFOS</v>
      </c>
      <c r="C183" t="s">
        <v>13</v>
      </c>
      <c r="D183" t="str">
        <f>VLOOKUP(A183,Kategorier!$A$2:$B$43,2,FALSE)</f>
        <v>org milj</v>
      </c>
      <c r="E183" t="str">
        <f>VLOOKUP(A183,Kategorier!$A$2:$C$43,3,FALSE)</f>
        <v>PFAS</v>
      </c>
      <c r="F183" t="s">
        <v>96</v>
      </c>
      <c r="G183" t="str">
        <f>VLOOKUP(F183,'Tabell 8'!$A$2:$B$24,2,FALSE)</f>
        <v>målekrav</v>
      </c>
      <c r="I183" s="1">
        <v>44907</v>
      </c>
      <c r="J183" s="1" t="s">
        <v>140</v>
      </c>
      <c r="M183" t="b" cm="1">
        <f t="array" ref="M183:N183">IF(ISNUMBER(K183:L183),FALSE,TRUE)</f>
        <v>1</v>
      </c>
      <c r="N183" t="b">
        <v>1</v>
      </c>
      <c r="Q183" t="e">
        <f t="shared" si="2"/>
        <v>#DIV/0!</v>
      </c>
    </row>
    <row r="184" spans="1:17" x14ac:dyDescent="0.35">
      <c r="A184" t="s">
        <v>57</v>
      </c>
      <c r="B184" t="str">
        <f>VLOOKUP($A184,forkortelser!$A$2:$B$43,2,FALSE)</f>
        <v>PFOS</v>
      </c>
      <c r="C184" t="s">
        <v>13</v>
      </c>
      <c r="D184" t="str">
        <f>VLOOKUP(A184,Kategorier!$A$2:$B$43,2,FALSE)</f>
        <v>org milj</v>
      </c>
      <c r="E184" t="str">
        <f>VLOOKUP(A184,Kategorier!$A$2:$C$43,3,FALSE)</f>
        <v>PFAS</v>
      </c>
      <c r="F184" t="s">
        <v>96</v>
      </c>
      <c r="G184" t="str">
        <f>VLOOKUP(F184,'Tabell 8'!$A$2:$B$24,2,FALSE)</f>
        <v>målekrav</v>
      </c>
      <c r="I184" s="1">
        <v>44970</v>
      </c>
      <c r="J184" s="1" t="s">
        <v>140</v>
      </c>
      <c r="M184" t="b" cm="1">
        <f t="array" ref="M184:N184">IF(ISNUMBER(K184:L184),FALSE,TRUE)</f>
        <v>1</v>
      </c>
      <c r="N184" t="b">
        <v>1</v>
      </c>
      <c r="Q184" t="e">
        <f t="shared" si="2"/>
        <v>#DIV/0!</v>
      </c>
    </row>
    <row r="185" spans="1:17" x14ac:dyDescent="0.35">
      <c r="A185" t="s">
        <v>57</v>
      </c>
      <c r="B185" t="str">
        <f>VLOOKUP($A185,forkortelser!$A$2:$B$43,2,FALSE)</f>
        <v>PFOS</v>
      </c>
      <c r="C185" t="s">
        <v>13</v>
      </c>
      <c r="D185" t="str">
        <f>VLOOKUP(A185,Kategorier!$A$2:$B$43,2,FALSE)</f>
        <v>org milj</v>
      </c>
      <c r="E185" t="str">
        <f>VLOOKUP(A185,Kategorier!$A$2:$C$43,3,FALSE)</f>
        <v>PFAS</v>
      </c>
      <c r="F185" t="s">
        <v>96</v>
      </c>
      <c r="G185" t="str">
        <f>VLOOKUP(F185,'Tabell 8'!$A$2:$B$24,2,FALSE)</f>
        <v>målekrav</v>
      </c>
      <c r="I185" s="1">
        <v>44984</v>
      </c>
      <c r="J185" s="1" t="s">
        <v>140</v>
      </c>
      <c r="M185" t="b" cm="1">
        <f t="array" ref="M185:N185">IF(ISNUMBER(K185:L185),FALSE,TRUE)</f>
        <v>1</v>
      </c>
      <c r="N185" t="b">
        <v>1</v>
      </c>
      <c r="Q185" t="e">
        <f t="shared" si="2"/>
        <v>#DIV/0!</v>
      </c>
    </row>
    <row r="186" spans="1:17" x14ac:dyDescent="0.35">
      <c r="A186" t="s">
        <v>134</v>
      </c>
      <c r="B186" t="str">
        <f>VLOOKUP($A186,forkortelser!$A$2:$B$43,2,FALSE)</f>
        <v>PFOA</v>
      </c>
      <c r="C186" t="s">
        <v>13</v>
      </c>
      <c r="D186" t="str">
        <f>VLOOKUP(A186,Kategorier!$A$2:$B$43,2,FALSE)</f>
        <v>org milj</v>
      </c>
      <c r="E186" t="str">
        <f>VLOOKUP(A186,Kategorier!$A$2:$C$43,3,FALSE)</f>
        <v>PFAS</v>
      </c>
      <c r="F186" t="s">
        <v>97</v>
      </c>
      <c r="G186" t="str">
        <f>VLOOKUP(F186,'Tabell 8'!$A$2:$B$24,2,FALSE)</f>
        <v>målekrav</v>
      </c>
      <c r="I186" s="1">
        <v>44858</v>
      </c>
      <c r="J186" s="1" t="s">
        <v>140</v>
      </c>
      <c r="M186" t="b" cm="1">
        <f t="array" ref="M186:N186">IF(ISNUMBER(K186:L186),FALSE,TRUE)</f>
        <v>1</v>
      </c>
      <c r="N186" t="b">
        <v>1</v>
      </c>
      <c r="Q186" t="e">
        <f t="shared" si="2"/>
        <v>#DIV/0!</v>
      </c>
    </row>
    <row r="187" spans="1:17" x14ac:dyDescent="0.35">
      <c r="A187" t="s">
        <v>134</v>
      </c>
      <c r="B187" t="str">
        <f>VLOOKUP($A187,forkortelser!$A$2:$B$43,2,FALSE)</f>
        <v>PFOA</v>
      </c>
      <c r="C187" t="s">
        <v>13</v>
      </c>
      <c r="D187" t="str">
        <f>VLOOKUP(A187,Kategorier!$A$2:$B$43,2,FALSE)</f>
        <v>org milj</v>
      </c>
      <c r="E187" t="str">
        <f>VLOOKUP(A187,Kategorier!$A$2:$C$43,3,FALSE)</f>
        <v>PFAS</v>
      </c>
      <c r="F187" t="s">
        <v>97</v>
      </c>
      <c r="G187" t="str">
        <f>VLOOKUP(F187,'Tabell 8'!$A$2:$B$24,2,FALSE)</f>
        <v>målekrav</v>
      </c>
      <c r="I187" s="1">
        <v>44865</v>
      </c>
      <c r="J187" s="1" t="s">
        <v>140</v>
      </c>
      <c r="M187" t="b" cm="1">
        <f t="array" ref="M187:N187">IF(ISNUMBER(K187:L187),FALSE,TRUE)</f>
        <v>1</v>
      </c>
      <c r="N187" t="b">
        <v>1</v>
      </c>
      <c r="Q187" t="e">
        <f t="shared" si="2"/>
        <v>#DIV/0!</v>
      </c>
    </row>
    <row r="188" spans="1:17" x14ac:dyDescent="0.35">
      <c r="A188" t="s">
        <v>134</v>
      </c>
      <c r="B188" t="str">
        <f>VLOOKUP($A188,forkortelser!$A$2:$B$43,2,FALSE)</f>
        <v>PFOA</v>
      </c>
      <c r="C188" t="s">
        <v>13</v>
      </c>
      <c r="D188" t="str">
        <f>VLOOKUP(A188,Kategorier!$A$2:$B$43,2,FALSE)</f>
        <v>org milj</v>
      </c>
      <c r="E188" t="str">
        <f>VLOOKUP(A188,Kategorier!$A$2:$C$43,3,FALSE)</f>
        <v>PFAS</v>
      </c>
      <c r="F188" t="s">
        <v>97</v>
      </c>
      <c r="G188" t="str">
        <f>VLOOKUP(F188,'Tabell 8'!$A$2:$B$24,2,FALSE)</f>
        <v>målekrav</v>
      </c>
      <c r="I188" s="1">
        <v>44872</v>
      </c>
      <c r="J188" s="1" t="s">
        <v>140</v>
      </c>
      <c r="M188" t="b" cm="1">
        <f t="array" ref="M188:N188">IF(ISNUMBER(K188:L188),FALSE,TRUE)</f>
        <v>1</v>
      </c>
      <c r="N188" t="b">
        <v>1</v>
      </c>
      <c r="Q188" t="e">
        <f t="shared" si="2"/>
        <v>#DIV/0!</v>
      </c>
    </row>
    <row r="189" spans="1:17" x14ac:dyDescent="0.35">
      <c r="A189" t="s">
        <v>134</v>
      </c>
      <c r="B189" t="str">
        <f>VLOOKUP($A189,forkortelser!$A$2:$B$43,2,FALSE)</f>
        <v>PFOA</v>
      </c>
      <c r="C189" t="s">
        <v>13</v>
      </c>
      <c r="D189" t="str">
        <f>VLOOKUP(A189,Kategorier!$A$2:$B$43,2,FALSE)</f>
        <v>org milj</v>
      </c>
      <c r="E189" t="str">
        <f>VLOOKUP(A189,Kategorier!$A$2:$C$43,3,FALSE)</f>
        <v>PFAS</v>
      </c>
      <c r="F189" t="s">
        <v>97</v>
      </c>
      <c r="G189" t="str">
        <f>VLOOKUP(F189,'Tabell 8'!$A$2:$B$24,2,FALSE)</f>
        <v>målekrav</v>
      </c>
      <c r="I189" s="1">
        <v>44879</v>
      </c>
      <c r="J189" s="1" t="s">
        <v>140</v>
      </c>
      <c r="K189">
        <v>5.9900000000000002E-2</v>
      </c>
      <c r="L189">
        <v>9.7900000000000001E-2</v>
      </c>
      <c r="M189" t="b" cm="1">
        <f t="array" ref="M189:N189">IF(ISNUMBER(K189:L189),FALSE,TRUE)</f>
        <v>0</v>
      </c>
      <c r="N189" t="b">
        <v>0</v>
      </c>
      <c r="O189">
        <v>5.9900000000000002E-2</v>
      </c>
      <c r="P189">
        <v>9.7900000000000001E-2</v>
      </c>
      <c r="Q189">
        <f t="shared" si="2"/>
        <v>38.815117466802853</v>
      </c>
    </row>
    <row r="190" spans="1:17" x14ac:dyDescent="0.35">
      <c r="A190" t="s">
        <v>134</v>
      </c>
      <c r="B190" t="str">
        <f>VLOOKUP($A190,forkortelser!$A$2:$B$43,2,FALSE)</f>
        <v>PFOA</v>
      </c>
      <c r="C190" t="s">
        <v>13</v>
      </c>
      <c r="D190" t="str">
        <f>VLOOKUP(A190,Kategorier!$A$2:$B$43,2,FALSE)</f>
        <v>org milj</v>
      </c>
      <c r="E190" t="str">
        <f>VLOOKUP(A190,Kategorier!$A$2:$C$43,3,FALSE)</f>
        <v>PFAS</v>
      </c>
      <c r="F190" t="s">
        <v>97</v>
      </c>
      <c r="G190" t="str">
        <f>VLOOKUP(F190,'Tabell 8'!$A$2:$B$24,2,FALSE)</f>
        <v>målekrav</v>
      </c>
      <c r="I190" s="1">
        <v>44886</v>
      </c>
      <c r="J190" s="1" t="s">
        <v>140</v>
      </c>
      <c r="M190" t="b" cm="1">
        <f t="array" ref="M190:N190">IF(ISNUMBER(K190:L190),FALSE,TRUE)</f>
        <v>1</v>
      </c>
      <c r="N190" t="b">
        <v>1</v>
      </c>
      <c r="Q190" t="e">
        <f t="shared" si="2"/>
        <v>#DIV/0!</v>
      </c>
    </row>
    <row r="191" spans="1:17" x14ac:dyDescent="0.35">
      <c r="A191" t="s">
        <v>134</v>
      </c>
      <c r="B191" t="str">
        <f>VLOOKUP($A191,forkortelser!$A$2:$B$43,2,FALSE)</f>
        <v>PFOA</v>
      </c>
      <c r="C191" t="s">
        <v>13</v>
      </c>
      <c r="D191" t="str">
        <f>VLOOKUP(A191,Kategorier!$A$2:$B$43,2,FALSE)</f>
        <v>org milj</v>
      </c>
      <c r="E191" t="str">
        <f>VLOOKUP(A191,Kategorier!$A$2:$C$43,3,FALSE)</f>
        <v>PFAS</v>
      </c>
      <c r="F191" t="s">
        <v>97</v>
      </c>
      <c r="G191" t="str">
        <f>VLOOKUP(F191,'Tabell 8'!$A$2:$B$24,2,FALSE)</f>
        <v>målekrav</v>
      </c>
      <c r="I191" s="1">
        <v>44907</v>
      </c>
      <c r="J191" s="1" t="s">
        <v>140</v>
      </c>
      <c r="M191" t="b" cm="1">
        <f t="array" ref="M191:N191">IF(ISNUMBER(K191:L191),FALSE,TRUE)</f>
        <v>1</v>
      </c>
      <c r="N191" t="b">
        <v>1</v>
      </c>
      <c r="Q191" t="e">
        <f t="shared" si="2"/>
        <v>#DIV/0!</v>
      </c>
    </row>
    <row r="192" spans="1:17" x14ac:dyDescent="0.35">
      <c r="A192" t="s">
        <v>134</v>
      </c>
      <c r="B192" t="str">
        <f>VLOOKUP($A192,forkortelser!$A$2:$B$43,2,FALSE)</f>
        <v>PFOA</v>
      </c>
      <c r="C192" t="s">
        <v>13</v>
      </c>
      <c r="D192" t="str">
        <f>VLOOKUP(A192,Kategorier!$A$2:$B$43,2,FALSE)</f>
        <v>org milj</v>
      </c>
      <c r="E192" t="str">
        <f>VLOOKUP(A192,Kategorier!$A$2:$C$43,3,FALSE)</f>
        <v>PFAS</v>
      </c>
      <c r="F192" t="s">
        <v>97</v>
      </c>
      <c r="G192" t="str">
        <f>VLOOKUP(F192,'Tabell 8'!$A$2:$B$24,2,FALSE)</f>
        <v>målekrav</v>
      </c>
      <c r="I192" s="1">
        <v>44970</v>
      </c>
      <c r="J192" s="1" t="s">
        <v>140</v>
      </c>
      <c r="M192" t="b" cm="1">
        <f t="array" ref="M192:N192">IF(ISNUMBER(K192:L192),FALSE,TRUE)</f>
        <v>1</v>
      </c>
      <c r="N192" t="b">
        <v>1</v>
      </c>
      <c r="Q192" t="e">
        <f t="shared" si="2"/>
        <v>#DIV/0!</v>
      </c>
    </row>
    <row r="193" spans="1:17" x14ac:dyDescent="0.35">
      <c r="A193" t="s">
        <v>134</v>
      </c>
      <c r="B193" t="str">
        <f>VLOOKUP($A193,forkortelser!$A$2:$B$43,2,FALSE)</f>
        <v>PFOA</v>
      </c>
      <c r="C193" t="s">
        <v>13</v>
      </c>
      <c r="D193" t="str">
        <f>VLOOKUP(A193,Kategorier!$A$2:$B$43,2,FALSE)</f>
        <v>org milj</v>
      </c>
      <c r="E193" t="str">
        <f>VLOOKUP(A193,Kategorier!$A$2:$C$43,3,FALSE)</f>
        <v>PFAS</v>
      </c>
      <c r="F193" t="s">
        <v>97</v>
      </c>
      <c r="G193" t="str">
        <f>VLOOKUP(F193,'Tabell 8'!$A$2:$B$24,2,FALSE)</f>
        <v>målekrav</v>
      </c>
      <c r="I193" s="1">
        <v>44984</v>
      </c>
      <c r="J193" s="1" t="s">
        <v>140</v>
      </c>
      <c r="M193" t="b" cm="1">
        <f t="array" ref="M193:N193">IF(ISNUMBER(K193:L193),FALSE,TRUE)</f>
        <v>1</v>
      </c>
      <c r="N193" t="b">
        <v>1</v>
      </c>
      <c r="Q193" t="e">
        <f t="shared" si="2"/>
        <v>#DIV/0!</v>
      </c>
    </row>
    <row r="194" spans="1:17" x14ac:dyDescent="0.35">
      <c r="A194" t="s">
        <v>58</v>
      </c>
      <c r="B194" t="str">
        <f>VLOOKUP($A194,forkortelser!$A$2:$B$43,2,FALSE)</f>
        <v>PFPeA</v>
      </c>
      <c r="C194" t="s">
        <v>13</v>
      </c>
      <c r="D194" t="str">
        <f>VLOOKUP(A194,Kategorier!$A$2:$B$43,2,FALSE)</f>
        <v>org milj</v>
      </c>
      <c r="E194" t="str">
        <f>VLOOKUP(A194,Kategorier!$A$2:$C$43,3,FALSE)</f>
        <v>PFAS</v>
      </c>
      <c r="F194" t="s">
        <v>97</v>
      </c>
      <c r="G194" t="str">
        <f>VLOOKUP(F194,'Tabell 8'!$A$2:$B$24,2,FALSE)</f>
        <v>målekrav</v>
      </c>
      <c r="I194" s="1">
        <v>44858</v>
      </c>
      <c r="J194" s="1" t="s">
        <v>140</v>
      </c>
      <c r="M194" t="b" cm="1">
        <f t="array" ref="M194:N194">IF(ISNUMBER(K194:L194),FALSE,TRUE)</f>
        <v>1</v>
      </c>
      <c r="N194" t="b">
        <v>1</v>
      </c>
      <c r="Q194" t="e">
        <f t="shared" si="2"/>
        <v>#DIV/0!</v>
      </c>
    </row>
    <row r="195" spans="1:17" x14ac:dyDescent="0.35">
      <c r="A195" t="s">
        <v>58</v>
      </c>
      <c r="B195" t="str">
        <f>VLOOKUP($A195,forkortelser!$A$2:$B$43,2,FALSE)</f>
        <v>PFPeA</v>
      </c>
      <c r="C195" t="s">
        <v>13</v>
      </c>
      <c r="D195" t="str">
        <f>VLOOKUP(A195,Kategorier!$A$2:$B$43,2,FALSE)</f>
        <v>org milj</v>
      </c>
      <c r="E195" t="str">
        <f>VLOOKUP(A195,Kategorier!$A$2:$C$43,3,FALSE)</f>
        <v>PFAS</v>
      </c>
      <c r="F195" t="s">
        <v>97</v>
      </c>
      <c r="G195" t="str">
        <f>VLOOKUP(F195,'Tabell 8'!$A$2:$B$24,2,FALSE)</f>
        <v>målekrav</v>
      </c>
      <c r="I195" s="1">
        <v>44865</v>
      </c>
      <c r="J195" s="1" t="s">
        <v>140</v>
      </c>
      <c r="M195" t="b" cm="1">
        <f t="array" ref="M195:N195">IF(ISNUMBER(K195:L195),FALSE,TRUE)</f>
        <v>1</v>
      </c>
      <c r="N195" t="b">
        <v>1</v>
      </c>
      <c r="Q195" t="e">
        <f t="shared" ref="Q195:Q258" si="3">(P195-O195)/P195*100</f>
        <v>#DIV/0!</v>
      </c>
    </row>
    <row r="196" spans="1:17" x14ac:dyDescent="0.35">
      <c r="A196" t="s">
        <v>58</v>
      </c>
      <c r="B196" t="str">
        <f>VLOOKUP($A196,forkortelser!$A$2:$B$43,2,FALSE)</f>
        <v>PFPeA</v>
      </c>
      <c r="C196" t="s">
        <v>13</v>
      </c>
      <c r="D196" t="str">
        <f>VLOOKUP(A196,Kategorier!$A$2:$B$43,2,FALSE)</f>
        <v>org milj</v>
      </c>
      <c r="E196" t="str">
        <f>VLOOKUP(A196,Kategorier!$A$2:$C$43,3,FALSE)</f>
        <v>PFAS</v>
      </c>
      <c r="F196" t="s">
        <v>97</v>
      </c>
      <c r="G196" t="str">
        <f>VLOOKUP(F196,'Tabell 8'!$A$2:$B$24,2,FALSE)</f>
        <v>målekrav</v>
      </c>
      <c r="I196" s="1">
        <v>44872</v>
      </c>
      <c r="J196" s="1" t="s">
        <v>140</v>
      </c>
      <c r="M196" t="b" cm="1">
        <f t="array" ref="M196:N196">IF(ISNUMBER(K196:L196),FALSE,TRUE)</f>
        <v>1</v>
      </c>
      <c r="N196" t="b">
        <v>1</v>
      </c>
      <c r="Q196" t="e">
        <f t="shared" si="3"/>
        <v>#DIV/0!</v>
      </c>
    </row>
    <row r="197" spans="1:17" x14ac:dyDescent="0.35">
      <c r="A197" t="s">
        <v>58</v>
      </c>
      <c r="B197" t="str">
        <f>VLOOKUP($A197,forkortelser!$A$2:$B$43,2,FALSE)</f>
        <v>PFPeA</v>
      </c>
      <c r="C197" t="s">
        <v>13</v>
      </c>
      <c r="D197" t="str">
        <f>VLOOKUP(A197,Kategorier!$A$2:$B$43,2,FALSE)</f>
        <v>org milj</v>
      </c>
      <c r="E197" t="str">
        <f>VLOOKUP(A197,Kategorier!$A$2:$C$43,3,FALSE)</f>
        <v>PFAS</v>
      </c>
      <c r="F197" t="s">
        <v>97</v>
      </c>
      <c r="G197" t="str">
        <f>VLOOKUP(F197,'Tabell 8'!$A$2:$B$24,2,FALSE)</f>
        <v>målekrav</v>
      </c>
      <c r="I197" s="1">
        <v>44879</v>
      </c>
      <c r="J197" s="1" t="s">
        <v>140</v>
      </c>
      <c r="K197">
        <v>0.183</v>
      </c>
      <c r="L197">
        <v>0.20699999999999999</v>
      </c>
      <c r="M197" t="b" cm="1">
        <f t="array" ref="M197:N197">IF(ISNUMBER(K197:L197),FALSE,TRUE)</f>
        <v>0</v>
      </c>
      <c r="N197" t="b">
        <v>0</v>
      </c>
      <c r="O197">
        <v>0.183</v>
      </c>
      <c r="P197">
        <v>0.20699999999999999</v>
      </c>
      <c r="Q197">
        <f t="shared" si="3"/>
        <v>11.594202898550723</v>
      </c>
    </row>
    <row r="198" spans="1:17" x14ac:dyDescent="0.35">
      <c r="A198" t="s">
        <v>58</v>
      </c>
      <c r="B198" t="str">
        <f>VLOOKUP($A198,forkortelser!$A$2:$B$43,2,FALSE)</f>
        <v>PFPeA</v>
      </c>
      <c r="C198" t="s">
        <v>13</v>
      </c>
      <c r="D198" t="str">
        <f>VLOOKUP(A198,Kategorier!$A$2:$B$43,2,FALSE)</f>
        <v>org milj</v>
      </c>
      <c r="E198" t="str">
        <f>VLOOKUP(A198,Kategorier!$A$2:$C$43,3,FALSE)</f>
        <v>PFAS</v>
      </c>
      <c r="F198" t="s">
        <v>97</v>
      </c>
      <c r="G198" t="str">
        <f>VLOOKUP(F198,'Tabell 8'!$A$2:$B$24,2,FALSE)</f>
        <v>målekrav</v>
      </c>
      <c r="I198" s="1">
        <v>44886</v>
      </c>
      <c r="J198" s="1" t="s">
        <v>140</v>
      </c>
      <c r="M198" t="b" cm="1">
        <f t="array" ref="M198:N198">IF(ISNUMBER(K198:L198),FALSE,TRUE)</f>
        <v>1</v>
      </c>
      <c r="N198" t="b">
        <v>1</v>
      </c>
      <c r="Q198" t="e">
        <f t="shared" si="3"/>
        <v>#DIV/0!</v>
      </c>
    </row>
    <row r="199" spans="1:17" x14ac:dyDescent="0.35">
      <c r="A199" t="s">
        <v>58</v>
      </c>
      <c r="B199" t="str">
        <f>VLOOKUP($A199,forkortelser!$A$2:$B$43,2,FALSE)</f>
        <v>PFPeA</v>
      </c>
      <c r="C199" t="s">
        <v>13</v>
      </c>
      <c r="D199" t="str">
        <f>VLOOKUP(A199,Kategorier!$A$2:$B$43,2,FALSE)</f>
        <v>org milj</v>
      </c>
      <c r="E199" t="str">
        <f>VLOOKUP(A199,Kategorier!$A$2:$C$43,3,FALSE)</f>
        <v>PFAS</v>
      </c>
      <c r="F199" t="s">
        <v>97</v>
      </c>
      <c r="G199" t="str">
        <f>VLOOKUP(F199,'Tabell 8'!$A$2:$B$24,2,FALSE)</f>
        <v>målekrav</v>
      </c>
      <c r="I199" s="1">
        <v>44907</v>
      </c>
      <c r="J199" s="1" t="s">
        <v>140</v>
      </c>
      <c r="M199" t="b" cm="1">
        <f t="array" ref="M199:N199">IF(ISNUMBER(K199:L199),FALSE,TRUE)</f>
        <v>1</v>
      </c>
      <c r="N199" t="b">
        <v>1</v>
      </c>
      <c r="Q199" t="e">
        <f t="shared" si="3"/>
        <v>#DIV/0!</v>
      </c>
    </row>
    <row r="200" spans="1:17" x14ac:dyDescent="0.35">
      <c r="A200" t="s">
        <v>58</v>
      </c>
      <c r="B200" t="str">
        <f>VLOOKUP($A200,forkortelser!$A$2:$B$43,2,FALSE)</f>
        <v>PFPeA</v>
      </c>
      <c r="C200" t="s">
        <v>13</v>
      </c>
      <c r="D200" t="str">
        <f>VLOOKUP(A200,Kategorier!$A$2:$B$43,2,FALSE)</f>
        <v>org milj</v>
      </c>
      <c r="E200" t="str">
        <f>VLOOKUP(A200,Kategorier!$A$2:$C$43,3,FALSE)</f>
        <v>PFAS</v>
      </c>
      <c r="F200" t="s">
        <v>97</v>
      </c>
      <c r="G200" t="str">
        <f>VLOOKUP(F200,'Tabell 8'!$A$2:$B$24,2,FALSE)</f>
        <v>målekrav</v>
      </c>
      <c r="I200" s="1">
        <v>44970</v>
      </c>
      <c r="J200" s="1" t="s">
        <v>140</v>
      </c>
      <c r="M200" t="b" cm="1">
        <f t="array" ref="M200:N200">IF(ISNUMBER(K200:L200),FALSE,TRUE)</f>
        <v>1</v>
      </c>
      <c r="N200" t="b">
        <v>1</v>
      </c>
      <c r="Q200" t="e">
        <f t="shared" si="3"/>
        <v>#DIV/0!</v>
      </c>
    </row>
    <row r="201" spans="1:17" x14ac:dyDescent="0.35">
      <c r="A201" t="s">
        <v>58</v>
      </c>
      <c r="B201" t="str">
        <f>VLOOKUP($A201,forkortelser!$A$2:$B$43,2,FALSE)</f>
        <v>PFPeA</v>
      </c>
      <c r="C201" t="s">
        <v>13</v>
      </c>
      <c r="D201" t="str">
        <f>VLOOKUP(A201,Kategorier!$A$2:$B$43,2,FALSE)</f>
        <v>org milj</v>
      </c>
      <c r="E201" t="str">
        <f>VLOOKUP(A201,Kategorier!$A$2:$C$43,3,FALSE)</f>
        <v>PFAS</v>
      </c>
      <c r="F201" t="s">
        <v>97</v>
      </c>
      <c r="G201" t="str">
        <f>VLOOKUP(F201,'Tabell 8'!$A$2:$B$24,2,FALSE)</f>
        <v>målekrav</v>
      </c>
      <c r="I201" s="1">
        <v>44984</v>
      </c>
      <c r="J201" s="1" t="s">
        <v>140</v>
      </c>
      <c r="M201" t="b" cm="1">
        <f t="array" ref="M201:N201">IF(ISNUMBER(K201:L201),FALSE,TRUE)</f>
        <v>1</v>
      </c>
      <c r="N201" t="b">
        <v>1</v>
      </c>
      <c r="Q201" t="e">
        <f t="shared" si="3"/>
        <v>#DIV/0!</v>
      </c>
    </row>
    <row r="202" spans="1:17" x14ac:dyDescent="0.35">
      <c r="A202" t="s">
        <v>138</v>
      </c>
      <c r="B202" t="s">
        <v>138</v>
      </c>
      <c r="C202" t="s">
        <v>13</v>
      </c>
      <c r="D202" t="s">
        <v>135</v>
      </c>
      <c r="E202" t="s">
        <v>52</v>
      </c>
      <c r="G202" t="s">
        <v>31</v>
      </c>
      <c r="I202" s="1">
        <v>44879</v>
      </c>
      <c r="J202" s="1" t="s">
        <v>140</v>
      </c>
      <c r="K202">
        <f>SUM(K155:K201)</f>
        <v>1.0210999999999999</v>
      </c>
      <c r="L202">
        <f>SUM(L155:L201)</f>
        <v>1.1385000000000001</v>
      </c>
      <c r="M202" t="b" cm="1">
        <f t="array" ref="M202:N202">IF(ISNUMBER(K202:L202),FALSE,TRUE)</f>
        <v>0</v>
      </c>
      <c r="N202" t="b">
        <v>0</v>
      </c>
      <c r="O202">
        <f>SUM(O155:O201)</f>
        <v>1.0210999999999999</v>
      </c>
      <c r="P202">
        <f>SUM(P155:P201)</f>
        <v>1.1385000000000001</v>
      </c>
      <c r="Q202">
        <f t="shared" si="3"/>
        <v>10.311813790074673</v>
      </c>
    </row>
    <row r="203" spans="1:17" x14ac:dyDescent="0.35">
      <c r="A203" t="s">
        <v>50</v>
      </c>
      <c r="B203" t="str">
        <f>VLOOKUP($A203,forkortelser!$A$2:$B$43,2,FALSE)</f>
        <v>Sum BTEX</v>
      </c>
      <c r="C203" t="s">
        <v>13</v>
      </c>
      <c r="D203" t="str">
        <f>VLOOKUP(A203,Kategorier!$A$2:$B$43,2,FALSE)</f>
        <v>org milj</v>
      </c>
      <c r="E203" t="str">
        <f>VLOOKUP(A203,Kategorier!$A$2:$C$43,3,FALSE)</f>
        <v>BTEX</v>
      </c>
      <c r="G203" t="e">
        <f>VLOOKUP(F203,'Tabell 8'!$A$2:$B$24,2,FALSE)</f>
        <v>#N/A</v>
      </c>
      <c r="I203" s="1">
        <v>44858</v>
      </c>
      <c r="J203" s="1" t="s">
        <v>140</v>
      </c>
      <c r="K203">
        <v>0.99</v>
      </c>
      <c r="L203">
        <v>8.49</v>
      </c>
      <c r="M203" t="b" cm="1">
        <f t="array" ref="M203:N203">IF(ISNUMBER(K203:L203),FALSE,TRUE)</f>
        <v>0</v>
      </c>
      <c r="N203" t="b">
        <v>0</v>
      </c>
      <c r="O203">
        <v>0.99</v>
      </c>
      <c r="P203">
        <v>8.49</v>
      </c>
      <c r="Q203">
        <f t="shared" si="3"/>
        <v>88.339222614840978</v>
      </c>
    </row>
    <row r="204" spans="1:17" x14ac:dyDescent="0.35">
      <c r="A204" t="s">
        <v>50</v>
      </c>
      <c r="B204" t="str">
        <f>VLOOKUP($A204,forkortelser!$A$2:$B$43,2,FALSE)</f>
        <v>Sum BTEX</v>
      </c>
      <c r="C204" t="s">
        <v>13</v>
      </c>
      <c r="D204" t="str">
        <f>VLOOKUP(A204,Kategorier!$A$2:$B$43,2,FALSE)</f>
        <v>org milj</v>
      </c>
      <c r="E204" t="str">
        <f>VLOOKUP(A204,Kategorier!$A$2:$C$43,3,FALSE)</f>
        <v>BTEX</v>
      </c>
      <c r="G204" t="e">
        <f>VLOOKUP(F204,'Tabell 8'!$A$2:$B$24,2,FALSE)</f>
        <v>#N/A</v>
      </c>
      <c r="I204" s="1">
        <v>44865</v>
      </c>
      <c r="J204" s="1" t="s">
        <v>140</v>
      </c>
      <c r="K204">
        <v>1.24</v>
      </c>
      <c r="L204">
        <v>2.34</v>
      </c>
      <c r="M204" t="b" cm="1">
        <f t="array" ref="M204:N204">IF(ISNUMBER(K204:L204),FALSE,TRUE)</f>
        <v>0</v>
      </c>
      <c r="N204" t="b">
        <v>0</v>
      </c>
      <c r="O204">
        <v>1.24</v>
      </c>
      <c r="P204">
        <v>2.34</v>
      </c>
      <c r="Q204">
        <f t="shared" si="3"/>
        <v>47.008547008547005</v>
      </c>
    </row>
    <row r="205" spans="1:17" x14ac:dyDescent="0.35">
      <c r="A205" t="s">
        <v>50</v>
      </c>
      <c r="B205" t="str">
        <f>VLOOKUP($A205,forkortelser!$A$2:$B$43,2,FALSE)</f>
        <v>Sum BTEX</v>
      </c>
      <c r="C205" t="s">
        <v>13</v>
      </c>
      <c r="D205" t="str">
        <f>VLOOKUP(A205,Kategorier!$A$2:$B$43,2,FALSE)</f>
        <v>org milj</v>
      </c>
      <c r="E205" t="str">
        <f>VLOOKUP(A205,Kategorier!$A$2:$C$43,3,FALSE)</f>
        <v>BTEX</v>
      </c>
      <c r="G205" t="e">
        <f>VLOOKUP(F205,'Tabell 8'!$A$2:$B$24,2,FALSE)</f>
        <v>#N/A</v>
      </c>
      <c r="I205" s="1">
        <v>44872</v>
      </c>
      <c r="J205" s="1" t="s">
        <v>140</v>
      </c>
      <c r="K205">
        <v>0.15</v>
      </c>
      <c r="L205">
        <v>1.08</v>
      </c>
      <c r="M205" t="b" cm="1">
        <f t="array" ref="M205:N205">IF(ISNUMBER(K205:L205),FALSE,TRUE)</f>
        <v>0</v>
      </c>
      <c r="N205" t="b">
        <v>0</v>
      </c>
      <c r="O205">
        <v>0.15</v>
      </c>
      <c r="P205">
        <v>1.08</v>
      </c>
      <c r="Q205">
        <f t="shared" si="3"/>
        <v>86.1111111111111</v>
      </c>
    </row>
    <row r="206" spans="1:17" x14ac:dyDescent="0.35">
      <c r="A206" t="s">
        <v>50</v>
      </c>
      <c r="B206" t="str">
        <f>VLOOKUP($A206,forkortelser!$A$2:$B$43,2,FALSE)</f>
        <v>Sum BTEX</v>
      </c>
      <c r="C206" t="s">
        <v>13</v>
      </c>
      <c r="D206" t="str">
        <f>VLOOKUP(A206,Kategorier!$A$2:$B$43,2,FALSE)</f>
        <v>org milj</v>
      </c>
      <c r="E206" t="str">
        <f>VLOOKUP(A206,Kategorier!$A$2:$C$43,3,FALSE)</f>
        <v>BTEX</v>
      </c>
      <c r="G206" t="e">
        <f>VLOOKUP(F206,'Tabell 8'!$A$2:$B$24,2,FALSE)</f>
        <v>#N/A</v>
      </c>
      <c r="I206" s="1">
        <v>44879</v>
      </c>
      <c r="J206" s="1" t="s">
        <v>140</v>
      </c>
      <c r="K206" t="s">
        <v>51</v>
      </c>
      <c r="L206">
        <v>3.8</v>
      </c>
      <c r="M206" t="b" cm="1">
        <f t="array" ref="M206:N206">IF(ISNUMBER(K206:L206),FALSE,TRUE)</f>
        <v>1</v>
      </c>
      <c r="N206" t="b">
        <v>0</v>
      </c>
      <c r="O206">
        <v>0.4</v>
      </c>
      <c r="P206">
        <v>3.8</v>
      </c>
      <c r="Q206">
        <f t="shared" si="3"/>
        <v>89.473684210526315</v>
      </c>
    </row>
    <row r="207" spans="1:17" x14ac:dyDescent="0.35">
      <c r="A207" t="s">
        <v>50</v>
      </c>
      <c r="B207" t="str">
        <f>VLOOKUP($A207,forkortelser!$A$2:$B$43,2,FALSE)</f>
        <v>Sum BTEX</v>
      </c>
      <c r="C207" t="s">
        <v>13</v>
      </c>
      <c r="D207" t="str">
        <f>VLOOKUP(A207,Kategorier!$A$2:$B$43,2,FALSE)</f>
        <v>org milj</v>
      </c>
      <c r="E207" t="str">
        <f>VLOOKUP(A207,Kategorier!$A$2:$C$43,3,FALSE)</f>
        <v>BTEX</v>
      </c>
      <c r="G207" t="e">
        <f>VLOOKUP(F207,'Tabell 8'!$A$2:$B$24,2,FALSE)</f>
        <v>#N/A</v>
      </c>
      <c r="I207" s="1">
        <v>44886</v>
      </c>
      <c r="J207" s="1" t="s">
        <v>140</v>
      </c>
      <c r="K207">
        <v>0.4</v>
      </c>
      <c r="L207">
        <v>3.33</v>
      </c>
      <c r="M207" t="b" cm="1">
        <f t="array" ref="M207:N207">IF(ISNUMBER(K207:L207),FALSE,TRUE)</f>
        <v>0</v>
      </c>
      <c r="N207" t="b">
        <v>0</v>
      </c>
      <c r="O207">
        <v>0.4</v>
      </c>
      <c r="P207">
        <v>3.33</v>
      </c>
      <c r="Q207">
        <f t="shared" si="3"/>
        <v>87.987987987987992</v>
      </c>
    </row>
    <row r="208" spans="1:17" x14ac:dyDescent="0.35">
      <c r="A208" t="s">
        <v>50</v>
      </c>
      <c r="B208" t="str">
        <f>VLOOKUP($A208,forkortelser!$A$2:$B$43,2,FALSE)</f>
        <v>Sum BTEX</v>
      </c>
      <c r="C208" t="s">
        <v>13</v>
      </c>
      <c r="D208" t="str">
        <f>VLOOKUP(A208,Kategorier!$A$2:$B$43,2,FALSE)</f>
        <v>org milj</v>
      </c>
      <c r="E208" t="str">
        <f>VLOOKUP(A208,Kategorier!$A$2:$C$43,3,FALSE)</f>
        <v>BTEX</v>
      </c>
      <c r="G208" t="e">
        <f>VLOOKUP(F208,'Tabell 8'!$A$2:$B$24,2,FALSE)</f>
        <v>#N/A</v>
      </c>
      <c r="I208" s="1">
        <v>44907</v>
      </c>
      <c r="J208" s="1" t="s">
        <v>140</v>
      </c>
      <c r="K208">
        <v>1.2</v>
      </c>
      <c r="L208">
        <v>2.0699999999999998</v>
      </c>
      <c r="M208" t="b" cm="1">
        <f t="array" ref="M208:N208">IF(ISNUMBER(K208:L208),FALSE,TRUE)</f>
        <v>0</v>
      </c>
      <c r="N208" t="b">
        <v>0</v>
      </c>
      <c r="O208">
        <v>1.2</v>
      </c>
      <c r="P208">
        <v>2.0699999999999998</v>
      </c>
      <c r="Q208">
        <f t="shared" si="3"/>
        <v>42.028985507246375</v>
      </c>
    </row>
    <row r="209" spans="1:17" x14ac:dyDescent="0.35">
      <c r="A209" t="s">
        <v>50</v>
      </c>
      <c r="B209" t="str">
        <f>VLOOKUP($A209,forkortelser!$A$2:$B$43,2,FALSE)</f>
        <v>Sum BTEX</v>
      </c>
      <c r="C209" t="s">
        <v>13</v>
      </c>
      <c r="D209" t="str">
        <f>VLOOKUP(A209,Kategorier!$A$2:$B$43,2,FALSE)</f>
        <v>org milj</v>
      </c>
      <c r="E209" t="str">
        <f>VLOOKUP(A209,Kategorier!$A$2:$C$43,3,FALSE)</f>
        <v>BTEX</v>
      </c>
      <c r="G209" t="e">
        <f>VLOOKUP(F209,'Tabell 8'!$A$2:$B$24,2,FALSE)</f>
        <v>#N/A</v>
      </c>
      <c r="I209" s="1">
        <v>44970</v>
      </c>
      <c r="J209" s="1" t="s">
        <v>140</v>
      </c>
      <c r="K209">
        <v>4.4400000000000004</v>
      </c>
      <c r="L209">
        <v>7.23</v>
      </c>
      <c r="M209" t="b" cm="1">
        <f t="array" ref="M209:N209">IF(ISNUMBER(K209:L209),FALSE,TRUE)</f>
        <v>0</v>
      </c>
      <c r="N209" t="b">
        <v>0</v>
      </c>
      <c r="O209">
        <v>4.4400000000000004</v>
      </c>
      <c r="P209">
        <v>7.23</v>
      </c>
      <c r="Q209">
        <f t="shared" si="3"/>
        <v>38.589211618257259</v>
      </c>
    </row>
    <row r="210" spans="1:17" x14ac:dyDescent="0.35">
      <c r="A210" t="s">
        <v>50</v>
      </c>
      <c r="B210" t="str">
        <f>VLOOKUP($A210,forkortelser!$A$2:$B$43,2,FALSE)</f>
        <v>Sum BTEX</v>
      </c>
      <c r="C210" t="s">
        <v>13</v>
      </c>
      <c r="D210" t="str">
        <f>VLOOKUP(A210,Kategorier!$A$2:$B$43,2,FALSE)</f>
        <v>org milj</v>
      </c>
      <c r="E210" t="str">
        <f>VLOOKUP(A210,Kategorier!$A$2:$C$43,3,FALSE)</f>
        <v>BTEX</v>
      </c>
      <c r="G210" t="e">
        <f>VLOOKUP(F210,'Tabell 8'!$A$2:$B$24,2,FALSE)</f>
        <v>#N/A</v>
      </c>
      <c r="I210" s="1">
        <v>44984</v>
      </c>
      <c r="J210" s="1" t="s">
        <v>140</v>
      </c>
      <c r="K210">
        <v>5</v>
      </c>
      <c r="L210">
        <v>2.62</v>
      </c>
      <c r="M210" t="b" cm="1">
        <f t="array" ref="M210:N210">IF(ISNUMBER(K210:L210),FALSE,TRUE)</f>
        <v>0</v>
      </c>
      <c r="N210" t="b">
        <v>0</v>
      </c>
      <c r="O210">
        <v>5</v>
      </c>
      <c r="P210">
        <v>2.62</v>
      </c>
      <c r="Q210">
        <f t="shared" si="3"/>
        <v>-90.839694656488547</v>
      </c>
    </row>
    <row r="211" spans="1:17" x14ac:dyDescent="0.35">
      <c r="A211" t="s">
        <v>25</v>
      </c>
      <c r="B211" t="str">
        <f>VLOOKUP($A211,forkortelser!$A$2:$B$43,2,FALSE)</f>
        <v>PCB-7</v>
      </c>
      <c r="C211" t="s">
        <v>13</v>
      </c>
      <c r="D211" t="str">
        <f>VLOOKUP(A211,Kategorier!$A$2:$B$43,2,FALSE)</f>
        <v>org milj</v>
      </c>
      <c r="E211" t="str">
        <f>VLOOKUP(A211,Kategorier!$A$2:$C$43,3,FALSE)</f>
        <v>klorert</v>
      </c>
      <c r="F211" t="s">
        <v>129</v>
      </c>
      <c r="G211" t="str">
        <f>VLOOKUP(F211,'Tabell 8'!$A$2:$B$24,2,FALSE)</f>
        <v>målekrav</v>
      </c>
      <c r="I211" s="1">
        <v>44858</v>
      </c>
      <c r="J211" s="1" t="s">
        <v>140</v>
      </c>
      <c r="K211" t="s">
        <v>26</v>
      </c>
      <c r="L211">
        <v>3.2299999999999998E-3</v>
      </c>
      <c r="M211" t="b" cm="1">
        <f t="array" ref="M211:N211">IF(ISNUMBER(K211:L211),FALSE,TRUE)</f>
        <v>1</v>
      </c>
      <c r="N211" t="b">
        <v>0</v>
      </c>
      <c r="O211">
        <v>5.3E-3</v>
      </c>
      <c r="P211">
        <v>3.2299999999999998E-3</v>
      </c>
      <c r="Q211">
        <f t="shared" si="3"/>
        <v>-64.08668730650156</v>
      </c>
    </row>
    <row r="212" spans="1:17" x14ac:dyDescent="0.35">
      <c r="A212" t="s">
        <v>25</v>
      </c>
      <c r="B212" t="str">
        <f>VLOOKUP($A212,forkortelser!$A$2:$B$43,2,FALSE)</f>
        <v>PCB-7</v>
      </c>
      <c r="C212" t="s">
        <v>13</v>
      </c>
      <c r="D212" t="str">
        <f>VLOOKUP(A212,Kategorier!$A$2:$B$43,2,FALSE)</f>
        <v>org milj</v>
      </c>
      <c r="E212" t="str">
        <f>VLOOKUP(A212,Kategorier!$A$2:$C$43,3,FALSE)</f>
        <v>klorert</v>
      </c>
      <c r="F212" t="s">
        <v>129</v>
      </c>
      <c r="G212" t="str">
        <f>VLOOKUP(F212,'Tabell 8'!$A$2:$B$24,2,FALSE)</f>
        <v>målekrav</v>
      </c>
      <c r="I212" s="1">
        <v>44865</v>
      </c>
      <c r="J212" s="1" t="s">
        <v>140</v>
      </c>
      <c r="K212">
        <v>1.47E-3</v>
      </c>
      <c r="L212">
        <v>2.0799999999999999E-2</v>
      </c>
      <c r="M212" t="b" cm="1">
        <f t="array" ref="M212:N212">IF(ISNUMBER(K212:L212),FALSE,TRUE)</f>
        <v>0</v>
      </c>
      <c r="N212" t="b">
        <v>0</v>
      </c>
      <c r="O212">
        <v>1.47E-3</v>
      </c>
      <c r="P212">
        <v>2.0799999999999999E-2</v>
      </c>
      <c r="Q212">
        <f t="shared" si="3"/>
        <v>92.932692307692307</v>
      </c>
    </row>
    <row r="213" spans="1:17" x14ac:dyDescent="0.35">
      <c r="A213" t="s">
        <v>25</v>
      </c>
      <c r="B213" t="str">
        <f>VLOOKUP($A213,forkortelser!$A$2:$B$43,2,FALSE)</f>
        <v>PCB-7</v>
      </c>
      <c r="C213" t="s">
        <v>13</v>
      </c>
      <c r="D213" t="str">
        <f>VLOOKUP(A213,Kategorier!$A$2:$B$43,2,FALSE)</f>
        <v>org milj</v>
      </c>
      <c r="E213" t="str">
        <f>VLOOKUP(A213,Kategorier!$A$2:$C$43,3,FALSE)</f>
        <v>klorert</v>
      </c>
      <c r="F213" t="s">
        <v>129</v>
      </c>
      <c r="G213" t="str">
        <f>VLOOKUP(F213,'Tabell 8'!$A$2:$B$24,2,FALSE)</f>
        <v>målekrav</v>
      </c>
      <c r="I213" s="1">
        <v>44872</v>
      </c>
      <c r="J213" s="1" t="s">
        <v>140</v>
      </c>
      <c r="K213">
        <v>5.3E-3</v>
      </c>
      <c r="L213" t="s">
        <v>61</v>
      </c>
      <c r="M213" t="b" cm="1">
        <f t="array" ref="M213:N213">IF(ISNUMBER(K213:L213),FALSE,TRUE)</f>
        <v>0</v>
      </c>
      <c r="N213" t="b">
        <v>1</v>
      </c>
      <c r="O213">
        <v>5.3E-3</v>
      </c>
      <c r="P213">
        <v>1.7500000000000002E-2</v>
      </c>
      <c r="Q213">
        <f t="shared" si="3"/>
        <v>69.714285714285722</v>
      </c>
    </row>
    <row r="214" spans="1:17" x14ac:dyDescent="0.35">
      <c r="A214" t="s">
        <v>25</v>
      </c>
      <c r="B214" t="str">
        <f>VLOOKUP($A214,forkortelser!$A$2:$B$43,2,FALSE)</f>
        <v>PCB-7</v>
      </c>
      <c r="C214" t="s">
        <v>13</v>
      </c>
      <c r="D214" t="str">
        <f>VLOOKUP(A214,Kategorier!$A$2:$B$43,2,FALSE)</f>
        <v>org milj</v>
      </c>
      <c r="E214" t="str">
        <f>VLOOKUP(A214,Kategorier!$A$2:$C$43,3,FALSE)</f>
        <v>klorert</v>
      </c>
      <c r="F214" t="s">
        <v>129</v>
      </c>
      <c r="G214" t="str">
        <f>VLOOKUP(F214,'Tabell 8'!$A$2:$B$24,2,FALSE)</f>
        <v>målekrav</v>
      </c>
      <c r="I214" s="1">
        <v>44879</v>
      </c>
      <c r="J214" s="1" t="s">
        <v>140</v>
      </c>
      <c r="K214" t="s">
        <v>27</v>
      </c>
      <c r="L214">
        <v>4.4499999999999998E-2</v>
      </c>
      <c r="M214" t="b" cm="1">
        <f t="array" ref="M214:N214">IF(ISNUMBER(K214:L214),FALSE,TRUE)</f>
        <v>1</v>
      </c>
      <c r="N214" t="b">
        <v>0</v>
      </c>
      <c r="O214">
        <v>3.65E-3</v>
      </c>
      <c r="P214">
        <v>4.4499999999999998E-2</v>
      </c>
      <c r="Q214">
        <f t="shared" si="3"/>
        <v>91.797752808988761</v>
      </c>
    </row>
    <row r="215" spans="1:17" x14ac:dyDescent="0.35">
      <c r="A215" t="s">
        <v>25</v>
      </c>
      <c r="B215" t="str">
        <f>VLOOKUP($A215,forkortelser!$A$2:$B$43,2,FALSE)</f>
        <v>PCB-7</v>
      </c>
      <c r="C215" t="s">
        <v>13</v>
      </c>
      <c r="D215" t="str">
        <f>VLOOKUP(A215,Kategorier!$A$2:$B$43,2,FALSE)</f>
        <v>org milj</v>
      </c>
      <c r="E215" t="str">
        <f>VLOOKUP(A215,Kategorier!$A$2:$C$43,3,FALSE)</f>
        <v>klorert</v>
      </c>
      <c r="F215" t="s">
        <v>129</v>
      </c>
      <c r="G215" t="str">
        <f>VLOOKUP(F215,'Tabell 8'!$A$2:$B$24,2,FALSE)</f>
        <v>målekrav</v>
      </c>
      <c r="I215" s="1">
        <v>44886</v>
      </c>
      <c r="J215" s="1" t="s">
        <v>140</v>
      </c>
      <c r="K215" t="s">
        <v>28</v>
      </c>
      <c r="L215" t="s">
        <v>62</v>
      </c>
      <c r="M215" t="b" cm="1">
        <f t="array" ref="M215:N215">IF(ISNUMBER(K215:L215),FALSE,TRUE)</f>
        <v>1</v>
      </c>
      <c r="N215" t="b">
        <v>1</v>
      </c>
      <c r="O215">
        <v>4.7499999999999999E-3</v>
      </c>
      <c r="P215">
        <v>2.2499999999999999E-2</v>
      </c>
      <c r="Q215">
        <f t="shared" si="3"/>
        <v>78.888888888888886</v>
      </c>
    </row>
    <row r="216" spans="1:17" x14ac:dyDescent="0.35">
      <c r="A216" t="s">
        <v>25</v>
      </c>
      <c r="B216" t="str">
        <f>VLOOKUP($A216,forkortelser!$A$2:$B$43,2,FALSE)</f>
        <v>PCB-7</v>
      </c>
      <c r="C216" t="s">
        <v>13</v>
      </c>
      <c r="D216" t="str">
        <f>VLOOKUP(A216,Kategorier!$A$2:$B$43,2,FALSE)</f>
        <v>org milj</v>
      </c>
      <c r="E216" t="str">
        <f>VLOOKUP(A216,Kategorier!$A$2:$C$43,3,FALSE)</f>
        <v>klorert</v>
      </c>
      <c r="F216" t="s">
        <v>129</v>
      </c>
      <c r="G216" t="str">
        <f>VLOOKUP(F216,'Tabell 8'!$A$2:$B$24,2,FALSE)</f>
        <v>målekrav</v>
      </c>
      <c r="I216" s="1">
        <v>44907</v>
      </c>
      <c r="J216" s="1" t="s">
        <v>140</v>
      </c>
      <c r="K216" t="s">
        <v>26</v>
      </c>
      <c r="M216" t="b" cm="1">
        <f t="array" ref="M216:N216">IF(ISNUMBER(K216:L216),FALSE,TRUE)</f>
        <v>1</v>
      </c>
      <c r="N216" t="b">
        <v>1</v>
      </c>
      <c r="O216">
        <v>5.3E-3</v>
      </c>
      <c r="Q216" t="e">
        <f t="shared" si="3"/>
        <v>#DIV/0!</v>
      </c>
    </row>
    <row r="217" spans="1:17" x14ac:dyDescent="0.35">
      <c r="A217" t="s">
        <v>25</v>
      </c>
      <c r="B217" t="str">
        <f>VLOOKUP($A217,forkortelser!$A$2:$B$43,2,FALSE)</f>
        <v>PCB-7</v>
      </c>
      <c r="C217" t="s">
        <v>13</v>
      </c>
      <c r="D217" t="str">
        <f>VLOOKUP(A217,Kategorier!$A$2:$B$43,2,FALSE)</f>
        <v>org milj</v>
      </c>
      <c r="E217" t="str">
        <f>VLOOKUP(A217,Kategorier!$A$2:$C$43,3,FALSE)</f>
        <v>klorert</v>
      </c>
      <c r="F217" t="s">
        <v>129</v>
      </c>
      <c r="G217" t="str">
        <f>VLOOKUP(F217,'Tabell 8'!$A$2:$B$24,2,FALSE)</f>
        <v>målekrav</v>
      </c>
      <c r="I217" s="1">
        <v>44970</v>
      </c>
      <c r="J217" s="1" t="s">
        <v>140</v>
      </c>
      <c r="K217" t="s">
        <v>27</v>
      </c>
      <c r="L217" t="s">
        <v>27</v>
      </c>
      <c r="M217" t="b" cm="1">
        <f t="array" ref="M217:N217">IF(ISNUMBER(K217:L217),FALSE,TRUE)</f>
        <v>1</v>
      </c>
      <c r="N217" t="b">
        <v>1</v>
      </c>
      <c r="O217">
        <v>3.65E-3</v>
      </c>
      <c r="P217">
        <v>3.65E-3</v>
      </c>
      <c r="Q217">
        <f t="shared" si="3"/>
        <v>0</v>
      </c>
    </row>
    <row r="218" spans="1:17" x14ac:dyDescent="0.35">
      <c r="A218" t="s">
        <v>25</v>
      </c>
      <c r="B218" t="str">
        <f>VLOOKUP($A218,forkortelser!$A$2:$B$43,2,FALSE)</f>
        <v>PCB-7</v>
      </c>
      <c r="C218" t="s">
        <v>13</v>
      </c>
      <c r="D218" t="str">
        <f>VLOOKUP(A218,Kategorier!$A$2:$B$43,2,FALSE)</f>
        <v>org milj</v>
      </c>
      <c r="E218" t="str">
        <f>VLOOKUP(A218,Kategorier!$A$2:$C$43,3,FALSE)</f>
        <v>klorert</v>
      </c>
      <c r="F218" t="s">
        <v>129</v>
      </c>
      <c r="G218" t="str">
        <f>VLOOKUP(F218,'Tabell 8'!$A$2:$B$24,2,FALSE)</f>
        <v>målekrav</v>
      </c>
      <c r="I218" s="1">
        <v>44984</v>
      </c>
      <c r="J218" s="1" t="s">
        <v>140</v>
      </c>
      <c r="K218" t="s">
        <v>27</v>
      </c>
      <c r="L218">
        <v>2.47E-3</v>
      </c>
      <c r="M218" t="b" cm="1">
        <f t="array" ref="M218:N218">IF(ISNUMBER(K218:L218),FALSE,TRUE)</f>
        <v>1</v>
      </c>
      <c r="N218" t="b">
        <v>0</v>
      </c>
      <c r="O218">
        <v>3.65E-3</v>
      </c>
      <c r="P218">
        <v>2.47E-3</v>
      </c>
      <c r="Q218">
        <f t="shared" si="3"/>
        <v>-47.773279352226723</v>
      </c>
    </row>
    <row r="219" spans="1:17" x14ac:dyDescent="0.35">
      <c r="A219" t="s">
        <v>33</v>
      </c>
      <c r="B219" t="str">
        <f>VLOOKUP($A219,forkortelser!$A$2:$B$43,2,FALSE)</f>
        <v>THC &gt;C10-C12</v>
      </c>
      <c r="C219" t="s">
        <v>13</v>
      </c>
      <c r="D219" t="str">
        <f>VLOOKUP(A219,Kategorier!$A$2:$B$43,2,FALSE)</f>
        <v>totale hydrokarboner</v>
      </c>
      <c r="E219" t="str">
        <f>VLOOKUP(A219,Kategorier!$A$2:$C$43,3,FALSE)</f>
        <v>alifater</v>
      </c>
      <c r="F219" t="s">
        <v>127</v>
      </c>
      <c r="G219">
        <f>VLOOKUP(F219,'Tabell 8'!$A$2:$B$24,2,FALSE)</f>
        <v>20</v>
      </c>
      <c r="I219" s="1">
        <v>44858</v>
      </c>
      <c r="J219" s="1" t="s">
        <v>140</v>
      </c>
      <c r="K219">
        <v>21.8</v>
      </c>
      <c r="L219">
        <v>129</v>
      </c>
      <c r="M219" t="b" cm="1">
        <f t="array" ref="M219:N219">IF(ISNUMBER(K219:L219),FALSE,TRUE)</f>
        <v>0</v>
      </c>
      <c r="N219" t="b">
        <v>0</v>
      </c>
      <c r="O219">
        <v>21.8</v>
      </c>
      <c r="P219">
        <v>129</v>
      </c>
      <c r="Q219">
        <f t="shared" si="3"/>
        <v>83.100775193798455</v>
      </c>
    </row>
    <row r="220" spans="1:17" x14ac:dyDescent="0.35">
      <c r="A220" t="s">
        <v>33</v>
      </c>
      <c r="B220" t="str">
        <f>VLOOKUP($A220,forkortelser!$A$2:$B$43,2,FALSE)</f>
        <v>THC &gt;C10-C12</v>
      </c>
      <c r="C220" t="s">
        <v>13</v>
      </c>
      <c r="D220" t="str">
        <f>VLOOKUP(A220,Kategorier!$A$2:$B$43,2,FALSE)</f>
        <v>totale hydrokarboner</v>
      </c>
      <c r="E220" t="str">
        <f>VLOOKUP(A220,Kategorier!$A$2:$C$43,3,FALSE)</f>
        <v>alifater</v>
      </c>
      <c r="F220" t="s">
        <v>127</v>
      </c>
      <c r="G220">
        <f>VLOOKUP(F220,'Tabell 8'!$A$2:$B$24,2,FALSE)</f>
        <v>20</v>
      </c>
      <c r="I220" s="1">
        <v>44865</v>
      </c>
      <c r="J220" s="1" t="s">
        <v>140</v>
      </c>
      <c r="K220">
        <v>31.3</v>
      </c>
      <c r="L220">
        <v>166</v>
      </c>
      <c r="M220" t="b" cm="1">
        <f t="array" ref="M220:N220">IF(ISNUMBER(K220:L220),FALSE,TRUE)</f>
        <v>0</v>
      </c>
      <c r="N220" t="b">
        <v>0</v>
      </c>
      <c r="O220">
        <v>31.3</v>
      </c>
      <c r="P220">
        <v>166</v>
      </c>
      <c r="Q220">
        <f t="shared" si="3"/>
        <v>81.144578313253007</v>
      </c>
    </row>
    <row r="221" spans="1:17" x14ac:dyDescent="0.35">
      <c r="A221" t="s">
        <v>33</v>
      </c>
      <c r="B221" t="str">
        <f>VLOOKUP($A221,forkortelser!$A$2:$B$43,2,FALSE)</f>
        <v>THC &gt;C10-C12</v>
      </c>
      <c r="C221" t="s">
        <v>13</v>
      </c>
      <c r="D221" t="str">
        <f>VLOOKUP(A221,Kategorier!$A$2:$B$43,2,FALSE)</f>
        <v>totale hydrokarboner</v>
      </c>
      <c r="E221" t="str">
        <f>VLOOKUP(A221,Kategorier!$A$2:$C$43,3,FALSE)</f>
        <v>alifater</v>
      </c>
      <c r="F221" t="s">
        <v>127</v>
      </c>
      <c r="G221">
        <f>VLOOKUP(F221,'Tabell 8'!$A$2:$B$24,2,FALSE)</f>
        <v>20</v>
      </c>
      <c r="I221" s="1">
        <v>44872</v>
      </c>
      <c r="J221" s="1" t="s">
        <v>140</v>
      </c>
      <c r="K221">
        <v>26.2</v>
      </c>
      <c r="L221">
        <v>119</v>
      </c>
      <c r="M221" t="b" cm="1">
        <f t="array" ref="M221:N221">IF(ISNUMBER(K221:L221),FALSE,TRUE)</f>
        <v>0</v>
      </c>
      <c r="N221" t="b">
        <v>0</v>
      </c>
      <c r="O221">
        <v>26.2</v>
      </c>
      <c r="P221">
        <v>119</v>
      </c>
      <c r="Q221">
        <f t="shared" si="3"/>
        <v>77.983193277310932</v>
      </c>
    </row>
    <row r="222" spans="1:17" x14ac:dyDescent="0.35">
      <c r="A222" t="s">
        <v>33</v>
      </c>
      <c r="B222" t="str">
        <f>VLOOKUP($A222,forkortelser!$A$2:$B$43,2,FALSE)</f>
        <v>THC &gt;C10-C12</v>
      </c>
      <c r="C222" t="s">
        <v>13</v>
      </c>
      <c r="D222" t="str">
        <f>VLOOKUP(A222,Kategorier!$A$2:$B$43,2,FALSE)</f>
        <v>totale hydrokarboner</v>
      </c>
      <c r="E222" t="str">
        <f>VLOOKUP(A222,Kategorier!$A$2:$C$43,3,FALSE)</f>
        <v>alifater</v>
      </c>
      <c r="F222" t="s">
        <v>127</v>
      </c>
      <c r="G222">
        <f>VLOOKUP(F222,'Tabell 8'!$A$2:$B$24,2,FALSE)</f>
        <v>20</v>
      </c>
      <c r="I222" s="1">
        <v>44879</v>
      </c>
      <c r="J222" s="1" t="s">
        <v>140</v>
      </c>
      <c r="K222" t="s">
        <v>34</v>
      </c>
      <c r="L222">
        <v>149</v>
      </c>
      <c r="M222" t="b" cm="1">
        <f t="array" ref="M222:N222">IF(ISNUMBER(K222:L222),FALSE,TRUE)</f>
        <v>1</v>
      </c>
      <c r="N222" t="b">
        <v>0</v>
      </c>
      <c r="O222">
        <v>5</v>
      </c>
      <c r="P222">
        <v>149</v>
      </c>
      <c r="Q222">
        <f t="shared" si="3"/>
        <v>96.644295302013433</v>
      </c>
    </row>
    <row r="223" spans="1:17" x14ac:dyDescent="0.35">
      <c r="A223" t="s">
        <v>33</v>
      </c>
      <c r="B223" t="str">
        <f>VLOOKUP($A223,forkortelser!$A$2:$B$43,2,FALSE)</f>
        <v>THC &gt;C10-C12</v>
      </c>
      <c r="C223" t="s">
        <v>13</v>
      </c>
      <c r="D223" t="str">
        <f>VLOOKUP(A223,Kategorier!$A$2:$B$43,2,FALSE)</f>
        <v>totale hydrokarboner</v>
      </c>
      <c r="E223" t="str">
        <f>VLOOKUP(A223,Kategorier!$A$2:$C$43,3,FALSE)</f>
        <v>alifater</v>
      </c>
      <c r="F223" t="s">
        <v>127</v>
      </c>
      <c r="G223">
        <f>VLOOKUP(F223,'Tabell 8'!$A$2:$B$24,2,FALSE)</f>
        <v>20</v>
      </c>
      <c r="I223" s="1">
        <v>44886</v>
      </c>
      <c r="J223" s="1" t="s">
        <v>140</v>
      </c>
      <c r="K223">
        <v>21.5</v>
      </c>
      <c r="L223">
        <v>110</v>
      </c>
      <c r="M223" t="b" cm="1">
        <f t="array" ref="M223:N223">IF(ISNUMBER(K223:L223),FALSE,TRUE)</f>
        <v>0</v>
      </c>
      <c r="N223" t="b">
        <v>0</v>
      </c>
      <c r="O223">
        <v>21.5</v>
      </c>
      <c r="P223">
        <v>110</v>
      </c>
      <c r="Q223">
        <f t="shared" si="3"/>
        <v>80.454545454545453</v>
      </c>
    </row>
    <row r="224" spans="1:17" x14ac:dyDescent="0.35">
      <c r="A224" t="s">
        <v>33</v>
      </c>
      <c r="B224" t="str">
        <f>VLOOKUP($A224,forkortelser!$A$2:$B$43,2,FALSE)</f>
        <v>THC &gt;C10-C12</v>
      </c>
      <c r="C224" t="s">
        <v>13</v>
      </c>
      <c r="D224" t="str">
        <f>VLOOKUP(A224,Kategorier!$A$2:$B$43,2,FALSE)</f>
        <v>totale hydrokarboner</v>
      </c>
      <c r="E224" t="str">
        <f>VLOOKUP(A224,Kategorier!$A$2:$C$43,3,FALSE)</f>
        <v>alifater</v>
      </c>
      <c r="F224" t="s">
        <v>127</v>
      </c>
      <c r="G224">
        <f>VLOOKUP(F224,'Tabell 8'!$A$2:$B$24,2,FALSE)</f>
        <v>20</v>
      </c>
      <c r="I224" s="1">
        <v>44907</v>
      </c>
      <c r="J224" s="1" t="s">
        <v>140</v>
      </c>
      <c r="K224">
        <v>32.799999999999997</v>
      </c>
      <c r="L224">
        <v>98.9</v>
      </c>
      <c r="M224" t="b" cm="1">
        <f t="array" ref="M224:N224">IF(ISNUMBER(K224:L224),FALSE,TRUE)</f>
        <v>0</v>
      </c>
      <c r="N224" t="b">
        <v>0</v>
      </c>
      <c r="O224">
        <v>32.799999999999997</v>
      </c>
      <c r="P224">
        <v>98.9</v>
      </c>
      <c r="Q224">
        <f t="shared" si="3"/>
        <v>66.835187057633988</v>
      </c>
    </row>
    <row r="225" spans="1:17" x14ac:dyDescent="0.35">
      <c r="A225" t="s">
        <v>33</v>
      </c>
      <c r="B225" t="str">
        <f>VLOOKUP($A225,forkortelser!$A$2:$B$43,2,FALSE)</f>
        <v>THC &gt;C10-C12</v>
      </c>
      <c r="C225" t="s">
        <v>13</v>
      </c>
      <c r="D225" t="str">
        <f>VLOOKUP(A225,Kategorier!$A$2:$B$43,2,FALSE)</f>
        <v>totale hydrokarboner</v>
      </c>
      <c r="E225" t="str">
        <f>VLOOKUP(A225,Kategorier!$A$2:$C$43,3,FALSE)</f>
        <v>alifater</v>
      </c>
      <c r="F225" t="s">
        <v>127</v>
      </c>
      <c r="G225">
        <f>VLOOKUP(F225,'Tabell 8'!$A$2:$B$24,2,FALSE)</f>
        <v>20</v>
      </c>
      <c r="I225" s="1">
        <v>44970</v>
      </c>
      <c r="J225" s="1" t="s">
        <v>140</v>
      </c>
      <c r="K225">
        <v>34.799999999999997</v>
      </c>
      <c r="L225">
        <v>184</v>
      </c>
      <c r="M225" t="b" cm="1">
        <f t="array" ref="M225:N225">IF(ISNUMBER(K225:L225),FALSE,TRUE)</f>
        <v>0</v>
      </c>
      <c r="N225" t="b">
        <v>0</v>
      </c>
      <c r="O225">
        <v>34.799999999999997</v>
      </c>
      <c r="P225">
        <v>184</v>
      </c>
      <c r="Q225">
        <f t="shared" si="3"/>
        <v>81.086956521739125</v>
      </c>
    </row>
    <row r="226" spans="1:17" x14ac:dyDescent="0.35">
      <c r="A226" t="s">
        <v>33</v>
      </c>
      <c r="B226" t="str">
        <f>VLOOKUP($A226,forkortelser!$A$2:$B$43,2,FALSE)</f>
        <v>THC &gt;C10-C12</v>
      </c>
      <c r="C226" t="s">
        <v>13</v>
      </c>
      <c r="D226" t="str">
        <f>VLOOKUP(A226,Kategorier!$A$2:$B$43,2,FALSE)</f>
        <v>totale hydrokarboner</v>
      </c>
      <c r="E226" t="str">
        <f>VLOOKUP(A226,Kategorier!$A$2:$C$43,3,FALSE)</f>
        <v>alifater</v>
      </c>
      <c r="F226" t="s">
        <v>127</v>
      </c>
      <c r="G226">
        <f>VLOOKUP(F226,'Tabell 8'!$A$2:$B$24,2,FALSE)</f>
        <v>20</v>
      </c>
      <c r="I226" s="1">
        <v>44984</v>
      </c>
      <c r="J226" s="1" t="s">
        <v>140</v>
      </c>
      <c r="K226">
        <v>31.6</v>
      </c>
      <c r="L226">
        <v>184</v>
      </c>
      <c r="M226" t="b" cm="1">
        <f t="array" ref="M226:N226">IF(ISNUMBER(K226:L226),FALSE,TRUE)</f>
        <v>0</v>
      </c>
      <c r="N226" t="b">
        <v>0</v>
      </c>
      <c r="O226">
        <v>31.6</v>
      </c>
      <c r="P226">
        <v>184</v>
      </c>
      <c r="Q226">
        <f t="shared" si="3"/>
        <v>82.826086956521735</v>
      </c>
    </row>
    <row r="227" spans="1:17" x14ac:dyDescent="0.35">
      <c r="A227" t="s">
        <v>38</v>
      </c>
      <c r="B227" t="str">
        <f>VLOOKUP($A227,forkortelser!$A$2:$B$43,2,FALSE)</f>
        <v>THC &gt;C10-C40</v>
      </c>
      <c r="C227" t="s">
        <v>13</v>
      </c>
      <c r="D227" t="str">
        <f>VLOOKUP(A227,Kategorier!$A$2:$B$43,2,FALSE)</f>
        <v>totale hydrokarboner</v>
      </c>
      <c r="E227" t="str">
        <f>VLOOKUP(A227,Kategorier!$A$2:$C$43,3,FALSE)</f>
        <v>alifater</v>
      </c>
      <c r="F227" t="s">
        <v>127</v>
      </c>
      <c r="G227">
        <f>VLOOKUP(F227,'Tabell 8'!$A$2:$B$24,2,FALSE)</f>
        <v>20</v>
      </c>
      <c r="I227" s="1">
        <v>44858</v>
      </c>
      <c r="J227" s="1" t="s">
        <v>140</v>
      </c>
      <c r="K227">
        <v>311</v>
      </c>
      <c r="L227">
        <v>1200</v>
      </c>
      <c r="M227" t="b" cm="1">
        <f t="array" ref="M227:N227">IF(ISNUMBER(K227:L227),FALSE,TRUE)</f>
        <v>0</v>
      </c>
      <c r="N227" t="b">
        <v>0</v>
      </c>
      <c r="O227">
        <v>311</v>
      </c>
      <c r="P227">
        <v>1200</v>
      </c>
      <c r="Q227">
        <f t="shared" si="3"/>
        <v>74.083333333333329</v>
      </c>
    </row>
    <row r="228" spans="1:17" x14ac:dyDescent="0.35">
      <c r="A228" t="s">
        <v>38</v>
      </c>
      <c r="B228" t="str">
        <f>VLOOKUP($A228,forkortelser!$A$2:$B$43,2,FALSE)</f>
        <v>THC &gt;C10-C40</v>
      </c>
      <c r="C228" t="s">
        <v>13</v>
      </c>
      <c r="D228" t="str">
        <f>VLOOKUP(A228,Kategorier!$A$2:$B$43,2,FALSE)</f>
        <v>totale hydrokarboner</v>
      </c>
      <c r="E228" t="str">
        <f>VLOOKUP(A228,Kategorier!$A$2:$C$43,3,FALSE)</f>
        <v>alifater</v>
      </c>
      <c r="F228" t="s">
        <v>127</v>
      </c>
      <c r="G228">
        <f>VLOOKUP(F228,'Tabell 8'!$A$2:$B$24,2,FALSE)</f>
        <v>20</v>
      </c>
      <c r="I228" s="1">
        <v>44865</v>
      </c>
      <c r="J228" s="1" t="s">
        <v>140</v>
      </c>
      <c r="K228">
        <v>364</v>
      </c>
      <c r="L228">
        <v>1680</v>
      </c>
      <c r="M228" t="b" cm="1">
        <f t="array" ref="M228:N228">IF(ISNUMBER(K228:L228),FALSE,TRUE)</f>
        <v>0</v>
      </c>
      <c r="N228" t="b">
        <v>0</v>
      </c>
      <c r="O228">
        <v>364</v>
      </c>
      <c r="P228">
        <v>1680</v>
      </c>
      <c r="Q228">
        <f t="shared" si="3"/>
        <v>78.333333333333329</v>
      </c>
    </row>
    <row r="229" spans="1:17" x14ac:dyDescent="0.35">
      <c r="A229" t="s">
        <v>38</v>
      </c>
      <c r="B229" t="str">
        <f>VLOOKUP($A229,forkortelser!$A$2:$B$43,2,FALSE)</f>
        <v>THC &gt;C10-C40</v>
      </c>
      <c r="C229" t="s">
        <v>13</v>
      </c>
      <c r="D229" t="str">
        <f>VLOOKUP(A229,Kategorier!$A$2:$B$43,2,FALSE)</f>
        <v>totale hydrokarboner</v>
      </c>
      <c r="E229" t="str">
        <f>VLOOKUP(A229,Kategorier!$A$2:$C$43,3,FALSE)</f>
        <v>alifater</v>
      </c>
      <c r="F229" t="s">
        <v>127</v>
      </c>
      <c r="G229">
        <f>VLOOKUP(F229,'Tabell 8'!$A$2:$B$24,2,FALSE)</f>
        <v>20</v>
      </c>
      <c r="I229" s="1">
        <v>44872</v>
      </c>
      <c r="J229" s="1" t="s">
        <v>140</v>
      </c>
      <c r="K229">
        <v>520</v>
      </c>
      <c r="L229">
        <v>1200</v>
      </c>
      <c r="M229" t="b" cm="1">
        <f t="array" ref="M229:N229">IF(ISNUMBER(K229:L229),FALSE,TRUE)</f>
        <v>0</v>
      </c>
      <c r="N229" t="b">
        <v>0</v>
      </c>
      <c r="O229">
        <v>520</v>
      </c>
      <c r="P229">
        <v>1200</v>
      </c>
      <c r="Q229">
        <f t="shared" si="3"/>
        <v>56.666666666666664</v>
      </c>
    </row>
    <row r="230" spans="1:17" x14ac:dyDescent="0.35">
      <c r="A230" t="s">
        <v>38</v>
      </c>
      <c r="B230" t="str">
        <f>VLOOKUP($A230,forkortelser!$A$2:$B$43,2,FALSE)</f>
        <v>THC &gt;C10-C40</v>
      </c>
      <c r="C230" t="s">
        <v>13</v>
      </c>
      <c r="D230" t="str">
        <f>VLOOKUP(A230,Kategorier!$A$2:$B$43,2,FALSE)</f>
        <v>totale hydrokarboner</v>
      </c>
      <c r="E230" t="str">
        <f>VLOOKUP(A230,Kategorier!$A$2:$C$43,3,FALSE)</f>
        <v>alifater</v>
      </c>
      <c r="F230" t="s">
        <v>127</v>
      </c>
      <c r="G230">
        <f>VLOOKUP(F230,'Tabell 8'!$A$2:$B$24,2,FALSE)</f>
        <v>20</v>
      </c>
      <c r="I230" s="1">
        <v>44879</v>
      </c>
      <c r="J230" s="1" t="s">
        <v>140</v>
      </c>
      <c r="K230">
        <v>249</v>
      </c>
      <c r="L230">
        <v>1750</v>
      </c>
      <c r="M230" t="b" cm="1">
        <f t="array" ref="M230:N230">IF(ISNUMBER(K230:L230),FALSE,TRUE)</f>
        <v>0</v>
      </c>
      <c r="N230" t="b">
        <v>0</v>
      </c>
      <c r="O230">
        <v>249</v>
      </c>
      <c r="P230">
        <v>1750</v>
      </c>
      <c r="Q230">
        <f t="shared" si="3"/>
        <v>85.771428571428572</v>
      </c>
    </row>
    <row r="231" spans="1:17" x14ac:dyDescent="0.35">
      <c r="A231" t="s">
        <v>38</v>
      </c>
      <c r="B231" t="str">
        <f>VLOOKUP($A231,forkortelser!$A$2:$B$43,2,FALSE)</f>
        <v>THC &gt;C10-C40</v>
      </c>
      <c r="C231" t="s">
        <v>13</v>
      </c>
      <c r="D231" t="str">
        <f>VLOOKUP(A231,Kategorier!$A$2:$B$43,2,FALSE)</f>
        <v>totale hydrokarboner</v>
      </c>
      <c r="E231" t="str">
        <f>VLOOKUP(A231,Kategorier!$A$2:$C$43,3,FALSE)</f>
        <v>alifater</v>
      </c>
      <c r="F231" t="s">
        <v>127</v>
      </c>
      <c r="G231">
        <f>VLOOKUP(F231,'Tabell 8'!$A$2:$B$24,2,FALSE)</f>
        <v>20</v>
      </c>
      <c r="I231" s="1">
        <v>44886</v>
      </c>
      <c r="J231" s="1" t="s">
        <v>140</v>
      </c>
      <c r="K231">
        <v>207</v>
      </c>
      <c r="L231">
        <v>929</v>
      </c>
      <c r="M231" t="b" cm="1">
        <f t="array" ref="M231:N231">IF(ISNUMBER(K231:L231),FALSE,TRUE)</f>
        <v>0</v>
      </c>
      <c r="N231" t="b">
        <v>0</v>
      </c>
      <c r="O231">
        <v>207</v>
      </c>
      <c r="P231">
        <v>929</v>
      </c>
      <c r="Q231">
        <f t="shared" si="3"/>
        <v>77.717976318622178</v>
      </c>
    </row>
    <row r="232" spans="1:17" x14ac:dyDescent="0.35">
      <c r="A232" t="s">
        <v>38</v>
      </c>
      <c r="B232" t="str">
        <f>VLOOKUP($A232,forkortelser!$A$2:$B$43,2,FALSE)</f>
        <v>THC &gt;C10-C40</v>
      </c>
      <c r="C232" t="s">
        <v>13</v>
      </c>
      <c r="D232" t="str">
        <f>VLOOKUP(A232,Kategorier!$A$2:$B$43,2,FALSE)</f>
        <v>totale hydrokarboner</v>
      </c>
      <c r="E232" t="str">
        <f>VLOOKUP(A232,Kategorier!$A$2:$C$43,3,FALSE)</f>
        <v>alifater</v>
      </c>
      <c r="F232" t="s">
        <v>127</v>
      </c>
      <c r="G232">
        <f>VLOOKUP(F232,'Tabell 8'!$A$2:$B$24,2,FALSE)</f>
        <v>20</v>
      </c>
      <c r="I232" s="1">
        <v>44907</v>
      </c>
      <c r="J232" s="1" t="s">
        <v>140</v>
      </c>
      <c r="K232">
        <v>472</v>
      </c>
      <c r="L232">
        <v>932</v>
      </c>
      <c r="M232" t="b" cm="1">
        <f t="array" ref="M232:N232">IF(ISNUMBER(K232:L232),FALSE,TRUE)</f>
        <v>0</v>
      </c>
      <c r="N232" t="b">
        <v>0</v>
      </c>
      <c r="O232">
        <v>472</v>
      </c>
      <c r="P232">
        <v>932</v>
      </c>
      <c r="Q232">
        <f t="shared" si="3"/>
        <v>49.356223175965667</v>
      </c>
    </row>
    <row r="233" spans="1:17" x14ac:dyDescent="0.35">
      <c r="A233" t="s">
        <v>38</v>
      </c>
      <c r="B233" t="str">
        <f>VLOOKUP($A233,forkortelser!$A$2:$B$43,2,FALSE)</f>
        <v>THC &gt;C10-C40</v>
      </c>
      <c r="C233" t="s">
        <v>13</v>
      </c>
      <c r="D233" t="str">
        <f>VLOOKUP(A233,Kategorier!$A$2:$B$43,2,FALSE)</f>
        <v>totale hydrokarboner</v>
      </c>
      <c r="E233" t="str">
        <f>VLOOKUP(A233,Kategorier!$A$2:$C$43,3,FALSE)</f>
        <v>alifater</v>
      </c>
      <c r="F233" t="s">
        <v>127</v>
      </c>
      <c r="G233">
        <f>VLOOKUP(F233,'Tabell 8'!$A$2:$B$24,2,FALSE)</f>
        <v>20</v>
      </c>
      <c r="I233" s="1">
        <v>44970</v>
      </c>
      <c r="J233" s="1" t="s">
        <v>140</v>
      </c>
      <c r="K233">
        <v>1110</v>
      </c>
      <c r="L233">
        <v>1690</v>
      </c>
      <c r="M233" t="b" cm="1">
        <f t="array" ref="M233:N233">IF(ISNUMBER(K233:L233),FALSE,TRUE)</f>
        <v>0</v>
      </c>
      <c r="N233" t="b">
        <v>0</v>
      </c>
      <c r="O233">
        <v>1110</v>
      </c>
      <c r="P233">
        <v>1690</v>
      </c>
      <c r="Q233">
        <f t="shared" si="3"/>
        <v>34.319526627218934</v>
      </c>
    </row>
    <row r="234" spans="1:17" x14ac:dyDescent="0.35">
      <c r="A234" t="s">
        <v>38</v>
      </c>
      <c r="B234" t="str">
        <f>VLOOKUP($A234,forkortelser!$A$2:$B$43,2,FALSE)</f>
        <v>THC &gt;C10-C40</v>
      </c>
      <c r="C234" t="s">
        <v>13</v>
      </c>
      <c r="D234" t="str">
        <f>VLOOKUP(A234,Kategorier!$A$2:$B$43,2,FALSE)</f>
        <v>totale hydrokarboner</v>
      </c>
      <c r="E234" t="str">
        <f>VLOOKUP(A234,Kategorier!$A$2:$C$43,3,FALSE)</f>
        <v>alifater</v>
      </c>
      <c r="F234" t="s">
        <v>127</v>
      </c>
      <c r="G234">
        <f>VLOOKUP(F234,'Tabell 8'!$A$2:$B$24,2,FALSE)</f>
        <v>20</v>
      </c>
      <c r="I234" s="1">
        <v>44984</v>
      </c>
      <c r="J234" s="1" t="s">
        <v>140</v>
      </c>
      <c r="K234">
        <v>123</v>
      </c>
      <c r="L234">
        <v>1150</v>
      </c>
      <c r="M234" t="b" cm="1">
        <f t="array" ref="M234:N234">IF(ISNUMBER(K234:L234),FALSE,TRUE)</f>
        <v>0</v>
      </c>
      <c r="N234" t="b">
        <v>0</v>
      </c>
      <c r="O234">
        <v>123</v>
      </c>
      <c r="P234">
        <v>1150</v>
      </c>
      <c r="Q234">
        <f t="shared" si="3"/>
        <v>89.304347826086968</v>
      </c>
    </row>
    <row r="235" spans="1:17" x14ac:dyDescent="0.35">
      <c r="A235" t="s">
        <v>35</v>
      </c>
      <c r="B235" t="str">
        <f>VLOOKUP($A235,forkortelser!$A$2:$B$43,2,FALSE)</f>
        <v>THC &gt;C12-C16</v>
      </c>
      <c r="C235" t="s">
        <v>13</v>
      </c>
      <c r="D235" t="str">
        <f>VLOOKUP(A235,Kategorier!$A$2:$B$43,2,FALSE)</f>
        <v>totale hydrokarboner</v>
      </c>
      <c r="E235" t="str">
        <f>VLOOKUP(A235,Kategorier!$A$2:$C$43,3,FALSE)</f>
        <v>alifater</v>
      </c>
      <c r="F235" t="s">
        <v>127</v>
      </c>
      <c r="G235">
        <f>VLOOKUP(F235,'Tabell 8'!$A$2:$B$24,2,FALSE)</f>
        <v>20</v>
      </c>
      <c r="I235" s="1">
        <v>44858</v>
      </c>
      <c r="J235" s="1" t="s">
        <v>140</v>
      </c>
      <c r="K235">
        <v>175</v>
      </c>
      <c r="L235">
        <v>236</v>
      </c>
      <c r="M235" t="b" cm="1">
        <f t="array" ref="M235:N235">IF(ISNUMBER(K235:L235),FALSE,TRUE)</f>
        <v>0</v>
      </c>
      <c r="N235" t="b">
        <v>0</v>
      </c>
      <c r="O235">
        <v>175</v>
      </c>
      <c r="P235">
        <v>236</v>
      </c>
      <c r="Q235">
        <f t="shared" si="3"/>
        <v>25.847457627118644</v>
      </c>
    </row>
    <row r="236" spans="1:17" x14ac:dyDescent="0.35">
      <c r="A236" t="s">
        <v>35</v>
      </c>
      <c r="B236" t="str">
        <f>VLOOKUP($A236,forkortelser!$A$2:$B$43,2,FALSE)</f>
        <v>THC &gt;C12-C16</v>
      </c>
      <c r="C236" t="s">
        <v>13</v>
      </c>
      <c r="D236" t="str">
        <f>VLOOKUP(A236,Kategorier!$A$2:$B$43,2,FALSE)</f>
        <v>totale hydrokarboner</v>
      </c>
      <c r="E236" t="str">
        <f>VLOOKUP(A236,Kategorier!$A$2:$C$43,3,FALSE)</f>
        <v>alifater</v>
      </c>
      <c r="F236" t="s">
        <v>127</v>
      </c>
      <c r="G236">
        <f>VLOOKUP(F236,'Tabell 8'!$A$2:$B$24,2,FALSE)</f>
        <v>20</v>
      </c>
      <c r="I236" s="1">
        <v>44865</v>
      </c>
      <c r="J236" s="1" t="s">
        <v>140</v>
      </c>
      <c r="K236">
        <v>155</v>
      </c>
      <c r="L236">
        <v>328</v>
      </c>
      <c r="M236" t="b" cm="1">
        <f t="array" ref="M236:N236">IF(ISNUMBER(K236:L236),FALSE,TRUE)</f>
        <v>0</v>
      </c>
      <c r="N236" t="b">
        <v>0</v>
      </c>
      <c r="O236">
        <v>155</v>
      </c>
      <c r="P236">
        <v>328</v>
      </c>
      <c r="Q236">
        <f t="shared" si="3"/>
        <v>52.743902439024396</v>
      </c>
    </row>
    <row r="237" spans="1:17" x14ac:dyDescent="0.35">
      <c r="A237" t="s">
        <v>35</v>
      </c>
      <c r="B237" t="str">
        <f>VLOOKUP($A237,forkortelser!$A$2:$B$43,2,FALSE)</f>
        <v>THC &gt;C12-C16</v>
      </c>
      <c r="C237" t="s">
        <v>13</v>
      </c>
      <c r="D237" t="str">
        <f>VLOOKUP(A237,Kategorier!$A$2:$B$43,2,FALSE)</f>
        <v>totale hydrokarboner</v>
      </c>
      <c r="E237" t="str">
        <f>VLOOKUP(A237,Kategorier!$A$2:$C$43,3,FALSE)</f>
        <v>alifater</v>
      </c>
      <c r="F237" t="s">
        <v>127</v>
      </c>
      <c r="G237">
        <f>VLOOKUP(F237,'Tabell 8'!$A$2:$B$24,2,FALSE)</f>
        <v>20</v>
      </c>
      <c r="I237" s="1">
        <v>44872</v>
      </c>
      <c r="J237" s="1" t="s">
        <v>140</v>
      </c>
      <c r="K237">
        <v>379</v>
      </c>
      <c r="L237">
        <v>234</v>
      </c>
      <c r="M237" t="b" cm="1">
        <f t="array" ref="M237:N237">IF(ISNUMBER(K237:L237),FALSE,TRUE)</f>
        <v>0</v>
      </c>
      <c r="N237" t="b">
        <v>0</v>
      </c>
      <c r="O237">
        <v>379</v>
      </c>
      <c r="P237">
        <v>234</v>
      </c>
      <c r="Q237">
        <f t="shared" si="3"/>
        <v>-61.965811965811966</v>
      </c>
    </row>
    <row r="238" spans="1:17" x14ac:dyDescent="0.35">
      <c r="A238" t="s">
        <v>35</v>
      </c>
      <c r="B238" t="str">
        <f>VLOOKUP($A238,forkortelser!$A$2:$B$43,2,FALSE)</f>
        <v>THC &gt;C12-C16</v>
      </c>
      <c r="C238" t="s">
        <v>13</v>
      </c>
      <c r="D238" t="str">
        <f>VLOOKUP(A238,Kategorier!$A$2:$B$43,2,FALSE)</f>
        <v>totale hydrokarboner</v>
      </c>
      <c r="E238" t="str">
        <f>VLOOKUP(A238,Kategorier!$A$2:$C$43,3,FALSE)</f>
        <v>alifater</v>
      </c>
      <c r="F238" t="s">
        <v>127</v>
      </c>
      <c r="G238">
        <f>VLOOKUP(F238,'Tabell 8'!$A$2:$B$24,2,FALSE)</f>
        <v>20</v>
      </c>
      <c r="I238" s="1">
        <v>44879</v>
      </c>
      <c r="J238" s="1" t="s">
        <v>140</v>
      </c>
      <c r="K238">
        <v>139</v>
      </c>
      <c r="L238">
        <v>314</v>
      </c>
      <c r="M238" t="b" cm="1">
        <f t="array" ref="M238:N238">IF(ISNUMBER(K238:L238),FALSE,TRUE)</f>
        <v>0</v>
      </c>
      <c r="N238" t="b">
        <v>0</v>
      </c>
      <c r="O238">
        <v>139</v>
      </c>
      <c r="P238">
        <v>314</v>
      </c>
      <c r="Q238">
        <f t="shared" si="3"/>
        <v>55.732484076433117</v>
      </c>
    </row>
    <row r="239" spans="1:17" x14ac:dyDescent="0.35">
      <c r="A239" t="s">
        <v>35</v>
      </c>
      <c r="B239" t="str">
        <f>VLOOKUP($A239,forkortelser!$A$2:$B$43,2,FALSE)</f>
        <v>THC &gt;C12-C16</v>
      </c>
      <c r="C239" t="s">
        <v>13</v>
      </c>
      <c r="D239" t="str">
        <f>VLOOKUP(A239,Kategorier!$A$2:$B$43,2,FALSE)</f>
        <v>totale hydrokarboner</v>
      </c>
      <c r="E239" t="str">
        <f>VLOOKUP(A239,Kategorier!$A$2:$C$43,3,FALSE)</f>
        <v>alifater</v>
      </c>
      <c r="F239" t="s">
        <v>127</v>
      </c>
      <c r="G239">
        <f>VLOOKUP(F239,'Tabell 8'!$A$2:$B$24,2,FALSE)</f>
        <v>20</v>
      </c>
      <c r="I239" s="1">
        <v>44886</v>
      </c>
      <c r="J239" s="1" t="s">
        <v>140</v>
      </c>
      <c r="K239">
        <v>105</v>
      </c>
      <c r="L239">
        <v>217</v>
      </c>
      <c r="M239" t="b" cm="1">
        <f t="array" ref="M239:N239">IF(ISNUMBER(K239:L239),FALSE,TRUE)</f>
        <v>0</v>
      </c>
      <c r="N239" t="b">
        <v>0</v>
      </c>
      <c r="O239">
        <v>105</v>
      </c>
      <c r="P239">
        <v>217</v>
      </c>
      <c r="Q239">
        <f t="shared" si="3"/>
        <v>51.612903225806448</v>
      </c>
    </row>
    <row r="240" spans="1:17" x14ac:dyDescent="0.35">
      <c r="A240" t="s">
        <v>35</v>
      </c>
      <c r="B240" t="str">
        <f>VLOOKUP($A240,forkortelser!$A$2:$B$43,2,FALSE)</f>
        <v>THC &gt;C12-C16</v>
      </c>
      <c r="C240" t="s">
        <v>13</v>
      </c>
      <c r="D240" t="str">
        <f>VLOOKUP(A240,Kategorier!$A$2:$B$43,2,FALSE)</f>
        <v>totale hydrokarboner</v>
      </c>
      <c r="E240" t="str">
        <f>VLOOKUP(A240,Kategorier!$A$2:$C$43,3,FALSE)</f>
        <v>alifater</v>
      </c>
      <c r="F240" t="s">
        <v>127</v>
      </c>
      <c r="G240">
        <f>VLOOKUP(F240,'Tabell 8'!$A$2:$B$24,2,FALSE)</f>
        <v>20</v>
      </c>
      <c r="I240" s="1">
        <v>44907</v>
      </c>
      <c r="J240" s="1" t="s">
        <v>140</v>
      </c>
      <c r="K240">
        <v>225</v>
      </c>
      <c r="L240">
        <v>243</v>
      </c>
      <c r="M240" t="b" cm="1">
        <f t="array" ref="M240:N240">IF(ISNUMBER(K240:L240),FALSE,TRUE)</f>
        <v>0</v>
      </c>
      <c r="N240" t="b">
        <v>0</v>
      </c>
      <c r="O240">
        <v>225</v>
      </c>
      <c r="P240">
        <v>243</v>
      </c>
      <c r="Q240">
        <f t="shared" si="3"/>
        <v>7.4074074074074066</v>
      </c>
    </row>
    <row r="241" spans="1:17" x14ac:dyDescent="0.35">
      <c r="A241" t="s">
        <v>35</v>
      </c>
      <c r="B241" t="str">
        <f>VLOOKUP($A241,forkortelser!$A$2:$B$43,2,FALSE)</f>
        <v>THC &gt;C12-C16</v>
      </c>
      <c r="C241" t="s">
        <v>13</v>
      </c>
      <c r="D241" t="str">
        <f>VLOOKUP(A241,Kategorier!$A$2:$B$43,2,FALSE)</f>
        <v>totale hydrokarboner</v>
      </c>
      <c r="E241" t="str">
        <f>VLOOKUP(A241,Kategorier!$A$2:$C$43,3,FALSE)</f>
        <v>alifater</v>
      </c>
      <c r="F241" t="s">
        <v>127</v>
      </c>
      <c r="G241">
        <f>VLOOKUP(F241,'Tabell 8'!$A$2:$B$24,2,FALSE)</f>
        <v>20</v>
      </c>
      <c r="I241" s="1">
        <v>44970</v>
      </c>
      <c r="J241" s="1" t="s">
        <v>140</v>
      </c>
      <c r="K241">
        <v>845</v>
      </c>
      <c r="L241">
        <v>461</v>
      </c>
      <c r="M241" t="b" cm="1">
        <f t="array" ref="M241:N241">IF(ISNUMBER(K241:L241),FALSE,TRUE)</f>
        <v>0</v>
      </c>
      <c r="N241" t="b">
        <v>0</v>
      </c>
      <c r="O241">
        <v>845</v>
      </c>
      <c r="P241">
        <v>461</v>
      </c>
      <c r="Q241">
        <f t="shared" si="3"/>
        <v>-83.297180043383946</v>
      </c>
    </row>
    <row r="242" spans="1:17" x14ac:dyDescent="0.35">
      <c r="A242" t="s">
        <v>35</v>
      </c>
      <c r="B242" t="str">
        <f>VLOOKUP($A242,forkortelser!$A$2:$B$43,2,FALSE)</f>
        <v>THC &gt;C12-C16</v>
      </c>
      <c r="C242" t="s">
        <v>13</v>
      </c>
      <c r="D242" t="str">
        <f>VLOOKUP(A242,Kategorier!$A$2:$B$43,2,FALSE)</f>
        <v>totale hydrokarboner</v>
      </c>
      <c r="E242" t="str">
        <f>VLOOKUP(A242,Kategorier!$A$2:$C$43,3,FALSE)</f>
        <v>alifater</v>
      </c>
      <c r="F242" t="s">
        <v>127</v>
      </c>
      <c r="G242">
        <f>VLOOKUP(F242,'Tabell 8'!$A$2:$B$24,2,FALSE)</f>
        <v>20</v>
      </c>
      <c r="I242" s="1">
        <v>44984</v>
      </c>
      <c r="J242" s="1" t="s">
        <v>140</v>
      </c>
      <c r="K242">
        <v>61.9</v>
      </c>
      <c r="L242">
        <v>345</v>
      </c>
      <c r="M242" t="b" cm="1">
        <f t="array" ref="M242:N242">IF(ISNUMBER(K242:L242),FALSE,TRUE)</f>
        <v>0</v>
      </c>
      <c r="N242" t="b">
        <v>0</v>
      </c>
      <c r="O242">
        <v>61.9</v>
      </c>
      <c r="P242">
        <v>345</v>
      </c>
      <c r="Q242">
        <f t="shared" si="3"/>
        <v>82.057971014492765</v>
      </c>
    </row>
    <row r="243" spans="1:17" x14ac:dyDescent="0.35">
      <c r="A243" t="s">
        <v>36</v>
      </c>
      <c r="B243" t="str">
        <f>VLOOKUP($A243,forkortelser!$A$2:$B$43,2,FALSE)</f>
        <v>THC &gt;C16-C35</v>
      </c>
      <c r="C243" t="s">
        <v>13</v>
      </c>
      <c r="D243" t="str">
        <f>VLOOKUP(A243,Kategorier!$A$2:$B$43,2,FALSE)</f>
        <v>totale hydrokarboner</v>
      </c>
      <c r="E243" t="str">
        <f>VLOOKUP(A243,Kategorier!$A$2:$C$43,3,FALSE)</f>
        <v>alifater</v>
      </c>
      <c r="F243" t="s">
        <v>127</v>
      </c>
      <c r="G243">
        <f>VLOOKUP(F243,'Tabell 8'!$A$2:$B$24,2,FALSE)</f>
        <v>20</v>
      </c>
      <c r="I243" s="1">
        <v>44858</v>
      </c>
      <c r="J243" s="1" t="s">
        <v>140</v>
      </c>
      <c r="K243">
        <v>112</v>
      </c>
      <c r="L243">
        <v>760</v>
      </c>
      <c r="M243" t="b" cm="1">
        <f t="array" ref="M243:N243">IF(ISNUMBER(K243:L243),FALSE,TRUE)</f>
        <v>0</v>
      </c>
      <c r="N243" t="b">
        <v>0</v>
      </c>
      <c r="O243">
        <v>112</v>
      </c>
      <c r="P243">
        <v>760</v>
      </c>
      <c r="Q243">
        <f t="shared" si="3"/>
        <v>85.263157894736835</v>
      </c>
    </row>
    <row r="244" spans="1:17" x14ac:dyDescent="0.35">
      <c r="A244" t="s">
        <v>36</v>
      </c>
      <c r="B244" t="str">
        <f>VLOOKUP($A244,forkortelser!$A$2:$B$43,2,FALSE)</f>
        <v>THC &gt;C16-C35</v>
      </c>
      <c r="C244" t="s">
        <v>13</v>
      </c>
      <c r="D244" t="str">
        <f>VLOOKUP(A244,Kategorier!$A$2:$B$43,2,FALSE)</f>
        <v>totale hydrokarboner</v>
      </c>
      <c r="E244" t="str">
        <f>VLOOKUP(A244,Kategorier!$A$2:$C$43,3,FALSE)</f>
        <v>alifater</v>
      </c>
      <c r="F244" t="s">
        <v>127</v>
      </c>
      <c r="G244">
        <f>VLOOKUP(F244,'Tabell 8'!$A$2:$B$24,2,FALSE)</f>
        <v>20</v>
      </c>
      <c r="I244" s="1">
        <v>44865</v>
      </c>
      <c r="J244" s="1" t="s">
        <v>140</v>
      </c>
      <c r="K244">
        <v>169</v>
      </c>
      <c r="L244">
        <v>1070</v>
      </c>
      <c r="M244" t="b" cm="1">
        <f t="array" ref="M244:N244">IF(ISNUMBER(K244:L244),FALSE,TRUE)</f>
        <v>0</v>
      </c>
      <c r="N244" t="b">
        <v>0</v>
      </c>
      <c r="O244">
        <v>169</v>
      </c>
      <c r="P244">
        <v>1070</v>
      </c>
      <c r="Q244">
        <f t="shared" si="3"/>
        <v>84.205607476635507</v>
      </c>
    </row>
    <row r="245" spans="1:17" x14ac:dyDescent="0.35">
      <c r="A245" t="s">
        <v>36</v>
      </c>
      <c r="B245" t="str">
        <f>VLOOKUP($A245,forkortelser!$A$2:$B$43,2,FALSE)</f>
        <v>THC &gt;C16-C35</v>
      </c>
      <c r="C245" t="s">
        <v>13</v>
      </c>
      <c r="D245" t="str">
        <f>VLOOKUP(A245,Kategorier!$A$2:$B$43,2,FALSE)</f>
        <v>totale hydrokarboner</v>
      </c>
      <c r="E245" t="str">
        <f>VLOOKUP(A245,Kategorier!$A$2:$C$43,3,FALSE)</f>
        <v>alifater</v>
      </c>
      <c r="F245" t="s">
        <v>127</v>
      </c>
      <c r="G245">
        <f>VLOOKUP(F245,'Tabell 8'!$A$2:$B$24,2,FALSE)</f>
        <v>20</v>
      </c>
      <c r="I245" s="1">
        <v>44872</v>
      </c>
      <c r="J245" s="1" t="s">
        <v>140</v>
      </c>
      <c r="K245">
        <v>106</v>
      </c>
      <c r="L245">
        <v>764</v>
      </c>
      <c r="M245" t="b" cm="1">
        <f t="array" ref="M245:N245">IF(ISNUMBER(K245:L245),FALSE,TRUE)</f>
        <v>0</v>
      </c>
      <c r="N245" t="b">
        <v>0</v>
      </c>
      <c r="O245">
        <v>106</v>
      </c>
      <c r="P245">
        <v>764</v>
      </c>
      <c r="Q245">
        <f t="shared" si="3"/>
        <v>86.125654450261777</v>
      </c>
    </row>
    <row r="246" spans="1:17" x14ac:dyDescent="0.35">
      <c r="A246" t="s">
        <v>36</v>
      </c>
      <c r="B246" t="str">
        <f>VLOOKUP($A246,forkortelser!$A$2:$B$43,2,FALSE)</f>
        <v>THC &gt;C16-C35</v>
      </c>
      <c r="C246" t="s">
        <v>13</v>
      </c>
      <c r="D246" t="str">
        <f>VLOOKUP(A246,Kategorier!$A$2:$B$43,2,FALSE)</f>
        <v>totale hydrokarboner</v>
      </c>
      <c r="E246" t="str">
        <f>VLOOKUP(A246,Kategorier!$A$2:$C$43,3,FALSE)</f>
        <v>alifater</v>
      </c>
      <c r="F246" t="s">
        <v>127</v>
      </c>
      <c r="G246">
        <f>VLOOKUP(F246,'Tabell 8'!$A$2:$B$24,2,FALSE)</f>
        <v>20</v>
      </c>
      <c r="I246" s="1">
        <v>44879</v>
      </c>
      <c r="J246" s="1" t="s">
        <v>140</v>
      </c>
      <c r="K246">
        <v>101</v>
      </c>
      <c r="L246">
        <v>1160</v>
      </c>
      <c r="M246" t="b" cm="1">
        <f t="array" ref="M246:N246">IF(ISNUMBER(K246:L246),FALSE,TRUE)</f>
        <v>0</v>
      </c>
      <c r="N246" t="b">
        <v>0</v>
      </c>
      <c r="O246">
        <v>101</v>
      </c>
      <c r="P246">
        <v>1160</v>
      </c>
      <c r="Q246">
        <f t="shared" si="3"/>
        <v>91.293103448275858</v>
      </c>
    </row>
    <row r="247" spans="1:17" x14ac:dyDescent="0.35">
      <c r="A247" t="s">
        <v>36</v>
      </c>
      <c r="B247" t="str">
        <f>VLOOKUP($A247,forkortelser!$A$2:$B$43,2,FALSE)</f>
        <v>THC &gt;C16-C35</v>
      </c>
      <c r="C247" t="s">
        <v>13</v>
      </c>
      <c r="D247" t="str">
        <f>VLOOKUP(A247,Kategorier!$A$2:$B$43,2,FALSE)</f>
        <v>totale hydrokarboner</v>
      </c>
      <c r="E247" t="str">
        <f>VLOOKUP(A247,Kategorier!$A$2:$C$43,3,FALSE)</f>
        <v>alifater</v>
      </c>
      <c r="F247" t="s">
        <v>127</v>
      </c>
      <c r="G247">
        <f>VLOOKUP(F247,'Tabell 8'!$A$2:$B$24,2,FALSE)</f>
        <v>20</v>
      </c>
      <c r="I247" s="1">
        <v>44886</v>
      </c>
      <c r="J247" s="1" t="s">
        <v>140</v>
      </c>
      <c r="K247">
        <v>55.2</v>
      </c>
      <c r="L247">
        <v>548</v>
      </c>
      <c r="M247" t="b" cm="1">
        <f t="array" ref="M247:N247">IF(ISNUMBER(K247:L247),FALSE,TRUE)</f>
        <v>0</v>
      </c>
      <c r="N247" t="b">
        <v>0</v>
      </c>
      <c r="O247">
        <v>55.2</v>
      </c>
      <c r="P247">
        <v>548</v>
      </c>
      <c r="Q247">
        <f t="shared" si="3"/>
        <v>89.927007299270073</v>
      </c>
    </row>
    <row r="248" spans="1:17" x14ac:dyDescent="0.35">
      <c r="A248" t="s">
        <v>36</v>
      </c>
      <c r="B248" t="str">
        <f>VLOOKUP($A248,forkortelser!$A$2:$B$43,2,FALSE)</f>
        <v>THC &gt;C16-C35</v>
      </c>
      <c r="C248" t="s">
        <v>13</v>
      </c>
      <c r="D248" t="str">
        <f>VLOOKUP(A248,Kategorier!$A$2:$B$43,2,FALSE)</f>
        <v>totale hydrokarboner</v>
      </c>
      <c r="E248" t="str">
        <f>VLOOKUP(A248,Kategorier!$A$2:$C$43,3,FALSE)</f>
        <v>alifater</v>
      </c>
      <c r="F248" t="s">
        <v>127</v>
      </c>
      <c r="G248">
        <f>VLOOKUP(F248,'Tabell 8'!$A$2:$B$24,2,FALSE)</f>
        <v>20</v>
      </c>
      <c r="I248" s="1">
        <v>44907</v>
      </c>
      <c r="J248" s="1" t="s">
        <v>140</v>
      </c>
      <c r="K248">
        <v>197</v>
      </c>
      <c r="L248">
        <v>541</v>
      </c>
      <c r="M248" t="b" cm="1">
        <f t="array" ref="M248:N248">IF(ISNUMBER(K248:L248),FALSE,TRUE)</f>
        <v>0</v>
      </c>
      <c r="N248" t="b">
        <v>0</v>
      </c>
      <c r="O248">
        <v>197</v>
      </c>
      <c r="P248">
        <v>541</v>
      </c>
      <c r="Q248">
        <f t="shared" si="3"/>
        <v>63.585951940850279</v>
      </c>
    </row>
    <row r="249" spans="1:17" x14ac:dyDescent="0.35">
      <c r="A249" t="s">
        <v>36</v>
      </c>
      <c r="B249" t="str">
        <f>VLOOKUP($A249,forkortelser!$A$2:$B$43,2,FALSE)</f>
        <v>THC &gt;C16-C35</v>
      </c>
      <c r="C249" t="s">
        <v>13</v>
      </c>
      <c r="D249" t="str">
        <f>VLOOKUP(A249,Kategorier!$A$2:$B$43,2,FALSE)</f>
        <v>totale hydrokarboner</v>
      </c>
      <c r="E249" t="str">
        <f>VLOOKUP(A249,Kategorier!$A$2:$C$43,3,FALSE)</f>
        <v>alifater</v>
      </c>
      <c r="F249" t="s">
        <v>127</v>
      </c>
      <c r="G249">
        <f>VLOOKUP(F249,'Tabell 8'!$A$2:$B$24,2,FALSE)</f>
        <v>20</v>
      </c>
      <c r="I249" s="1">
        <v>44970</v>
      </c>
      <c r="J249" s="1" t="s">
        <v>140</v>
      </c>
      <c r="K249">
        <v>223</v>
      </c>
      <c r="L249">
        <v>962</v>
      </c>
      <c r="M249" t="b" cm="1">
        <f t="array" ref="M249:N249">IF(ISNUMBER(K249:L249),FALSE,TRUE)</f>
        <v>0</v>
      </c>
      <c r="N249" t="b">
        <v>0</v>
      </c>
      <c r="O249">
        <v>223</v>
      </c>
      <c r="P249">
        <v>962</v>
      </c>
      <c r="Q249">
        <f t="shared" si="3"/>
        <v>76.819126819126808</v>
      </c>
    </row>
    <row r="250" spans="1:17" x14ac:dyDescent="0.35">
      <c r="A250" t="s">
        <v>36</v>
      </c>
      <c r="B250" t="str">
        <f>VLOOKUP($A250,forkortelser!$A$2:$B$43,2,FALSE)</f>
        <v>THC &gt;C16-C35</v>
      </c>
      <c r="C250" t="s">
        <v>13</v>
      </c>
      <c r="D250" t="str">
        <f>VLOOKUP(A250,Kategorier!$A$2:$B$43,2,FALSE)</f>
        <v>totale hydrokarboner</v>
      </c>
      <c r="E250" t="str">
        <f>VLOOKUP(A250,Kategorier!$A$2:$C$43,3,FALSE)</f>
        <v>alifater</v>
      </c>
      <c r="F250" t="s">
        <v>127</v>
      </c>
      <c r="G250">
        <f>VLOOKUP(F250,'Tabell 8'!$A$2:$B$24,2,FALSE)</f>
        <v>20</v>
      </c>
      <c r="I250" s="1">
        <v>44984</v>
      </c>
      <c r="J250" s="1" t="s">
        <v>140</v>
      </c>
      <c r="K250" t="s">
        <v>37</v>
      </c>
      <c r="L250">
        <v>568</v>
      </c>
      <c r="M250" t="b" cm="1">
        <f t="array" ref="M250:N250">IF(ISNUMBER(K250:L250),FALSE,TRUE)</f>
        <v>1</v>
      </c>
      <c r="N250" t="b">
        <v>0</v>
      </c>
      <c r="O250">
        <v>30</v>
      </c>
      <c r="P250">
        <v>568</v>
      </c>
      <c r="Q250">
        <f t="shared" si="3"/>
        <v>94.718309859154928</v>
      </c>
    </row>
    <row r="251" spans="1:17" x14ac:dyDescent="0.35">
      <c r="A251" t="s">
        <v>39</v>
      </c>
      <c r="B251" t="str">
        <f>VLOOKUP($A251,forkortelser!$A$2:$B$43,2,FALSE)</f>
        <v>THC &gt;C35-C40</v>
      </c>
      <c r="C251" t="s">
        <v>13</v>
      </c>
      <c r="D251" t="str">
        <f>VLOOKUP(A251,Kategorier!$A$2:$B$43,2,FALSE)</f>
        <v>totale hydrokarboner</v>
      </c>
      <c r="E251" t="str">
        <f>VLOOKUP(A251,Kategorier!$A$2:$C$43,3,FALSE)</f>
        <v>alifater</v>
      </c>
      <c r="F251" t="s">
        <v>127</v>
      </c>
      <c r="G251">
        <f>VLOOKUP(F251,'Tabell 8'!$A$2:$B$24,2,FALSE)</f>
        <v>20</v>
      </c>
      <c r="I251" s="1">
        <v>44858</v>
      </c>
      <c r="J251" s="1" t="s">
        <v>140</v>
      </c>
      <c r="K251" t="s">
        <v>40</v>
      </c>
      <c r="L251">
        <v>73.2</v>
      </c>
      <c r="M251" t="b" cm="1">
        <f t="array" ref="M251:N251">IF(ISNUMBER(K251:L251),FALSE,TRUE)</f>
        <v>1</v>
      </c>
      <c r="N251" t="b">
        <v>0</v>
      </c>
      <c r="O251">
        <v>10</v>
      </c>
      <c r="P251">
        <v>73.2</v>
      </c>
      <c r="Q251">
        <f t="shared" si="3"/>
        <v>86.338797814207652</v>
      </c>
    </row>
    <row r="252" spans="1:17" x14ac:dyDescent="0.35">
      <c r="A252" t="s">
        <v>39</v>
      </c>
      <c r="B252" t="str">
        <f>VLOOKUP($A252,forkortelser!$A$2:$B$43,2,FALSE)</f>
        <v>THC &gt;C35-C40</v>
      </c>
      <c r="C252" t="s">
        <v>13</v>
      </c>
      <c r="D252" t="str">
        <f>VLOOKUP(A252,Kategorier!$A$2:$B$43,2,FALSE)</f>
        <v>totale hydrokarboner</v>
      </c>
      <c r="E252" t="str">
        <f>VLOOKUP(A252,Kategorier!$A$2:$C$43,3,FALSE)</f>
        <v>alifater</v>
      </c>
      <c r="F252" t="s">
        <v>127</v>
      </c>
      <c r="G252">
        <f>VLOOKUP(F252,'Tabell 8'!$A$2:$B$24,2,FALSE)</f>
        <v>20</v>
      </c>
      <c r="I252" s="1">
        <v>44865</v>
      </c>
      <c r="J252" s="1" t="s">
        <v>140</v>
      </c>
      <c r="K252" t="s">
        <v>40</v>
      </c>
      <c r="L252">
        <v>117</v>
      </c>
      <c r="M252" t="b" cm="1">
        <f t="array" ref="M252:N252">IF(ISNUMBER(K252:L252),FALSE,TRUE)</f>
        <v>1</v>
      </c>
      <c r="N252" t="b">
        <v>0</v>
      </c>
      <c r="O252">
        <v>10</v>
      </c>
      <c r="P252">
        <v>117</v>
      </c>
      <c r="Q252">
        <f t="shared" si="3"/>
        <v>91.452991452991455</v>
      </c>
    </row>
    <row r="253" spans="1:17" x14ac:dyDescent="0.35">
      <c r="A253" t="s">
        <v>39</v>
      </c>
      <c r="B253" t="str">
        <f>VLOOKUP($A253,forkortelser!$A$2:$B$43,2,FALSE)</f>
        <v>THC &gt;C35-C40</v>
      </c>
      <c r="C253" t="s">
        <v>13</v>
      </c>
      <c r="D253" t="str">
        <f>VLOOKUP(A253,Kategorier!$A$2:$B$43,2,FALSE)</f>
        <v>totale hydrokarboner</v>
      </c>
      <c r="E253" t="str">
        <f>VLOOKUP(A253,Kategorier!$A$2:$C$43,3,FALSE)</f>
        <v>alifater</v>
      </c>
      <c r="F253" t="s">
        <v>127</v>
      </c>
      <c r="G253">
        <f>VLOOKUP(F253,'Tabell 8'!$A$2:$B$24,2,FALSE)</f>
        <v>20</v>
      </c>
      <c r="I253" s="1">
        <v>44872</v>
      </c>
      <c r="J253" s="1" t="s">
        <v>140</v>
      </c>
      <c r="K253" t="s">
        <v>40</v>
      </c>
      <c r="L253">
        <v>87.9</v>
      </c>
      <c r="M253" t="b" cm="1">
        <f t="array" ref="M253:N253">IF(ISNUMBER(K253:L253),FALSE,TRUE)</f>
        <v>1</v>
      </c>
      <c r="N253" t="b">
        <v>0</v>
      </c>
      <c r="O253">
        <v>10</v>
      </c>
      <c r="P253">
        <v>87.9</v>
      </c>
      <c r="Q253">
        <f t="shared" si="3"/>
        <v>88.623435722411841</v>
      </c>
    </row>
    <row r="254" spans="1:17" x14ac:dyDescent="0.35">
      <c r="A254" t="s">
        <v>39</v>
      </c>
      <c r="B254" t="str">
        <f>VLOOKUP($A254,forkortelser!$A$2:$B$43,2,FALSE)</f>
        <v>THC &gt;C35-C40</v>
      </c>
      <c r="C254" t="s">
        <v>13</v>
      </c>
      <c r="D254" t="str">
        <f>VLOOKUP(A254,Kategorier!$A$2:$B$43,2,FALSE)</f>
        <v>totale hydrokarboner</v>
      </c>
      <c r="E254" t="str">
        <f>VLOOKUP(A254,Kategorier!$A$2:$C$43,3,FALSE)</f>
        <v>alifater</v>
      </c>
      <c r="F254" t="s">
        <v>127</v>
      </c>
      <c r="G254">
        <f>VLOOKUP(F254,'Tabell 8'!$A$2:$B$24,2,FALSE)</f>
        <v>20</v>
      </c>
      <c r="I254" s="1">
        <v>44879</v>
      </c>
      <c r="J254" s="1" t="s">
        <v>140</v>
      </c>
      <c r="K254" t="s">
        <v>40</v>
      </c>
      <c r="L254">
        <v>132</v>
      </c>
      <c r="M254" t="b" cm="1">
        <f t="array" ref="M254:N254">IF(ISNUMBER(K254:L254),FALSE,TRUE)</f>
        <v>1</v>
      </c>
      <c r="N254" t="b">
        <v>0</v>
      </c>
      <c r="O254">
        <v>10</v>
      </c>
      <c r="P254">
        <v>132</v>
      </c>
      <c r="Q254">
        <f t="shared" si="3"/>
        <v>92.424242424242422</v>
      </c>
    </row>
    <row r="255" spans="1:17" x14ac:dyDescent="0.35">
      <c r="A255" t="s">
        <v>39</v>
      </c>
      <c r="B255" t="str">
        <f>VLOOKUP($A255,forkortelser!$A$2:$B$43,2,FALSE)</f>
        <v>THC &gt;C35-C40</v>
      </c>
      <c r="C255" t="s">
        <v>13</v>
      </c>
      <c r="D255" t="str">
        <f>VLOOKUP(A255,Kategorier!$A$2:$B$43,2,FALSE)</f>
        <v>totale hydrokarboner</v>
      </c>
      <c r="E255" t="str">
        <f>VLOOKUP(A255,Kategorier!$A$2:$C$43,3,FALSE)</f>
        <v>alifater</v>
      </c>
      <c r="F255" t="s">
        <v>127</v>
      </c>
      <c r="G255">
        <f>VLOOKUP(F255,'Tabell 8'!$A$2:$B$24,2,FALSE)</f>
        <v>20</v>
      </c>
      <c r="I255" s="1">
        <v>44886</v>
      </c>
      <c r="J255" s="1" t="s">
        <v>140</v>
      </c>
      <c r="K255">
        <v>24.9</v>
      </c>
      <c r="L255">
        <v>54.2</v>
      </c>
      <c r="M255" t="b" cm="1">
        <f t="array" ref="M255:N255">IF(ISNUMBER(K255:L255),FALSE,TRUE)</f>
        <v>0</v>
      </c>
      <c r="N255" t="b">
        <v>0</v>
      </c>
      <c r="O255">
        <v>24.9</v>
      </c>
      <c r="P255">
        <v>54.2</v>
      </c>
      <c r="Q255">
        <f t="shared" si="3"/>
        <v>54.059040590405907</v>
      </c>
    </row>
    <row r="256" spans="1:17" x14ac:dyDescent="0.35">
      <c r="A256" t="s">
        <v>39</v>
      </c>
      <c r="B256" t="str">
        <f>VLOOKUP($A256,forkortelser!$A$2:$B$43,2,FALSE)</f>
        <v>THC &gt;C35-C40</v>
      </c>
      <c r="C256" t="s">
        <v>13</v>
      </c>
      <c r="D256" t="str">
        <f>VLOOKUP(A256,Kategorier!$A$2:$B$43,2,FALSE)</f>
        <v>totale hydrokarboner</v>
      </c>
      <c r="E256" t="str">
        <f>VLOOKUP(A256,Kategorier!$A$2:$C$43,3,FALSE)</f>
        <v>alifater</v>
      </c>
      <c r="F256" t="s">
        <v>127</v>
      </c>
      <c r="G256">
        <f>VLOOKUP(F256,'Tabell 8'!$A$2:$B$24,2,FALSE)</f>
        <v>20</v>
      </c>
      <c r="I256" s="1">
        <v>44907</v>
      </c>
      <c r="J256" s="1" t="s">
        <v>140</v>
      </c>
      <c r="K256">
        <v>16.7</v>
      </c>
      <c r="L256">
        <v>48.8</v>
      </c>
      <c r="M256" t="b" cm="1">
        <f t="array" ref="M256:N256">IF(ISNUMBER(K256:L256),FALSE,TRUE)</f>
        <v>0</v>
      </c>
      <c r="N256" t="b">
        <v>0</v>
      </c>
      <c r="O256">
        <v>16.7</v>
      </c>
      <c r="P256">
        <v>48.8</v>
      </c>
      <c r="Q256">
        <f t="shared" si="3"/>
        <v>65.778688524590152</v>
      </c>
    </row>
    <row r="257" spans="1:17" x14ac:dyDescent="0.35">
      <c r="A257" t="s">
        <v>39</v>
      </c>
      <c r="B257" t="str">
        <f>VLOOKUP($A257,forkortelser!$A$2:$B$43,2,FALSE)</f>
        <v>THC &gt;C35-C40</v>
      </c>
      <c r="C257" t="s">
        <v>13</v>
      </c>
      <c r="D257" t="str">
        <f>VLOOKUP(A257,Kategorier!$A$2:$B$43,2,FALSE)</f>
        <v>totale hydrokarboner</v>
      </c>
      <c r="E257" t="str">
        <f>VLOOKUP(A257,Kategorier!$A$2:$C$43,3,FALSE)</f>
        <v>alifater</v>
      </c>
      <c r="F257" t="s">
        <v>127</v>
      </c>
      <c r="G257">
        <f>VLOOKUP(F257,'Tabell 8'!$A$2:$B$24,2,FALSE)</f>
        <v>20</v>
      </c>
      <c r="I257" s="1">
        <v>44970</v>
      </c>
      <c r="J257" s="1" t="s">
        <v>140</v>
      </c>
      <c r="K257" t="s">
        <v>40</v>
      </c>
      <c r="L257">
        <v>79.5</v>
      </c>
      <c r="M257" t="b" cm="1">
        <f t="array" ref="M257:N257">IF(ISNUMBER(K257:L257),FALSE,TRUE)</f>
        <v>1</v>
      </c>
      <c r="N257" t="b">
        <v>0</v>
      </c>
      <c r="O257">
        <v>10</v>
      </c>
      <c r="P257">
        <v>79.5</v>
      </c>
      <c r="Q257">
        <f t="shared" si="3"/>
        <v>87.421383647798748</v>
      </c>
    </row>
    <row r="258" spans="1:17" x14ac:dyDescent="0.35">
      <c r="A258" t="s">
        <v>39</v>
      </c>
      <c r="B258" t="str">
        <f>VLOOKUP($A258,forkortelser!$A$2:$B$43,2,FALSE)</f>
        <v>THC &gt;C35-C40</v>
      </c>
      <c r="C258" t="s">
        <v>13</v>
      </c>
      <c r="D258" t="str">
        <f>VLOOKUP(A258,Kategorier!$A$2:$B$43,2,FALSE)</f>
        <v>totale hydrokarboner</v>
      </c>
      <c r="E258" t="str">
        <f>VLOOKUP(A258,Kategorier!$A$2:$C$43,3,FALSE)</f>
        <v>alifater</v>
      </c>
      <c r="F258" t="s">
        <v>127</v>
      </c>
      <c r="G258">
        <f>VLOOKUP(F258,'Tabell 8'!$A$2:$B$24,2,FALSE)</f>
        <v>20</v>
      </c>
      <c r="I258" s="1">
        <v>44984</v>
      </c>
      <c r="J258" s="1" t="s">
        <v>140</v>
      </c>
      <c r="K258">
        <v>10</v>
      </c>
      <c r="L258">
        <v>52.5</v>
      </c>
      <c r="M258" t="b" cm="1">
        <f t="array" ref="M258:N258">IF(ISNUMBER(K258:L258),FALSE,TRUE)</f>
        <v>0</v>
      </c>
      <c r="N258" t="b">
        <v>0</v>
      </c>
      <c r="O258">
        <v>10</v>
      </c>
      <c r="P258">
        <v>52.5</v>
      </c>
      <c r="Q258">
        <f t="shared" si="3"/>
        <v>80.952380952380949</v>
      </c>
    </row>
    <row r="259" spans="1:17" x14ac:dyDescent="0.35">
      <c r="A259" t="s">
        <v>7</v>
      </c>
      <c r="B259" t="str">
        <f>VLOOKUP($A259,forkortelser!$A$2:$B$43,2,FALSE)</f>
        <v>NH4 + NH3</v>
      </c>
      <c r="C259" t="s">
        <v>5</v>
      </c>
      <c r="D259" t="str">
        <f>VLOOKUP(A259,Kategorier!$A$2:$B$43,2,FALSE)</f>
        <v>vannparameter</v>
      </c>
      <c r="E259" t="str">
        <f>VLOOKUP(A259,Kategorier!$A$2:$C$43,3,FALSE)</f>
        <v>nutrient</v>
      </c>
      <c r="F259" t="s">
        <v>76</v>
      </c>
      <c r="G259" t="e">
        <f>VLOOKUP(F259,'Tabell 8'!$A$2:$B$24,2,FALSE)</f>
        <v>#N/A</v>
      </c>
      <c r="I259" s="1">
        <v>44858</v>
      </c>
      <c r="J259" s="1" t="s">
        <v>140</v>
      </c>
      <c r="K259">
        <v>370</v>
      </c>
      <c r="L259">
        <v>363</v>
      </c>
      <c r="M259" t="b" cm="1">
        <f t="array" ref="M259:N259">IF(ISNUMBER(K259:L259),FALSE,TRUE)</f>
        <v>0</v>
      </c>
      <c r="N259" t="b">
        <v>0</v>
      </c>
      <c r="O259">
        <v>370</v>
      </c>
      <c r="P259">
        <v>363</v>
      </c>
      <c r="Q259">
        <f t="shared" ref="Q259:Q322" si="4">(P259-O259)/P259*100</f>
        <v>-1.9283746556473829</v>
      </c>
    </row>
    <row r="260" spans="1:17" x14ac:dyDescent="0.35">
      <c r="A260" t="s">
        <v>7</v>
      </c>
      <c r="B260" t="str">
        <f>VLOOKUP($A260,forkortelser!$A$2:$B$43,2,FALSE)</f>
        <v>NH4 + NH3</v>
      </c>
      <c r="C260" t="s">
        <v>5</v>
      </c>
      <c r="D260" t="str">
        <f>VLOOKUP(A260,Kategorier!$A$2:$B$43,2,FALSE)</f>
        <v>vannparameter</v>
      </c>
      <c r="E260" t="str">
        <f>VLOOKUP(A260,Kategorier!$A$2:$C$43,3,FALSE)</f>
        <v>nutrient</v>
      </c>
      <c r="F260" t="s">
        <v>76</v>
      </c>
      <c r="G260" t="e">
        <f>VLOOKUP(F260,'Tabell 8'!$A$2:$B$24,2,FALSE)</f>
        <v>#N/A</v>
      </c>
      <c r="I260" s="1">
        <v>44865</v>
      </c>
      <c r="J260" s="1" t="s">
        <v>140</v>
      </c>
      <c r="K260">
        <v>282</v>
      </c>
      <c r="L260">
        <v>278</v>
      </c>
      <c r="M260" t="b" cm="1">
        <f t="array" ref="M260:N260">IF(ISNUMBER(K260:L260),FALSE,TRUE)</f>
        <v>0</v>
      </c>
      <c r="N260" t="b">
        <v>0</v>
      </c>
      <c r="O260">
        <v>282</v>
      </c>
      <c r="P260">
        <v>278</v>
      </c>
      <c r="Q260">
        <f t="shared" si="4"/>
        <v>-1.4388489208633095</v>
      </c>
    </row>
    <row r="261" spans="1:17" x14ac:dyDescent="0.35">
      <c r="A261" t="s">
        <v>7</v>
      </c>
      <c r="B261" t="str">
        <f>VLOOKUP($A261,forkortelser!$A$2:$B$43,2,FALSE)</f>
        <v>NH4 + NH3</v>
      </c>
      <c r="C261" t="s">
        <v>5</v>
      </c>
      <c r="D261" t="str">
        <f>VLOOKUP(A261,Kategorier!$A$2:$B$43,2,FALSE)</f>
        <v>vannparameter</v>
      </c>
      <c r="E261" t="str">
        <f>VLOOKUP(A261,Kategorier!$A$2:$C$43,3,FALSE)</f>
        <v>nutrient</v>
      </c>
      <c r="F261" t="s">
        <v>76</v>
      </c>
      <c r="G261" t="e">
        <f>VLOOKUP(F261,'Tabell 8'!$A$2:$B$24,2,FALSE)</f>
        <v>#N/A</v>
      </c>
      <c r="I261" s="1">
        <v>44872</v>
      </c>
      <c r="J261" s="1" t="s">
        <v>140</v>
      </c>
      <c r="K261">
        <v>211</v>
      </c>
      <c r="L261">
        <v>194</v>
      </c>
      <c r="M261" t="b" cm="1">
        <f t="array" ref="M261:N261">IF(ISNUMBER(K261:L261),FALSE,TRUE)</f>
        <v>0</v>
      </c>
      <c r="N261" t="b">
        <v>0</v>
      </c>
      <c r="O261">
        <v>211</v>
      </c>
      <c r="P261">
        <v>194</v>
      </c>
      <c r="Q261">
        <f t="shared" si="4"/>
        <v>-8.7628865979381434</v>
      </c>
    </row>
    <row r="262" spans="1:17" x14ac:dyDescent="0.35">
      <c r="A262" t="s">
        <v>7</v>
      </c>
      <c r="B262" t="str">
        <f>VLOOKUP($A262,forkortelser!$A$2:$B$43,2,FALSE)</f>
        <v>NH4 + NH3</v>
      </c>
      <c r="C262" t="s">
        <v>5</v>
      </c>
      <c r="D262" t="str">
        <f>VLOOKUP(A262,Kategorier!$A$2:$B$43,2,FALSE)</f>
        <v>vannparameter</v>
      </c>
      <c r="E262" t="str">
        <f>VLOOKUP(A262,Kategorier!$A$2:$C$43,3,FALSE)</f>
        <v>nutrient</v>
      </c>
      <c r="F262" t="s">
        <v>76</v>
      </c>
      <c r="G262" t="e">
        <f>VLOOKUP(F262,'Tabell 8'!$A$2:$B$24,2,FALSE)</f>
        <v>#N/A</v>
      </c>
      <c r="I262" s="1">
        <v>44879</v>
      </c>
      <c r="J262" s="1" t="s">
        <v>140</v>
      </c>
      <c r="K262">
        <v>257</v>
      </c>
      <c r="L262">
        <v>110</v>
      </c>
      <c r="M262" t="b" cm="1">
        <f t="array" ref="M262:N262">IF(ISNUMBER(K262:L262),FALSE,TRUE)</f>
        <v>0</v>
      </c>
      <c r="N262" t="b">
        <v>0</v>
      </c>
      <c r="O262">
        <v>257</v>
      </c>
      <c r="P262">
        <v>110</v>
      </c>
      <c r="Q262">
        <f t="shared" si="4"/>
        <v>-133.63636363636365</v>
      </c>
    </row>
    <row r="263" spans="1:17" x14ac:dyDescent="0.35">
      <c r="A263" t="s">
        <v>7</v>
      </c>
      <c r="B263" t="str">
        <f>VLOOKUP($A263,forkortelser!$A$2:$B$43,2,FALSE)</f>
        <v>NH4 + NH3</v>
      </c>
      <c r="C263" t="s">
        <v>5</v>
      </c>
      <c r="D263" t="str">
        <f>VLOOKUP(A263,Kategorier!$A$2:$B$43,2,FALSE)</f>
        <v>vannparameter</v>
      </c>
      <c r="E263" t="str">
        <f>VLOOKUP(A263,Kategorier!$A$2:$C$43,3,FALSE)</f>
        <v>nutrient</v>
      </c>
      <c r="F263" t="s">
        <v>76</v>
      </c>
      <c r="G263" t="e">
        <f>VLOOKUP(F263,'Tabell 8'!$A$2:$B$24,2,FALSE)</f>
        <v>#N/A</v>
      </c>
      <c r="I263" s="1">
        <v>44886</v>
      </c>
      <c r="J263" s="1" t="s">
        <v>140</v>
      </c>
      <c r="K263">
        <v>309</v>
      </c>
      <c r="L263">
        <v>287</v>
      </c>
      <c r="M263" t="b" cm="1">
        <f t="array" ref="M263:N263">IF(ISNUMBER(K263:L263),FALSE,TRUE)</f>
        <v>0</v>
      </c>
      <c r="N263" t="b">
        <v>0</v>
      </c>
      <c r="O263">
        <v>309</v>
      </c>
      <c r="P263">
        <v>287</v>
      </c>
      <c r="Q263">
        <f t="shared" si="4"/>
        <v>-7.6655052264808354</v>
      </c>
    </row>
    <row r="264" spans="1:17" x14ac:dyDescent="0.35">
      <c r="A264" t="s">
        <v>7</v>
      </c>
      <c r="B264" t="str">
        <f>VLOOKUP($A264,forkortelser!$A$2:$B$43,2,FALSE)</f>
        <v>NH4 + NH3</v>
      </c>
      <c r="C264" t="s">
        <v>5</v>
      </c>
      <c r="D264" t="str">
        <f>VLOOKUP(A264,Kategorier!$A$2:$B$43,2,FALSE)</f>
        <v>vannparameter</v>
      </c>
      <c r="E264" t="str">
        <f>VLOOKUP(A264,Kategorier!$A$2:$C$43,3,FALSE)</f>
        <v>nutrient</v>
      </c>
      <c r="F264" t="s">
        <v>76</v>
      </c>
      <c r="G264" t="e">
        <f>VLOOKUP(F264,'Tabell 8'!$A$2:$B$24,2,FALSE)</f>
        <v>#N/A</v>
      </c>
      <c r="I264" s="1">
        <v>44907</v>
      </c>
      <c r="J264" s="1" t="s">
        <v>140</v>
      </c>
      <c r="K264">
        <v>340</v>
      </c>
      <c r="L264">
        <v>285</v>
      </c>
      <c r="M264" t="b" cm="1">
        <f t="array" ref="M264:N264">IF(ISNUMBER(K264:L264),FALSE,TRUE)</f>
        <v>0</v>
      </c>
      <c r="N264" t="b">
        <v>0</v>
      </c>
      <c r="O264">
        <v>340</v>
      </c>
      <c r="P264">
        <v>285</v>
      </c>
      <c r="Q264">
        <f t="shared" si="4"/>
        <v>-19.298245614035086</v>
      </c>
    </row>
    <row r="265" spans="1:17" x14ac:dyDescent="0.35">
      <c r="A265" t="s">
        <v>7</v>
      </c>
      <c r="B265" t="str">
        <f>VLOOKUP($A265,forkortelser!$A$2:$B$43,2,FALSE)</f>
        <v>NH4 + NH3</v>
      </c>
      <c r="C265" t="s">
        <v>5</v>
      </c>
      <c r="D265" t="str">
        <f>VLOOKUP(A265,Kategorier!$A$2:$B$43,2,FALSE)</f>
        <v>vannparameter</v>
      </c>
      <c r="E265" t="str">
        <f>VLOOKUP(A265,Kategorier!$A$2:$C$43,3,FALSE)</f>
        <v>nutrient</v>
      </c>
      <c r="F265" t="s">
        <v>76</v>
      </c>
      <c r="G265" t="e">
        <f>VLOOKUP(F265,'Tabell 8'!$A$2:$B$24,2,FALSE)</f>
        <v>#N/A</v>
      </c>
      <c r="I265" s="1">
        <v>44970</v>
      </c>
      <c r="J265" s="1" t="s">
        <v>140</v>
      </c>
      <c r="K265">
        <v>410</v>
      </c>
      <c r="L265">
        <v>416</v>
      </c>
      <c r="M265" t="b" cm="1">
        <f t="array" ref="M265:N265">IF(ISNUMBER(K265:L265),FALSE,TRUE)</f>
        <v>0</v>
      </c>
      <c r="N265" t="b">
        <v>0</v>
      </c>
      <c r="O265">
        <v>410</v>
      </c>
      <c r="P265">
        <v>416</v>
      </c>
      <c r="Q265">
        <f t="shared" si="4"/>
        <v>1.4423076923076923</v>
      </c>
    </row>
    <row r="266" spans="1:17" x14ac:dyDescent="0.35">
      <c r="A266" t="s">
        <v>7</v>
      </c>
      <c r="B266" t="str">
        <f>VLOOKUP($A266,forkortelser!$A$2:$B$43,2,FALSE)</f>
        <v>NH4 + NH3</v>
      </c>
      <c r="C266" t="s">
        <v>5</v>
      </c>
      <c r="D266" t="str">
        <f>VLOOKUP(A266,Kategorier!$A$2:$B$43,2,FALSE)</f>
        <v>vannparameter</v>
      </c>
      <c r="E266" t="str">
        <f>VLOOKUP(A266,Kategorier!$A$2:$C$43,3,FALSE)</f>
        <v>nutrient</v>
      </c>
      <c r="F266" t="s">
        <v>76</v>
      </c>
      <c r="G266" t="e">
        <f>VLOOKUP(F266,'Tabell 8'!$A$2:$B$24,2,FALSE)</f>
        <v>#N/A</v>
      </c>
      <c r="I266" s="1">
        <v>44984</v>
      </c>
      <c r="J266" s="1" t="s">
        <v>140</v>
      </c>
      <c r="K266">
        <v>300</v>
      </c>
      <c r="L266">
        <v>296</v>
      </c>
      <c r="M266" t="b" cm="1">
        <f t="array" ref="M266:N266">IF(ISNUMBER(K266:L266),FALSE,TRUE)</f>
        <v>0</v>
      </c>
      <c r="N266" t="b">
        <v>0</v>
      </c>
      <c r="O266">
        <v>300</v>
      </c>
      <c r="P266">
        <v>296</v>
      </c>
      <c r="Q266">
        <f t="shared" si="4"/>
        <v>-1.3513513513513513</v>
      </c>
    </row>
    <row r="267" spans="1:17" x14ac:dyDescent="0.35">
      <c r="A267" t="s">
        <v>11</v>
      </c>
      <c r="B267" t="str">
        <f>VLOOKUP($A267,forkortelser!$A$2:$B$43,2,FALSE)</f>
        <v>BOF-5</v>
      </c>
      <c r="C267" t="s">
        <v>5</v>
      </c>
      <c r="D267" t="str">
        <f>VLOOKUP(A267,Kategorier!$A$2:$B$43,2,FALSE)</f>
        <v>vannparameter</v>
      </c>
      <c r="E267" t="str">
        <f>VLOOKUP(A267,Kategorier!$A$2:$C$43,3,FALSE)</f>
        <v>organisk materiale</v>
      </c>
      <c r="F267" t="s">
        <v>11</v>
      </c>
      <c r="G267">
        <f>VLOOKUP(F267,'Tabell 8'!$A$2:$B$24,2,FALSE)</f>
        <v>300</v>
      </c>
      <c r="I267" s="1">
        <v>44858</v>
      </c>
      <c r="J267" s="1" t="s">
        <v>140</v>
      </c>
      <c r="K267">
        <v>165</v>
      </c>
      <c r="L267">
        <v>202</v>
      </c>
      <c r="M267" t="b" cm="1">
        <f t="array" ref="M267:N267">IF(ISNUMBER(K267:L267),FALSE,TRUE)</f>
        <v>0</v>
      </c>
      <c r="N267" t="b">
        <v>0</v>
      </c>
      <c r="O267">
        <v>165</v>
      </c>
      <c r="P267">
        <v>202</v>
      </c>
      <c r="Q267">
        <f t="shared" si="4"/>
        <v>18.316831683168317</v>
      </c>
    </row>
    <row r="268" spans="1:17" x14ac:dyDescent="0.35">
      <c r="A268" t="s">
        <v>11</v>
      </c>
      <c r="B268" t="str">
        <f>VLOOKUP($A268,forkortelser!$A$2:$B$43,2,FALSE)</f>
        <v>BOF-5</v>
      </c>
      <c r="C268" t="s">
        <v>5</v>
      </c>
      <c r="D268" t="str">
        <f>VLOOKUP(A268,Kategorier!$A$2:$B$43,2,FALSE)</f>
        <v>vannparameter</v>
      </c>
      <c r="E268" t="str">
        <f>VLOOKUP(A268,Kategorier!$A$2:$C$43,3,FALSE)</f>
        <v>organisk materiale</v>
      </c>
      <c r="F268" t="s">
        <v>11</v>
      </c>
      <c r="G268">
        <f>VLOOKUP(F268,'Tabell 8'!$A$2:$B$24,2,FALSE)</f>
        <v>300</v>
      </c>
      <c r="I268" s="1">
        <v>44865</v>
      </c>
      <c r="J268" s="1" t="s">
        <v>140</v>
      </c>
      <c r="K268">
        <v>52.2</v>
      </c>
      <c r="L268">
        <v>119</v>
      </c>
      <c r="M268" t="b" cm="1">
        <f t="array" ref="M268:N268">IF(ISNUMBER(K268:L268),FALSE,TRUE)</f>
        <v>0</v>
      </c>
      <c r="N268" t="b">
        <v>0</v>
      </c>
      <c r="O268">
        <v>52.2</v>
      </c>
      <c r="P268">
        <v>119</v>
      </c>
      <c r="Q268">
        <f t="shared" si="4"/>
        <v>56.134453781512605</v>
      </c>
    </row>
    <row r="269" spans="1:17" x14ac:dyDescent="0.35">
      <c r="A269" t="s">
        <v>11</v>
      </c>
      <c r="B269" t="str">
        <f>VLOOKUP($A269,forkortelser!$A$2:$B$43,2,FALSE)</f>
        <v>BOF-5</v>
      </c>
      <c r="C269" t="s">
        <v>5</v>
      </c>
      <c r="D269" t="str">
        <f>VLOOKUP(A269,Kategorier!$A$2:$B$43,2,FALSE)</f>
        <v>vannparameter</v>
      </c>
      <c r="E269" t="str">
        <f>VLOOKUP(A269,Kategorier!$A$2:$C$43,3,FALSE)</f>
        <v>organisk materiale</v>
      </c>
      <c r="F269" t="s">
        <v>11</v>
      </c>
      <c r="G269">
        <f>VLOOKUP(F269,'Tabell 8'!$A$2:$B$24,2,FALSE)</f>
        <v>300</v>
      </c>
      <c r="I269" s="1">
        <v>44872</v>
      </c>
      <c r="J269" s="1" t="s">
        <v>140</v>
      </c>
      <c r="K269">
        <v>50.5</v>
      </c>
      <c r="L269">
        <v>107</v>
      </c>
      <c r="M269" t="b" cm="1">
        <f t="array" ref="M269:N269">IF(ISNUMBER(K269:L269),FALSE,TRUE)</f>
        <v>0</v>
      </c>
      <c r="N269" t="b">
        <v>0</v>
      </c>
      <c r="O269">
        <v>50.5</v>
      </c>
      <c r="P269">
        <v>107</v>
      </c>
      <c r="Q269">
        <f t="shared" si="4"/>
        <v>52.803738317757009</v>
      </c>
    </row>
    <row r="270" spans="1:17" x14ac:dyDescent="0.35">
      <c r="A270" t="s">
        <v>11</v>
      </c>
      <c r="B270" t="str">
        <f>VLOOKUP($A270,forkortelser!$A$2:$B$43,2,FALSE)</f>
        <v>BOF-5</v>
      </c>
      <c r="C270" t="s">
        <v>5</v>
      </c>
      <c r="D270" t="str">
        <f>VLOOKUP(A270,Kategorier!$A$2:$B$43,2,FALSE)</f>
        <v>vannparameter</v>
      </c>
      <c r="E270" t="str">
        <f>VLOOKUP(A270,Kategorier!$A$2:$C$43,3,FALSE)</f>
        <v>organisk materiale</v>
      </c>
      <c r="F270" t="s">
        <v>11</v>
      </c>
      <c r="G270">
        <f>VLOOKUP(F270,'Tabell 8'!$A$2:$B$24,2,FALSE)</f>
        <v>300</v>
      </c>
      <c r="I270" s="1">
        <v>44879</v>
      </c>
      <c r="J270" s="1" t="s">
        <v>140</v>
      </c>
      <c r="K270">
        <v>21.2</v>
      </c>
      <c r="L270">
        <v>40.5</v>
      </c>
      <c r="M270" t="b" cm="1">
        <f t="array" ref="M270:N270">IF(ISNUMBER(K270:L270),FALSE,TRUE)</f>
        <v>0</v>
      </c>
      <c r="N270" t="b">
        <v>0</v>
      </c>
      <c r="O270">
        <v>21.2</v>
      </c>
      <c r="P270">
        <v>40.5</v>
      </c>
      <c r="Q270">
        <f t="shared" si="4"/>
        <v>47.654320987654323</v>
      </c>
    </row>
    <row r="271" spans="1:17" x14ac:dyDescent="0.35">
      <c r="A271" t="s">
        <v>11</v>
      </c>
      <c r="B271" t="str">
        <f>VLOOKUP($A271,forkortelser!$A$2:$B$43,2,FALSE)</f>
        <v>BOF-5</v>
      </c>
      <c r="C271" t="s">
        <v>5</v>
      </c>
      <c r="D271" t="str">
        <f>VLOOKUP(A271,Kategorier!$A$2:$B$43,2,FALSE)</f>
        <v>vannparameter</v>
      </c>
      <c r="E271" t="str">
        <f>VLOOKUP(A271,Kategorier!$A$2:$C$43,3,FALSE)</f>
        <v>organisk materiale</v>
      </c>
      <c r="F271" t="s">
        <v>11</v>
      </c>
      <c r="G271">
        <f>VLOOKUP(F271,'Tabell 8'!$A$2:$B$24,2,FALSE)</f>
        <v>300</v>
      </c>
      <c r="I271" s="1">
        <v>44886</v>
      </c>
      <c r="J271" s="1" t="s">
        <v>140</v>
      </c>
      <c r="K271">
        <v>62.5</v>
      </c>
      <c r="L271">
        <v>214</v>
      </c>
      <c r="M271" t="b" cm="1">
        <f t="array" ref="M271:N271">IF(ISNUMBER(K271:L271),FALSE,TRUE)</f>
        <v>0</v>
      </c>
      <c r="N271" t="b">
        <v>0</v>
      </c>
      <c r="O271">
        <v>62.5</v>
      </c>
      <c r="P271">
        <v>214</v>
      </c>
      <c r="Q271">
        <f t="shared" si="4"/>
        <v>70.794392523364493</v>
      </c>
    </row>
    <row r="272" spans="1:17" x14ac:dyDescent="0.35">
      <c r="A272" t="s">
        <v>11</v>
      </c>
      <c r="B272" t="str">
        <f>VLOOKUP($A272,forkortelser!$A$2:$B$43,2,FALSE)</f>
        <v>BOF-5</v>
      </c>
      <c r="C272" t="s">
        <v>5</v>
      </c>
      <c r="D272" t="str">
        <f>VLOOKUP(A272,Kategorier!$A$2:$B$43,2,FALSE)</f>
        <v>vannparameter</v>
      </c>
      <c r="E272" t="str">
        <f>VLOOKUP(A272,Kategorier!$A$2:$C$43,3,FALSE)</f>
        <v>organisk materiale</v>
      </c>
      <c r="F272" t="s">
        <v>11</v>
      </c>
      <c r="G272">
        <f>VLOOKUP(F272,'Tabell 8'!$A$2:$B$24,2,FALSE)</f>
        <v>300</v>
      </c>
      <c r="I272" s="1">
        <v>44907</v>
      </c>
      <c r="J272" s="1" t="s">
        <v>140</v>
      </c>
      <c r="K272">
        <v>63</v>
      </c>
      <c r="L272">
        <v>95.6</v>
      </c>
      <c r="M272" t="b" cm="1">
        <f t="array" ref="M272:N272">IF(ISNUMBER(K272:L272),FALSE,TRUE)</f>
        <v>0</v>
      </c>
      <c r="N272" t="b">
        <v>0</v>
      </c>
      <c r="O272">
        <v>63</v>
      </c>
      <c r="P272">
        <v>95.6</v>
      </c>
      <c r="Q272">
        <f t="shared" si="4"/>
        <v>34.10041841004184</v>
      </c>
    </row>
    <row r="273" spans="1:17" x14ac:dyDescent="0.35">
      <c r="A273" t="s">
        <v>11</v>
      </c>
      <c r="B273" t="str">
        <f>VLOOKUP($A273,forkortelser!$A$2:$B$43,2,FALSE)</f>
        <v>BOF-5</v>
      </c>
      <c r="C273" t="s">
        <v>5</v>
      </c>
      <c r="D273" t="str">
        <f>VLOOKUP(A273,Kategorier!$A$2:$B$43,2,FALSE)</f>
        <v>vannparameter</v>
      </c>
      <c r="E273" t="str">
        <f>VLOOKUP(A273,Kategorier!$A$2:$C$43,3,FALSE)</f>
        <v>organisk materiale</v>
      </c>
      <c r="F273" t="s">
        <v>11</v>
      </c>
      <c r="G273">
        <f>VLOOKUP(F273,'Tabell 8'!$A$2:$B$24,2,FALSE)</f>
        <v>300</v>
      </c>
      <c r="I273" s="1">
        <v>44970</v>
      </c>
      <c r="J273" s="1" t="s">
        <v>140</v>
      </c>
      <c r="K273">
        <v>107</v>
      </c>
      <c r="L273">
        <v>306</v>
      </c>
      <c r="M273" t="b" cm="1">
        <f t="array" ref="M273:N273">IF(ISNUMBER(K273:L273),FALSE,TRUE)</f>
        <v>0</v>
      </c>
      <c r="N273" t="b">
        <v>0</v>
      </c>
      <c r="O273">
        <v>107</v>
      </c>
      <c r="P273">
        <v>306</v>
      </c>
      <c r="Q273">
        <f t="shared" si="4"/>
        <v>65.032679738562095</v>
      </c>
    </row>
    <row r="274" spans="1:17" x14ac:dyDescent="0.35">
      <c r="A274" t="s">
        <v>11</v>
      </c>
      <c r="B274" t="str">
        <f>VLOOKUP($A274,forkortelser!$A$2:$B$43,2,FALSE)</f>
        <v>BOF-5</v>
      </c>
      <c r="C274" t="s">
        <v>5</v>
      </c>
      <c r="D274" t="str">
        <f>VLOOKUP(A274,Kategorier!$A$2:$B$43,2,FALSE)</f>
        <v>vannparameter</v>
      </c>
      <c r="E274" t="str">
        <f>VLOOKUP(A274,Kategorier!$A$2:$C$43,3,FALSE)</f>
        <v>organisk materiale</v>
      </c>
      <c r="F274" t="s">
        <v>11</v>
      </c>
      <c r="G274">
        <f>VLOOKUP(F274,'Tabell 8'!$A$2:$B$24,2,FALSE)</f>
        <v>300</v>
      </c>
      <c r="I274" s="1">
        <v>44984</v>
      </c>
      <c r="J274" s="1" t="s">
        <v>140</v>
      </c>
      <c r="K274">
        <v>123</v>
      </c>
      <c r="L274">
        <v>180</v>
      </c>
      <c r="M274" t="b" cm="1">
        <f t="array" ref="M274:N274">IF(ISNUMBER(K274:L274),FALSE,TRUE)</f>
        <v>0</v>
      </c>
      <c r="N274" t="b">
        <v>0</v>
      </c>
      <c r="O274">
        <v>123</v>
      </c>
      <c r="P274">
        <v>180</v>
      </c>
      <c r="Q274">
        <f t="shared" si="4"/>
        <v>31.666666666666664</v>
      </c>
    </row>
    <row r="275" spans="1:17" x14ac:dyDescent="0.35">
      <c r="A275" t="s">
        <v>78</v>
      </c>
      <c r="B275" t="str">
        <f>VLOOKUP($A275,forkortelser!$A$2:$B$43,2,FALSE)</f>
        <v>Cl</v>
      </c>
      <c r="C275" t="s">
        <v>5</v>
      </c>
      <c r="D275" t="str">
        <f>VLOOKUP(A275,Kategorier!$A$2:$B$43,2,FALSE)</f>
        <v>vannparameter</v>
      </c>
      <c r="E275" t="str">
        <f>VLOOKUP(A275,Kategorier!$A$2:$C$43,3,FALSE)</f>
        <v>anion</v>
      </c>
      <c r="F275" t="s">
        <v>125</v>
      </c>
      <c r="G275">
        <f>VLOOKUP(F275,'Tabell 8'!$A$2:$B$24,2,FALSE)</f>
        <v>1000</v>
      </c>
      <c r="I275" s="1">
        <v>44858</v>
      </c>
      <c r="J275" s="1" t="s">
        <v>140</v>
      </c>
      <c r="K275">
        <v>210</v>
      </c>
      <c r="L275">
        <v>216</v>
      </c>
      <c r="M275" t="b" cm="1">
        <f t="array" ref="M275:N275">IF(ISNUMBER(K275:L275),FALSE,TRUE)</f>
        <v>0</v>
      </c>
      <c r="N275" t="b">
        <v>0</v>
      </c>
      <c r="O275">
        <v>210</v>
      </c>
      <c r="P275">
        <v>216</v>
      </c>
      <c r="Q275">
        <f t="shared" si="4"/>
        <v>2.7777777777777777</v>
      </c>
    </row>
    <row r="276" spans="1:17" x14ac:dyDescent="0.35">
      <c r="A276" t="s">
        <v>78</v>
      </c>
      <c r="B276" t="str">
        <f>VLOOKUP($A276,forkortelser!$A$2:$B$43,2,FALSE)</f>
        <v>Cl</v>
      </c>
      <c r="C276" t="s">
        <v>5</v>
      </c>
      <c r="D276" t="str">
        <f>VLOOKUP(A276,Kategorier!$A$2:$B$43,2,FALSE)</f>
        <v>vannparameter</v>
      </c>
      <c r="E276" t="str">
        <f>VLOOKUP(A276,Kategorier!$A$2:$C$43,3,FALSE)</f>
        <v>anion</v>
      </c>
      <c r="F276" t="s">
        <v>125</v>
      </c>
      <c r="G276">
        <f>VLOOKUP(F276,'Tabell 8'!$A$2:$B$24,2,FALSE)</f>
        <v>1000</v>
      </c>
      <c r="I276" s="1">
        <v>44865</v>
      </c>
      <c r="J276" s="1" t="s">
        <v>140</v>
      </c>
      <c r="K276">
        <v>135</v>
      </c>
      <c r="L276">
        <v>128</v>
      </c>
      <c r="M276" t="b" cm="1">
        <f t="array" ref="M276:N276">IF(ISNUMBER(K276:L276),FALSE,TRUE)</f>
        <v>0</v>
      </c>
      <c r="N276" t="b">
        <v>0</v>
      </c>
      <c r="O276">
        <v>135</v>
      </c>
      <c r="P276">
        <v>128</v>
      </c>
      <c r="Q276">
        <f t="shared" si="4"/>
        <v>-5.46875</v>
      </c>
    </row>
    <row r="277" spans="1:17" ht="15" customHeight="1" x14ac:dyDescent="0.35">
      <c r="A277" t="s">
        <v>78</v>
      </c>
      <c r="B277" t="str">
        <f>VLOOKUP($A277,forkortelser!$A$2:$B$43,2,FALSE)</f>
        <v>Cl</v>
      </c>
      <c r="C277" t="s">
        <v>5</v>
      </c>
      <c r="D277" t="str">
        <f>VLOOKUP(A277,Kategorier!$A$2:$B$43,2,FALSE)</f>
        <v>vannparameter</v>
      </c>
      <c r="E277" t="str">
        <f>VLOOKUP(A277,Kategorier!$A$2:$C$43,3,FALSE)</f>
        <v>anion</v>
      </c>
      <c r="F277" t="s">
        <v>125</v>
      </c>
      <c r="G277">
        <f>VLOOKUP(F277,'Tabell 8'!$A$2:$B$24,2,FALSE)</f>
        <v>1000</v>
      </c>
      <c r="I277" s="1">
        <v>44872</v>
      </c>
      <c r="J277" s="1" t="s">
        <v>140</v>
      </c>
      <c r="K277">
        <v>152</v>
      </c>
      <c r="L277">
        <v>107</v>
      </c>
      <c r="M277" t="b" cm="1">
        <f t="array" ref="M277:N277">IF(ISNUMBER(K277:L277),FALSE,TRUE)</f>
        <v>0</v>
      </c>
      <c r="N277" t="b">
        <v>0</v>
      </c>
      <c r="O277">
        <v>152</v>
      </c>
      <c r="P277">
        <v>107</v>
      </c>
      <c r="Q277">
        <f t="shared" si="4"/>
        <v>-42.056074766355138</v>
      </c>
    </row>
    <row r="278" spans="1:17" x14ac:dyDescent="0.35">
      <c r="A278" t="s">
        <v>78</v>
      </c>
      <c r="B278" t="str">
        <f>VLOOKUP($A278,forkortelser!$A$2:$B$43,2,FALSE)</f>
        <v>Cl</v>
      </c>
      <c r="C278" t="s">
        <v>5</v>
      </c>
      <c r="D278" t="str">
        <f>VLOOKUP(A278,Kategorier!$A$2:$B$43,2,FALSE)</f>
        <v>vannparameter</v>
      </c>
      <c r="E278" t="str">
        <f>VLOOKUP(A278,Kategorier!$A$2:$C$43,3,FALSE)</f>
        <v>anion</v>
      </c>
      <c r="F278" t="s">
        <v>125</v>
      </c>
      <c r="G278">
        <f>VLOOKUP(F278,'Tabell 8'!$A$2:$B$24,2,FALSE)</f>
        <v>1000</v>
      </c>
      <c r="I278" s="1">
        <v>44879</v>
      </c>
      <c r="J278" s="1" t="s">
        <v>140</v>
      </c>
      <c r="K278">
        <v>198</v>
      </c>
      <c r="L278">
        <v>174</v>
      </c>
      <c r="M278" t="b" cm="1">
        <f t="array" ref="M278:N278">IF(ISNUMBER(K278:L278),FALSE,TRUE)</f>
        <v>0</v>
      </c>
      <c r="N278" t="b">
        <v>0</v>
      </c>
      <c r="O278">
        <v>198</v>
      </c>
      <c r="P278">
        <v>174</v>
      </c>
      <c r="Q278">
        <f t="shared" si="4"/>
        <v>-13.793103448275861</v>
      </c>
    </row>
    <row r="279" spans="1:17" x14ac:dyDescent="0.35">
      <c r="A279" t="s">
        <v>78</v>
      </c>
      <c r="B279" t="str">
        <f>VLOOKUP($A279,forkortelser!$A$2:$B$43,2,FALSE)</f>
        <v>Cl</v>
      </c>
      <c r="C279" t="s">
        <v>5</v>
      </c>
      <c r="D279" t="str">
        <f>VLOOKUP(A279,Kategorier!$A$2:$B$43,2,FALSE)</f>
        <v>vannparameter</v>
      </c>
      <c r="E279" t="str">
        <f>VLOOKUP(A279,Kategorier!$A$2:$C$43,3,FALSE)</f>
        <v>anion</v>
      </c>
      <c r="F279" t="s">
        <v>125</v>
      </c>
      <c r="G279">
        <f>VLOOKUP(F279,'Tabell 8'!$A$2:$B$24,2,FALSE)</f>
        <v>1000</v>
      </c>
      <c r="I279" s="1">
        <v>44886</v>
      </c>
      <c r="J279" s="1" t="s">
        <v>140</v>
      </c>
      <c r="K279">
        <v>213</v>
      </c>
      <c r="L279">
        <v>208</v>
      </c>
      <c r="M279" t="b" cm="1">
        <f t="array" ref="M279:N279">IF(ISNUMBER(K279:L279),FALSE,TRUE)</f>
        <v>0</v>
      </c>
      <c r="N279" t="b">
        <v>0</v>
      </c>
      <c r="O279">
        <v>213</v>
      </c>
      <c r="P279">
        <v>208</v>
      </c>
      <c r="Q279">
        <f t="shared" si="4"/>
        <v>-2.4038461538461542</v>
      </c>
    </row>
    <row r="280" spans="1:17" x14ac:dyDescent="0.35">
      <c r="A280" t="s">
        <v>78</v>
      </c>
      <c r="B280" t="str">
        <f>VLOOKUP($A280,forkortelser!$A$2:$B$43,2,FALSE)</f>
        <v>Cl</v>
      </c>
      <c r="C280" t="s">
        <v>5</v>
      </c>
      <c r="D280" t="str">
        <f>VLOOKUP(A280,Kategorier!$A$2:$B$43,2,FALSE)</f>
        <v>vannparameter</v>
      </c>
      <c r="E280" t="str">
        <f>VLOOKUP(A280,Kategorier!$A$2:$C$43,3,FALSE)</f>
        <v>anion</v>
      </c>
      <c r="F280" t="s">
        <v>125</v>
      </c>
      <c r="G280">
        <f>VLOOKUP(F280,'Tabell 8'!$A$2:$B$24,2,FALSE)</f>
        <v>1000</v>
      </c>
      <c r="I280" s="1">
        <v>44907</v>
      </c>
      <c r="J280" s="1" t="s">
        <v>140</v>
      </c>
      <c r="K280">
        <v>249</v>
      </c>
      <c r="L280">
        <v>182</v>
      </c>
      <c r="M280" t="b" cm="1">
        <f t="array" ref="M280:N280">IF(ISNUMBER(K280:L280),FALSE,TRUE)</f>
        <v>0</v>
      </c>
      <c r="N280" t="b">
        <v>0</v>
      </c>
      <c r="O280">
        <v>249</v>
      </c>
      <c r="P280">
        <v>182</v>
      </c>
      <c r="Q280">
        <f t="shared" si="4"/>
        <v>-36.813186813186817</v>
      </c>
    </row>
    <row r="281" spans="1:17" x14ac:dyDescent="0.35">
      <c r="A281" t="s">
        <v>78</v>
      </c>
      <c r="B281" t="str">
        <f>VLOOKUP($A281,forkortelser!$A$2:$B$43,2,FALSE)</f>
        <v>Cl</v>
      </c>
      <c r="C281" t="s">
        <v>5</v>
      </c>
      <c r="D281" t="str">
        <f>VLOOKUP(A281,Kategorier!$A$2:$B$43,2,FALSE)</f>
        <v>vannparameter</v>
      </c>
      <c r="E281" t="str">
        <f>VLOOKUP(A281,Kategorier!$A$2:$C$43,3,FALSE)</f>
        <v>anion</v>
      </c>
      <c r="F281" t="s">
        <v>125</v>
      </c>
      <c r="G281">
        <f>VLOOKUP(F281,'Tabell 8'!$A$2:$B$24,2,FALSE)</f>
        <v>1000</v>
      </c>
      <c r="I281" s="1">
        <v>44970</v>
      </c>
      <c r="J281" s="1" t="s">
        <v>140</v>
      </c>
      <c r="K281">
        <v>223</v>
      </c>
      <c r="L281">
        <v>218</v>
      </c>
      <c r="M281" t="b" cm="1">
        <f t="array" ref="M281:N281">IF(ISNUMBER(K281:L281),FALSE,TRUE)</f>
        <v>0</v>
      </c>
      <c r="N281" t="b">
        <v>0</v>
      </c>
      <c r="O281">
        <v>223</v>
      </c>
      <c r="P281">
        <v>218</v>
      </c>
      <c r="Q281">
        <f t="shared" si="4"/>
        <v>-2.2935779816513762</v>
      </c>
    </row>
    <row r="282" spans="1:17" x14ac:dyDescent="0.35">
      <c r="A282" t="s">
        <v>78</v>
      </c>
      <c r="B282" t="str">
        <f>VLOOKUP($A282,forkortelser!$A$2:$B$43,2,FALSE)</f>
        <v>Cl</v>
      </c>
      <c r="C282" t="s">
        <v>5</v>
      </c>
      <c r="D282" t="str">
        <f>VLOOKUP(A282,Kategorier!$A$2:$B$43,2,FALSE)</f>
        <v>vannparameter</v>
      </c>
      <c r="E282" t="str">
        <f>VLOOKUP(A282,Kategorier!$A$2:$C$43,3,FALSE)</f>
        <v>anion</v>
      </c>
      <c r="F282" t="s">
        <v>125</v>
      </c>
      <c r="G282">
        <f>VLOOKUP(F282,'Tabell 8'!$A$2:$B$24,2,FALSE)</f>
        <v>1000</v>
      </c>
      <c r="I282" s="1">
        <v>44984</v>
      </c>
      <c r="J282" s="1" t="s">
        <v>140</v>
      </c>
      <c r="K282">
        <v>497</v>
      </c>
      <c r="L282">
        <v>202</v>
      </c>
      <c r="M282" t="b" cm="1">
        <f t="array" ref="M282:N282">IF(ISNUMBER(K282:L282),FALSE,TRUE)</f>
        <v>0</v>
      </c>
      <c r="N282" t="b">
        <v>0</v>
      </c>
      <c r="O282">
        <v>497</v>
      </c>
      <c r="P282">
        <v>202</v>
      </c>
      <c r="Q282">
        <f t="shared" si="4"/>
        <v>-146.03960396039605</v>
      </c>
    </row>
    <row r="283" spans="1:17" x14ac:dyDescent="0.35">
      <c r="A283" t="s">
        <v>10</v>
      </c>
      <c r="B283" t="str">
        <f>VLOOKUP($A283,forkortelser!$A$2:$B$43,2,FALSE)</f>
        <v>KOF-Cr</v>
      </c>
      <c r="C283" t="s">
        <v>5</v>
      </c>
      <c r="D283" t="str">
        <f>VLOOKUP(A283,Kategorier!$A$2:$B$43,2,FALSE)</f>
        <v>vannparameter</v>
      </c>
      <c r="E283" t="str">
        <f>VLOOKUP(A283,Kategorier!$A$2:$C$43,3,FALSE)</f>
        <v>organisk materiale</v>
      </c>
      <c r="F283" t="s">
        <v>10</v>
      </c>
      <c r="G283">
        <f>VLOOKUP(F283,'Tabell 8'!$A$2:$B$24,2,FALSE)</f>
        <v>600</v>
      </c>
      <c r="I283" s="1">
        <v>44858</v>
      </c>
      <c r="J283" s="1" t="s">
        <v>140</v>
      </c>
      <c r="K283">
        <v>799</v>
      </c>
      <c r="L283">
        <v>991</v>
      </c>
      <c r="M283" t="b" cm="1">
        <f t="array" ref="M283:N283">IF(ISNUMBER(K283:L283),FALSE,TRUE)</f>
        <v>0</v>
      </c>
      <c r="N283" t="b">
        <v>0</v>
      </c>
      <c r="O283">
        <v>799</v>
      </c>
      <c r="P283">
        <v>991</v>
      </c>
      <c r="Q283">
        <f t="shared" si="4"/>
        <v>19.374369323915236</v>
      </c>
    </row>
    <row r="284" spans="1:17" x14ac:dyDescent="0.35">
      <c r="A284" t="s">
        <v>10</v>
      </c>
      <c r="B284" t="str">
        <f>VLOOKUP($A284,forkortelser!$A$2:$B$43,2,FALSE)</f>
        <v>KOF-Cr</v>
      </c>
      <c r="C284" t="s">
        <v>5</v>
      </c>
      <c r="D284" t="str">
        <f>VLOOKUP(A284,Kategorier!$A$2:$B$43,2,FALSE)</f>
        <v>vannparameter</v>
      </c>
      <c r="E284" t="str">
        <f>VLOOKUP(A284,Kategorier!$A$2:$C$43,3,FALSE)</f>
        <v>organisk materiale</v>
      </c>
      <c r="F284" t="s">
        <v>10</v>
      </c>
      <c r="G284">
        <f>VLOOKUP(F284,'Tabell 8'!$A$2:$B$24,2,FALSE)</f>
        <v>600</v>
      </c>
      <c r="I284" s="1">
        <v>44865</v>
      </c>
      <c r="J284" s="1" t="s">
        <v>140</v>
      </c>
      <c r="K284">
        <v>543</v>
      </c>
      <c r="L284">
        <v>846</v>
      </c>
      <c r="M284" t="b" cm="1">
        <f t="array" ref="M284:N284">IF(ISNUMBER(K284:L284),FALSE,TRUE)</f>
        <v>0</v>
      </c>
      <c r="N284" t="b">
        <v>0</v>
      </c>
      <c r="O284">
        <v>543</v>
      </c>
      <c r="P284">
        <v>846</v>
      </c>
      <c r="Q284">
        <f t="shared" si="4"/>
        <v>35.815602836879435</v>
      </c>
    </row>
    <row r="285" spans="1:17" x14ac:dyDescent="0.35">
      <c r="A285" t="s">
        <v>10</v>
      </c>
      <c r="B285" t="str">
        <f>VLOOKUP($A285,forkortelser!$A$2:$B$43,2,FALSE)</f>
        <v>KOF-Cr</v>
      </c>
      <c r="C285" t="s">
        <v>5</v>
      </c>
      <c r="D285" t="str">
        <f>VLOOKUP(A285,Kategorier!$A$2:$B$43,2,FALSE)</f>
        <v>vannparameter</v>
      </c>
      <c r="E285" t="str">
        <f>VLOOKUP(A285,Kategorier!$A$2:$C$43,3,FALSE)</f>
        <v>organisk materiale</v>
      </c>
      <c r="F285" t="s">
        <v>10</v>
      </c>
      <c r="G285">
        <f>VLOOKUP(F285,'Tabell 8'!$A$2:$B$24,2,FALSE)</f>
        <v>600</v>
      </c>
      <c r="I285" s="1">
        <v>44872</v>
      </c>
      <c r="J285" s="1" t="s">
        <v>140</v>
      </c>
      <c r="K285">
        <v>472</v>
      </c>
      <c r="L285">
        <v>672</v>
      </c>
      <c r="M285" t="b" cm="1">
        <f t="array" ref="M285:N285">IF(ISNUMBER(K285:L285),FALSE,TRUE)</f>
        <v>0</v>
      </c>
      <c r="N285" t="b">
        <v>0</v>
      </c>
      <c r="O285">
        <v>472</v>
      </c>
      <c r="P285">
        <v>672</v>
      </c>
      <c r="Q285">
        <f t="shared" si="4"/>
        <v>29.761904761904763</v>
      </c>
    </row>
    <row r="286" spans="1:17" x14ac:dyDescent="0.35">
      <c r="A286" t="s">
        <v>10</v>
      </c>
      <c r="B286" t="str">
        <f>VLOOKUP($A286,forkortelser!$A$2:$B$43,2,FALSE)</f>
        <v>KOF-Cr</v>
      </c>
      <c r="C286" t="s">
        <v>5</v>
      </c>
      <c r="D286" t="str">
        <f>VLOOKUP(A286,Kategorier!$A$2:$B$43,2,FALSE)</f>
        <v>vannparameter</v>
      </c>
      <c r="E286" t="str">
        <f>VLOOKUP(A286,Kategorier!$A$2:$C$43,3,FALSE)</f>
        <v>organisk materiale</v>
      </c>
      <c r="F286" t="s">
        <v>10</v>
      </c>
      <c r="G286">
        <f>VLOOKUP(F286,'Tabell 8'!$A$2:$B$24,2,FALSE)</f>
        <v>600</v>
      </c>
      <c r="I286" s="1">
        <v>44879</v>
      </c>
      <c r="J286" s="1" t="s">
        <v>140</v>
      </c>
      <c r="K286">
        <v>450</v>
      </c>
      <c r="L286">
        <v>570</v>
      </c>
      <c r="M286" t="b" cm="1">
        <f t="array" ref="M286:N286">IF(ISNUMBER(K286:L286),FALSE,TRUE)</f>
        <v>0</v>
      </c>
      <c r="N286" t="b">
        <v>0</v>
      </c>
      <c r="O286">
        <v>450</v>
      </c>
      <c r="P286">
        <v>570</v>
      </c>
      <c r="Q286">
        <f t="shared" si="4"/>
        <v>21.052631578947366</v>
      </c>
    </row>
    <row r="287" spans="1:17" x14ac:dyDescent="0.35">
      <c r="A287" t="s">
        <v>10</v>
      </c>
      <c r="B287" t="str">
        <f>VLOOKUP($A287,forkortelser!$A$2:$B$43,2,FALSE)</f>
        <v>KOF-Cr</v>
      </c>
      <c r="C287" t="s">
        <v>5</v>
      </c>
      <c r="D287" t="str">
        <f>VLOOKUP(A287,Kategorier!$A$2:$B$43,2,FALSE)</f>
        <v>vannparameter</v>
      </c>
      <c r="E287" t="str">
        <f>VLOOKUP(A287,Kategorier!$A$2:$C$43,3,FALSE)</f>
        <v>organisk materiale</v>
      </c>
      <c r="F287" t="s">
        <v>10</v>
      </c>
      <c r="G287">
        <f>VLOOKUP(F287,'Tabell 8'!$A$2:$B$24,2,FALSE)</f>
        <v>600</v>
      </c>
      <c r="I287" s="1">
        <v>44886</v>
      </c>
      <c r="J287" s="1" t="s">
        <v>140</v>
      </c>
      <c r="K287">
        <v>597</v>
      </c>
      <c r="L287">
        <v>1240</v>
      </c>
      <c r="M287" t="b" cm="1">
        <f t="array" ref="M287:N287">IF(ISNUMBER(K287:L287),FALSE,TRUE)</f>
        <v>0</v>
      </c>
      <c r="N287" t="b">
        <v>0</v>
      </c>
      <c r="O287">
        <v>597</v>
      </c>
      <c r="P287">
        <v>1240</v>
      </c>
      <c r="Q287">
        <f t="shared" si="4"/>
        <v>51.854838709677423</v>
      </c>
    </row>
    <row r="288" spans="1:17" x14ac:dyDescent="0.35">
      <c r="A288" t="s">
        <v>10</v>
      </c>
      <c r="B288" t="str">
        <f>VLOOKUP($A288,forkortelser!$A$2:$B$43,2,FALSE)</f>
        <v>KOF-Cr</v>
      </c>
      <c r="C288" t="s">
        <v>5</v>
      </c>
      <c r="D288" t="str">
        <f>VLOOKUP(A288,Kategorier!$A$2:$B$43,2,FALSE)</f>
        <v>vannparameter</v>
      </c>
      <c r="E288" t="str">
        <f>VLOOKUP(A288,Kategorier!$A$2:$C$43,3,FALSE)</f>
        <v>organisk materiale</v>
      </c>
      <c r="F288" t="s">
        <v>10</v>
      </c>
      <c r="G288">
        <f>VLOOKUP(F288,'Tabell 8'!$A$2:$B$24,2,FALSE)</f>
        <v>600</v>
      </c>
      <c r="I288" s="1">
        <v>44907</v>
      </c>
      <c r="J288" s="1" t="s">
        <v>140</v>
      </c>
      <c r="K288">
        <v>688</v>
      </c>
      <c r="L288">
        <v>829</v>
      </c>
      <c r="M288" t="b" cm="1">
        <f t="array" ref="M288:N288">IF(ISNUMBER(K288:L288),FALSE,TRUE)</f>
        <v>0</v>
      </c>
      <c r="N288" t="b">
        <v>0</v>
      </c>
      <c r="O288">
        <v>688</v>
      </c>
      <c r="P288">
        <v>829</v>
      </c>
      <c r="Q288">
        <f t="shared" si="4"/>
        <v>17.008443908323283</v>
      </c>
    </row>
    <row r="289" spans="1:17" x14ac:dyDescent="0.35">
      <c r="A289" t="s">
        <v>10</v>
      </c>
      <c r="B289" t="str">
        <f>VLOOKUP($A289,forkortelser!$A$2:$B$43,2,FALSE)</f>
        <v>KOF-Cr</v>
      </c>
      <c r="C289" t="s">
        <v>5</v>
      </c>
      <c r="D289" t="str">
        <f>VLOOKUP(A289,Kategorier!$A$2:$B$43,2,FALSE)</f>
        <v>vannparameter</v>
      </c>
      <c r="E289" t="str">
        <f>VLOOKUP(A289,Kategorier!$A$2:$C$43,3,FALSE)</f>
        <v>organisk materiale</v>
      </c>
      <c r="F289" t="s">
        <v>10</v>
      </c>
      <c r="G289">
        <f>VLOOKUP(F289,'Tabell 8'!$A$2:$B$24,2,FALSE)</f>
        <v>600</v>
      </c>
      <c r="I289" s="1">
        <v>44970</v>
      </c>
      <c r="J289" s="1" t="s">
        <v>140</v>
      </c>
      <c r="K289">
        <v>839</v>
      </c>
      <c r="L289">
        <v>1520</v>
      </c>
      <c r="M289" t="b" cm="1">
        <f t="array" ref="M289:N289">IF(ISNUMBER(K289:L289),FALSE,TRUE)</f>
        <v>0</v>
      </c>
      <c r="N289" t="b">
        <v>0</v>
      </c>
      <c r="O289">
        <v>839</v>
      </c>
      <c r="P289">
        <v>1520</v>
      </c>
      <c r="Q289">
        <f t="shared" si="4"/>
        <v>44.802631578947363</v>
      </c>
    </row>
    <row r="290" spans="1:17" x14ac:dyDescent="0.35">
      <c r="A290" t="s">
        <v>10</v>
      </c>
      <c r="B290" t="str">
        <f>VLOOKUP($A290,forkortelser!$A$2:$B$43,2,FALSE)</f>
        <v>KOF-Cr</v>
      </c>
      <c r="C290" t="s">
        <v>5</v>
      </c>
      <c r="D290" t="str">
        <f>VLOOKUP(A290,Kategorier!$A$2:$B$43,2,FALSE)</f>
        <v>vannparameter</v>
      </c>
      <c r="E290" t="str">
        <f>VLOOKUP(A290,Kategorier!$A$2:$C$43,3,FALSE)</f>
        <v>organisk materiale</v>
      </c>
      <c r="F290" t="s">
        <v>10</v>
      </c>
      <c r="G290">
        <f>VLOOKUP(F290,'Tabell 8'!$A$2:$B$24,2,FALSE)</f>
        <v>600</v>
      </c>
      <c r="I290" s="1">
        <v>44984</v>
      </c>
      <c r="J290" s="1" t="s">
        <v>140</v>
      </c>
      <c r="K290">
        <v>646</v>
      </c>
      <c r="L290">
        <v>1040</v>
      </c>
      <c r="M290" t="b" cm="1">
        <f t="array" ref="M290:N290">IF(ISNUMBER(K290:L290),FALSE,TRUE)</f>
        <v>0</v>
      </c>
      <c r="N290" t="b">
        <v>0</v>
      </c>
      <c r="O290">
        <v>646</v>
      </c>
      <c r="P290">
        <v>1040</v>
      </c>
      <c r="Q290">
        <f t="shared" si="4"/>
        <v>37.884615384615387</v>
      </c>
    </row>
    <row r="291" spans="1:17" x14ac:dyDescent="0.35">
      <c r="A291" t="s">
        <v>2</v>
      </c>
      <c r="B291" t="str">
        <f>VLOOKUP($A291,forkortelser!$A$2:$B$43,2,FALSE)</f>
        <v>EC</v>
      </c>
      <c r="C291" t="s">
        <v>3</v>
      </c>
      <c r="D291" t="str">
        <f>VLOOKUP(A291,Kategorier!$A$2:$B$43,2,FALSE)</f>
        <v>vannparameter</v>
      </c>
      <c r="E291" t="str">
        <f>VLOOKUP(A291,Kategorier!$A$2:$C$43,3,FALSE)</f>
        <v>EC</v>
      </c>
      <c r="F291" t="s">
        <v>71</v>
      </c>
      <c r="G291" t="e">
        <f>VLOOKUP(F291,'Tabell 8'!$A$2:$B$24,2,FALSE)</f>
        <v>#N/A</v>
      </c>
      <c r="I291" s="1">
        <v>44858</v>
      </c>
      <c r="J291" s="1" t="s">
        <v>140</v>
      </c>
      <c r="K291">
        <v>420</v>
      </c>
      <c r="L291">
        <v>426</v>
      </c>
      <c r="M291" t="b" cm="1">
        <f t="array" ref="M291:N291">IF(ISNUMBER(K291:L291),FALSE,TRUE)</f>
        <v>0</v>
      </c>
      <c r="N291" t="b">
        <v>0</v>
      </c>
      <c r="O291">
        <v>420</v>
      </c>
      <c r="P291">
        <v>426</v>
      </c>
      <c r="Q291">
        <f t="shared" si="4"/>
        <v>1.4084507042253522</v>
      </c>
    </row>
    <row r="292" spans="1:17" x14ac:dyDescent="0.35">
      <c r="A292" t="s">
        <v>2</v>
      </c>
      <c r="B292" t="str">
        <f>VLOOKUP($A292,forkortelser!$A$2:$B$43,2,FALSE)</f>
        <v>EC</v>
      </c>
      <c r="C292" t="s">
        <v>3</v>
      </c>
      <c r="D292" t="str">
        <f>VLOOKUP(A292,Kategorier!$A$2:$B$43,2,FALSE)</f>
        <v>vannparameter</v>
      </c>
      <c r="E292" t="str">
        <f>VLOOKUP(A292,Kategorier!$A$2:$C$43,3,FALSE)</f>
        <v>EC</v>
      </c>
      <c r="F292" t="s">
        <v>71</v>
      </c>
      <c r="G292" t="e">
        <f>VLOOKUP(F292,'Tabell 8'!$A$2:$B$24,2,FALSE)</f>
        <v>#N/A</v>
      </c>
      <c r="I292" s="1">
        <v>44865</v>
      </c>
      <c r="J292" s="1" t="s">
        <v>140</v>
      </c>
      <c r="K292">
        <v>351</v>
      </c>
      <c r="L292">
        <v>362</v>
      </c>
      <c r="M292" t="b" cm="1">
        <f t="array" ref="M292:N292">IF(ISNUMBER(K292:L292),FALSE,TRUE)</f>
        <v>0</v>
      </c>
      <c r="N292" t="b">
        <v>0</v>
      </c>
      <c r="O292">
        <v>351</v>
      </c>
      <c r="P292">
        <v>362</v>
      </c>
      <c r="Q292">
        <f t="shared" si="4"/>
        <v>3.0386740331491713</v>
      </c>
    </row>
    <row r="293" spans="1:17" x14ac:dyDescent="0.35">
      <c r="A293" t="s">
        <v>2</v>
      </c>
      <c r="B293" t="str">
        <f>VLOOKUP($A293,forkortelser!$A$2:$B$43,2,FALSE)</f>
        <v>EC</v>
      </c>
      <c r="C293" t="s">
        <v>3</v>
      </c>
      <c r="D293" t="str">
        <f>VLOOKUP(A293,Kategorier!$A$2:$B$43,2,FALSE)</f>
        <v>vannparameter</v>
      </c>
      <c r="E293" t="str">
        <f>VLOOKUP(A293,Kategorier!$A$2:$C$43,3,FALSE)</f>
        <v>EC</v>
      </c>
      <c r="F293" t="s">
        <v>71</v>
      </c>
      <c r="G293" t="e">
        <f>VLOOKUP(F293,'Tabell 8'!$A$2:$B$24,2,FALSE)</f>
        <v>#N/A</v>
      </c>
      <c r="I293" s="1">
        <v>44872</v>
      </c>
      <c r="J293" s="1" t="s">
        <v>140</v>
      </c>
      <c r="K293">
        <v>294</v>
      </c>
      <c r="L293">
        <v>303</v>
      </c>
      <c r="M293" t="b" cm="1">
        <f t="array" ref="M293:N293">IF(ISNUMBER(K293:L293),FALSE,TRUE)</f>
        <v>0</v>
      </c>
      <c r="N293" t="b">
        <v>0</v>
      </c>
      <c r="O293">
        <v>294</v>
      </c>
      <c r="P293">
        <v>303</v>
      </c>
      <c r="Q293">
        <f t="shared" si="4"/>
        <v>2.9702970297029703</v>
      </c>
    </row>
    <row r="294" spans="1:17" x14ac:dyDescent="0.35">
      <c r="A294" t="s">
        <v>2</v>
      </c>
      <c r="B294" t="str">
        <f>VLOOKUP($A294,forkortelser!$A$2:$B$43,2,FALSE)</f>
        <v>EC</v>
      </c>
      <c r="C294" t="s">
        <v>3</v>
      </c>
      <c r="D294" t="str">
        <f>VLOOKUP(A294,Kategorier!$A$2:$B$43,2,FALSE)</f>
        <v>vannparameter</v>
      </c>
      <c r="E294" t="str">
        <f>VLOOKUP(A294,Kategorier!$A$2:$C$43,3,FALSE)</f>
        <v>EC</v>
      </c>
      <c r="F294" t="s">
        <v>71</v>
      </c>
      <c r="G294" t="e">
        <f>VLOOKUP(F294,'Tabell 8'!$A$2:$B$24,2,FALSE)</f>
        <v>#N/A</v>
      </c>
      <c r="I294" s="1">
        <v>44879</v>
      </c>
      <c r="J294" s="1" t="s">
        <v>140</v>
      </c>
      <c r="K294">
        <v>361</v>
      </c>
      <c r="L294">
        <v>263</v>
      </c>
      <c r="M294" t="b" cm="1">
        <f t="array" ref="M294:N294">IF(ISNUMBER(K294:L294),FALSE,TRUE)</f>
        <v>0</v>
      </c>
      <c r="N294" t="b">
        <v>0</v>
      </c>
      <c r="O294">
        <v>361</v>
      </c>
      <c r="P294">
        <v>263</v>
      </c>
      <c r="Q294">
        <f t="shared" si="4"/>
        <v>-37.262357414448672</v>
      </c>
    </row>
    <row r="295" spans="1:17" x14ac:dyDescent="0.35">
      <c r="A295" t="s">
        <v>2</v>
      </c>
      <c r="B295" t="str">
        <f>VLOOKUP($A295,forkortelser!$A$2:$B$43,2,FALSE)</f>
        <v>EC</v>
      </c>
      <c r="C295" t="s">
        <v>3</v>
      </c>
      <c r="D295" t="str">
        <f>VLOOKUP(A295,Kategorier!$A$2:$B$43,2,FALSE)</f>
        <v>vannparameter</v>
      </c>
      <c r="E295" t="str">
        <f>VLOOKUP(A295,Kategorier!$A$2:$C$43,3,FALSE)</f>
        <v>EC</v>
      </c>
      <c r="F295" t="s">
        <v>71</v>
      </c>
      <c r="G295" t="e">
        <f>VLOOKUP(F295,'Tabell 8'!$A$2:$B$24,2,FALSE)</f>
        <v>#N/A</v>
      </c>
      <c r="I295" s="1">
        <v>44886</v>
      </c>
      <c r="J295" s="1" t="s">
        <v>140</v>
      </c>
      <c r="K295">
        <v>374</v>
      </c>
      <c r="L295">
        <v>384</v>
      </c>
      <c r="M295" t="b" cm="1">
        <f t="array" ref="M295:N295">IF(ISNUMBER(K295:L295),FALSE,TRUE)</f>
        <v>0</v>
      </c>
      <c r="N295" t="b">
        <v>0</v>
      </c>
      <c r="O295">
        <v>374</v>
      </c>
      <c r="P295">
        <v>384</v>
      </c>
      <c r="Q295">
        <f t="shared" si="4"/>
        <v>2.604166666666667</v>
      </c>
    </row>
    <row r="296" spans="1:17" x14ac:dyDescent="0.35">
      <c r="A296" t="s">
        <v>2</v>
      </c>
      <c r="B296" t="str">
        <f>VLOOKUP($A296,forkortelser!$A$2:$B$43,2,FALSE)</f>
        <v>EC</v>
      </c>
      <c r="C296" t="s">
        <v>3</v>
      </c>
      <c r="D296" t="str">
        <f>VLOOKUP(A296,Kategorier!$A$2:$B$43,2,FALSE)</f>
        <v>vannparameter</v>
      </c>
      <c r="E296" t="str">
        <f>VLOOKUP(A296,Kategorier!$A$2:$C$43,3,FALSE)</f>
        <v>EC</v>
      </c>
      <c r="F296" t="s">
        <v>71</v>
      </c>
      <c r="G296" t="e">
        <f>VLOOKUP(F296,'Tabell 8'!$A$2:$B$24,2,FALSE)</f>
        <v>#N/A</v>
      </c>
      <c r="I296" s="1">
        <v>44907</v>
      </c>
      <c r="J296" s="1" t="s">
        <v>140</v>
      </c>
      <c r="K296">
        <v>383</v>
      </c>
      <c r="L296">
        <v>369</v>
      </c>
      <c r="M296" t="b" cm="1">
        <f t="array" ref="M296:N296">IF(ISNUMBER(K296:L296),FALSE,TRUE)</f>
        <v>0</v>
      </c>
      <c r="N296" t="b">
        <v>0</v>
      </c>
      <c r="O296">
        <v>383</v>
      </c>
      <c r="P296">
        <v>369</v>
      </c>
      <c r="Q296">
        <f t="shared" si="4"/>
        <v>-3.7940379403794036</v>
      </c>
    </row>
    <row r="297" spans="1:17" x14ac:dyDescent="0.35">
      <c r="A297" t="s">
        <v>2</v>
      </c>
      <c r="B297" t="str">
        <f>VLOOKUP($A297,forkortelser!$A$2:$B$43,2,FALSE)</f>
        <v>EC</v>
      </c>
      <c r="C297" t="s">
        <v>3</v>
      </c>
      <c r="D297" t="str">
        <f>VLOOKUP(A297,Kategorier!$A$2:$B$43,2,FALSE)</f>
        <v>vannparameter</v>
      </c>
      <c r="E297" t="str">
        <f>VLOOKUP(A297,Kategorier!$A$2:$C$43,3,FALSE)</f>
        <v>EC</v>
      </c>
      <c r="F297" t="s">
        <v>71</v>
      </c>
      <c r="G297" t="e">
        <f>VLOOKUP(F297,'Tabell 8'!$A$2:$B$24,2,FALSE)</f>
        <v>#N/A</v>
      </c>
      <c r="I297" s="1">
        <v>44970</v>
      </c>
      <c r="J297" s="1" t="s">
        <v>140</v>
      </c>
      <c r="K297">
        <v>462</v>
      </c>
      <c r="L297">
        <v>462</v>
      </c>
      <c r="M297" t="b" cm="1">
        <f t="array" ref="M297:N297">IF(ISNUMBER(K297:L297),FALSE,TRUE)</f>
        <v>0</v>
      </c>
      <c r="N297" t="b">
        <v>0</v>
      </c>
      <c r="O297">
        <v>462</v>
      </c>
      <c r="P297">
        <v>462</v>
      </c>
      <c r="Q297">
        <f t="shared" si="4"/>
        <v>0</v>
      </c>
    </row>
    <row r="298" spans="1:17" x14ac:dyDescent="0.35">
      <c r="A298" t="s">
        <v>2</v>
      </c>
      <c r="B298" t="str">
        <f>VLOOKUP($A298,forkortelser!$A$2:$B$43,2,FALSE)</f>
        <v>EC</v>
      </c>
      <c r="C298" t="s">
        <v>3</v>
      </c>
      <c r="D298" t="str">
        <f>VLOOKUP(A298,Kategorier!$A$2:$B$43,2,FALSE)</f>
        <v>vannparameter</v>
      </c>
      <c r="E298" t="str">
        <f>VLOOKUP(A298,Kategorier!$A$2:$C$43,3,FALSE)</f>
        <v>EC</v>
      </c>
      <c r="F298" t="s">
        <v>71</v>
      </c>
      <c r="G298" t="e">
        <f>VLOOKUP(F298,'Tabell 8'!$A$2:$B$24,2,FALSE)</f>
        <v>#N/A</v>
      </c>
      <c r="I298" s="1">
        <v>44984</v>
      </c>
      <c r="J298" s="1" t="s">
        <v>140</v>
      </c>
      <c r="K298">
        <v>425</v>
      </c>
      <c r="L298">
        <v>400</v>
      </c>
      <c r="M298" t="b" cm="1">
        <f t="array" ref="M298:N298">IF(ISNUMBER(K298:L298),FALSE,TRUE)</f>
        <v>0</v>
      </c>
      <c r="N298" t="b">
        <v>0</v>
      </c>
      <c r="O298">
        <v>425</v>
      </c>
      <c r="P298">
        <v>400</v>
      </c>
      <c r="Q298">
        <f t="shared" si="4"/>
        <v>-6.25</v>
      </c>
    </row>
    <row r="299" spans="1:17" x14ac:dyDescent="0.35">
      <c r="A299" t="s">
        <v>1</v>
      </c>
      <c r="B299" t="str">
        <f>VLOOKUP($A299,forkortelser!$A$2:$B$43,2,FALSE)</f>
        <v>pH</v>
      </c>
      <c r="D299" t="str">
        <f>VLOOKUP(A299,Kategorier!$A$2:$B$43,2,FALSE)</f>
        <v>vannparameter</v>
      </c>
      <c r="E299" t="str">
        <f>VLOOKUP(A299,Kategorier!$A$2:$C$43,3,FALSE)</f>
        <v>pH</v>
      </c>
      <c r="F299" t="s">
        <v>1</v>
      </c>
      <c r="G299">
        <f>VLOOKUP(F299,'Tabell 8'!$A$2:$B$24,2,FALSE)</f>
        <v>5.5</v>
      </c>
      <c r="H299">
        <v>8.5</v>
      </c>
      <c r="I299" s="1">
        <v>44858</v>
      </c>
      <c r="J299" s="1" t="s">
        <v>140</v>
      </c>
      <c r="K299">
        <v>8.5</v>
      </c>
      <c r="L299">
        <v>7.7</v>
      </c>
      <c r="M299" t="b" cm="1">
        <f t="array" ref="M299:N299">IF(ISNUMBER(K299:L299),FALSE,TRUE)</f>
        <v>0</v>
      </c>
      <c r="N299" t="b">
        <v>0</v>
      </c>
      <c r="O299">
        <v>8.5</v>
      </c>
      <c r="P299">
        <v>7.7</v>
      </c>
      <c r="Q299">
        <f t="shared" si="4"/>
        <v>-10.389610389610388</v>
      </c>
    </row>
    <row r="300" spans="1:17" x14ac:dyDescent="0.35">
      <c r="A300" t="s">
        <v>1</v>
      </c>
      <c r="B300" t="str">
        <f>VLOOKUP($A300,forkortelser!$A$2:$B$43,2,FALSE)</f>
        <v>pH</v>
      </c>
      <c r="D300" t="str">
        <f>VLOOKUP(A300,Kategorier!$A$2:$B$43,2,FALSE)</f>
        <v>vannparameter</v>
      </c>
      <c r="E300" t="str">
        <f>VLOOKUP(A300,Kategorier!$A$2:$C$43,3,FALSE)</f>
        <v>pH</v>
      </c>
      <c r="F300" t="s">
        <v>1</v>
      </c>
      <c r="G300">
        <f>VLOOKUP(F300,'Tabell 8'!$A$2:$B$24,2,FALSE)</f>
        <v>5.5</v>
      </c>
      <c r="H300">
        <v>8.5</v>
      </c>
      <c r="I300" s="1">
        <v>44865</v>
      </c>
      <c r="J300" s="1" t="s">
        <v>140</v>
      </c>
      <c r="K300">
        <v>8.5</v>
      </c>
      <c r="L300">
        <v>7.7</v>
      </c>
      <c r="M300" t="b" cm="1">
        <f t="array" ref="M300:N300">IF(ISNUMBER(K300:L300),FALSE,TRUE)</f>
        <v>0</v>
      </c>
      <c r="N300" t="b">
        <v>0</v>
      </c>
      <c r="O300">
        <v>8.5</v>
      </c>
      <c r="P300">
        <v>7.7</v>
      </c>
      <c r="Q300">
        <f t="shared" si="4"/>
        <v>-10.389610389610388</v>
      </c>
    </row>
    <row r="301" spans="1:17" x14ac:dyDescent="0.35">
      <c r="A301" t="s">
        <v>1</v>
      </c>
      <c r="B301" t="str">
        <f>VLOOKUP($A301,forkortelser!$A$2:$B$43,2,FALSE)</f>
        <v>pH</v>
      </c>
      <c r="D301" t="str">
        <f>VLOOKUP(A301,Kategorier!$A$2:$B$43,2,FALSE)</f>
        <v>vannparameter</v>
      </c>
      <c r="E301" t="str">
        <f>VLOOKUP(A301,Kategorier!$A$2:$C$43,3,FALSE)</f>
        <v>pH</v>
      </c>
      <c r="F301" t="s">
        <v>1</v>
      </c>
      <c r="G301">
        <f>VLOOKUP(F301,'Tabell 8'!$A$2:$B$24,2,FALSE)</f>
        <v>5.5</v>
      </c>
      <c r="H301">
        <v>8.5</v>
      </c>
      <c r="I301" s="1">
        <v>44872</v>
      </c>
      <c r="J301" s="1" t="s">
        <v>140</v>
      </c>
      <c r="K301">
        <v>8.5</v>
      </c>
      <c r="L301">
        <v>7.6</v>
      </c>
      <c r="M301" t="b" cm="1">
        <f t="array" ref="M301:N301">IF(ISNUMBER(K301:L301),FALSE,TRUE)</f>
        <v>0</v>
      </c>
      <c r="N301" t="b">
        <v>0</v>
      </c>
      <c r="O301">
        <v>8.5</v>
      </c>
      <c r="P301">
        <v>7.6</v>
      </c>
      <c r="Q301">
        <f t="shared" si="4"/>
        <v>-11.842105263157899</v>
      </c>
    </row>
    <row r="302" spans="1:17" x14ac:dyDescent="0.35">
      <c r="A302" t="s">
        <v>1</v>
      </c>
      <c r="B302" t="str">
        <f>VLOOKUP($A302,forkortelser!$A$2:$B$43,2,FALSE)</f>
        <v>pH</v>
      </c>
      <c r="D302" t="str">
        <f>VLOOKUP(A302,Kategorier!$A$2:$B$43,2,FALSE)</f>
        <v>vannparameter</v>
      </c>
      <c r="E302" t="str">
        <f>VLOOKUP(A302,Kategorier!$A$2:$C$43,3,FALSE)</f>
        <v>pH</v>
      </c>
      <c r="F302" t="s">
        <v>1</v>
      </c>
      <c r="G302">
        <f>VLOOKUP(F302,'Tabell 8'!$A$2:$B$24,2,FALSE)</f>
        <v>5.5</v>
      </c>
      <c r="H302">
        <v>8.5</v>
      </c>
      <c r="I302" s="1">
        <v>44879</v>
      </c>
      <c r="J302" s="1" t="s">
        <v>140</v>
      </c>
      <c r="K302">
        <v>8.5</v>
      </c>
      <c r="L302">
        <v>7.3</v>
      </c>
      <c r="M302" t="b" cm="1">
        <f t="array" ref="M302:N302">IF(ISNUMBER(K302:L302),FALSE,TRUE)</f>
        <v>0</v>
      </c>
      <c r="N302" t="b">
        <v>0</v>
      </c>
      <c r="O302">
        <v>8.5</v>
      </c>
      <c r="P302">
        <v>7.3</v>
      </c>
      <c r="Q302">
        <f t="shared" si="4"/>
        <v>-16.438356164383563</v>
      </c>
    </row>
    <row r="303" spans="1:17" x14ac:dyDescent="0.35">
      <c r="A303" t="s">
        <v>1</v>
      </c>
      <c r="B303" t="str">
        <f>VLOOKUP($A303,forkortelser!$A$2:$B$43,2,FALSE)</f>
        <v>pH</v>
      </c>
      <c r="D303" t="str">
        <f>VLOOKUP(A303,Kategorier!$A$2:$B$43,2,FALSE)</f>
        <v>vannparameter</v>
      </c>
      <c r="E303" t="str">
        <f>VLOOKUP(A303,Kategorier!$A$2:$C$43,3,FALSE)</f>
        <v>pH</v>
      </c>
      <c r="F303" t="s">
        <v>1</v>
      </c>
      <c r="G303" s="6">
        <f>VLOOKUP(F303,'Tabell 8'!$A$2:$B$24,2,FALSE)</f>
        <v>5.5</v>
      </c>
      <c r="H303" s="6">
        <v>8.5</v>
      </c>
      <c r="I303" s="1">
        <v>44886</v>
      </c>
      <c r="J303" s="1" t="s">
        <v>140</v>
      </c>
      <c r="K303" s="6">
        <v>8.5</v>
      </c>
      <c r="L303" s="6">
        <v>7.7</v>
      </c>
      <c r="M303" t="b" cm="1">
        <f t="array" ref="M303:N303">IF(ISNUMBER(K303:L303),FALSE,TRUE)</f>
        <v>0</v>
      </c>
      <c r="N303" t="b">
        <v>0</v>
      </c>
      <c r="O303" s="6">
        <v>8.5</v>
      </c>
      <c r="P303" s="6">
        <v>7.7</v>
      </c>
      <c r="Q303">
        <f t="shared" si="4"/>
        <v>-10.389610389610388</v>
      </c>
    </row>
    <row r="304" spans="1:17" x14ac:dyDescent="0.35">
      <c r="A304" t="s">
        <v>1</v>
      </c>
      <c r="B304" t="str">
        <f>VLOOKUP($A304,forkortelser!$A$2:$B$43,2,FALSE)</f>
        <v>pH</v>
      </c>
      <c r="D304" t="str">
        <f>VLOOKUP(A304,Kategorier!$A$2:$B$43,2,FALSE)</f>
        <v>vannparameter</v>
      </c>
      <c r="E304" t="str">
        <f>VLOOKUP(A304,Kategorier!$A$2:$C$43,3,FALSE)</f>
        <v>pH</v>
      </c>
      <c r="F304" t="s">
        <v>1</v>
      </c>
      <c r="G304" s="6">
        <f>VLOOKUP(F304,'Tabell 8'!$A$2:$B$24,2,FALSE)</f>
        <v>5.5</v>
      </c>
      <c r="H304" s="6">
        <v>8.5</v>
      </c>
      <c r="I304" s="1">
        <v>44907</v>
      </c>
      <c r="J304" s="1" t="s">
        <v>140</v>
      </c>
      <c r="K304" s="6">
        <v>8.5</v>
      </c>
      <c r="L304" s="6">
        <v>7.9</v>
      </c>
      <c r="M304" t="b" cm="1">
        <f t="array" ref="M304:N304">IF(ISNUMBER(K304:L304),FALSE,TRUE)</f>
        <v>0</v>
      </c>
      <c r="N304" t="b">
        <v>0</v>
      </c>
      <c r="O304" s="6">
        <v>8.5</v>
      </c>
      <c r="P304" s="6">
        <v>7.9</v>
      </c>
      <c r="Q304">
        <f t="shared" si="4"/>
        <v>-7.5949367088607538</v>
      </c>
    </row>
    <row r="305" spans="1:17" x14ac:dyDescent="0.35">
      <c r="A305" t="s">
        <v>1</v>
      </c>
      <c r="B305" t="str">
        <f>VLOOKUP($A305,forkortelser!$A$2:$B$43,2,FALSE)</f>
        <v>pH</v>
      </c>
      <c r="D305" t="str">
        <f>VLOOKUP(A305,Kategorier!$A$2:$B$43,2,FALSE)</f>
        <v>vannparameter</v>
      </c>
      <c r="E305" t="str">
        <f>VLOOKUP(A305,Kategorier!$A$2:$C$43,3,FALSE)</f>
        <v>pH</v>
      </c>
      <c r="F305" t="s">
        <v>1</v>
      </c>
      <c r="G305" s="6">
        <f>VLOOKUP(F305,'Tabell 8'!$A$2:$B$24,2,FALSE)</f>
        <v>5.5</v>
      </c>
      <c r="H305" s="6">
        <v>8.5</v>
      </c>
      <c r="I305" s="1">
        <v>44970</v>
      </c>
      <c r="J305" s="1" t="s">
        <v>140</v>
      </c>
      <c r="K305" s="6">
        <v>8.5</v>
      </c>
      <c r="L305" s="6">
        <v>7.9</v>
      </c>
      <c r="M305" t="b" cm="1">
        <f t="array" ref="M305:N305">IF(ISNUMBER(K305:L305),FALSE,TRUE)</f>
        <v>0</v>
      </c>
      <c r="N305" t="b">
        <v>0</v>
      </c>
      <c r="O305" s="6">
        <v>8.5</v>
      </c>
      <c r="P305" s="6">
        <v>7.9</v>
      </c>
      <c r="Q305">
        <f t="shared" si="4"/>
        <v>-7.5949367088607538</v>
      </c>
    </row>
    <row r="306" spans="1:17" x14ac:dyDescent="0.35">
      <c r="A306" t="s">
        <v>1</v>
      </c>
      <c r="B306" t="str">
        <f>VLOOKUP($A306,forkortelser!$A$2:$B$43,2,FALSE)</f>
        <v>pH</v>
      </c>
      <c r="D306" t="str">
        <f>VLOOKUP(A306,Kategorier!$A$2:$B$43,2,FALSE)</f>
        <v>vannparameter</v>
      </c>
      <c r="E306" t="str">
        <f>VLOOKUP(A306,Kategorier!$A$2:$C$43,3,FALSE)</f>
        <v>pH</v>
      </c>
      <c r="F306" t="s">
        <v>1</v>
      </c>
      <c r="G306" s="6">
        <f>VLOOKUP(F306,'Tabell 8'!$A$2:$B$24,2,FALSE)</f>
        <v>5.5</v>
      </c>
      <c r="H306" s="6">
        <v>8.5</v>
      </c>
      <c r="I306" s="1">
        <v>44984</v>
      </c>
      <c r="J306" s="1" t="s">
        <v>140</v>
      </c>
      <c r="K306" s="6">
        <v>8.5</v>
      </c>
      <c r="L306" s="6">
        <v>7.5</v>
      </c>
      <c r="M306" t="b" cm="1">
        <f t="array" ref="M306:N306">IF(ISNUMBER(K306:L306),FALSE,TRUE)</f>
        <v>0</v>
      </c>
      <c r="N306" t="b">
        <v>0</v>
      </c>
      <c r="O306" s="6">
        <v>8.5</v>
      </c>
      <c r="P306" s="6">
        <v>7.5</v>
      </c>
      <c r="Q306">
        <f t="shared" si="4"/>
        <v>-13.333333333333334</v>
      </c>
    </row>
    <row r="307" spans="1:17" x14ac:dyDescent="0.35">
      <c r="A307" t="s">
        <v>8</v>
      </c>
      <c r="B307" t="str">
        <f>VLOOKUP($A307,forkortelser!$A$2:$B$43,2,FALSE)</f>
        <v>Tot P</v>
      </c>
      <c r="C307" t="s">
        <v>5</v>
      </c>
      <c r="D307" t="str">
        <f>VLOOKUP(A307,Kategorier!$A$2:$B$43,2,FALSE)</f>
        <v>vannparameter</v>
      </c>
      <c r="E307" t="str">
        <f>VLOOKUP(A307,Kategorier!$A$2:$C$43,3,FALSE)</f>
        <v>nutrient</v>
      </c>
      <c r="F307" t="s">
        <v>8</v>
      </c>
      <c r="G307" s="6">
        <f>VLOOKUP(F307,'Tabell 8'!$A$2:$B$24,2,FALSE)</f>
        <v>10</v>
      </c>
      <c r="H307" s="6"/>
      <c r="I307" s="1">
        <v>44858</v>
      </c>
      <c r="J307" s="1" t="s">
        <v>140</v>
      </c>
      <c r="K307" s="6">
        <v>1.5</v>
      </c>
      <c r="L307" s="6">
        <v>5.2</v>
      </c>
      <c r="M307" t="b" cm="1">
        <f t="array" ref="M307:N307">IF(ISNUMBER(K307:L307),FALSE,TRUE)</f>
        <v>0</v>
      </c>
      <c r="N307" t="b">
        <v>0</v>
      </c>
      <c r="O307" s="6">
        <v>1.5</v>
      </c>
      <c r="P307" s="6">
        <v>5.2</v>
      </c>
      <c r="Q307">
        <f t="shared" si="4"/>
        <v>71.15384615384616</v>
      </c>
    </row>
    <row r="308" spans="1:17" x14ac:dyDescent="0.35">
      <c r="A308" t="s">
        <v>8</v>
      </c>
      <c r="B308" t="str">
        <f>VLOOKUP($A308,forkortelser!$A$2:$B$43,2,FALSE)</f>
        <v>Tot P</v>
      </c>
      <c r="C308" t="s">
        <v>5</v>
      </c>
      <c r="D308" t="str">
        <f>VLOOKUP(A308,Kategorier!$A$2:$B$43,2,FALSE)</f>
        <v>vannparameter</v>
      </c>
      <c r="E308" t="str">
        <f>VLOOKUP(A308,Kategorier!$A$2:$C$43,3,FALSE)</f>
        <v>nutrient</v>
      </c>
      <c r="F308" t="s">
        <v>8</v>
      </c>
      <c r="G308" s="6">
        <f>VLOOKUP(F308,'Tabell 8'!$A$2:$B$24,2,FALSE)</f>
        <v>10</v>
      </c>
      <c r="H308" s="6"/>
      <c r="I308" s="1">
        <v>44865</v>
      </c>
      <c r="J308" s="1" t="s">
        <v>140</v>
      </c>
      <c r="K308" s="6">
        <v>1.6</v>
      </c>
      <c r="L308" s="6">
        <v>5.8</v>
      </c>
      <c r="M308" t="b" cm="1">
        <f t="array" ref="M308:N308">IF(ISNUMBER(K308:L308),FALSE,TRUE)</f>
        <v>0</v>
      </c>
      <c r="N308" t="b">
        <v>0</v>
      </c>
      <c r="O308" s="6">
        <v>1.6</v>
      </c>
      <c r="P308" s="6">
        <v>5.8</v>
      </c>
      <c r="Q308">
        <f t="shared" si="4"/>
        <v>72.41379310344827</v>
      </c>
    </row>
    <row r="309" spans="1:17" x14ac:dyDescent="0.35">
      <c r="A309" t="s">
        <v>8</v>
      </c>
      <c r="B309" t="str">
        <f>VLOOKUP($A309,forkortelser!$A$2:$B$43,2,FALSE)</f>
        <v>Tot P</v>
      </c>
      <c r="C309" t="s">
        <v>5</v>
      </c>
      <c r="D309" t="str">
        <f>VLOOKUP(A309,Kategorier!$A$2:$B$43,2,FALSE)</f>
        <v>vannparameter</v>
      </c>
      <c r="E309" t="str">
        <f>VLOOKUP(A309,Kategorier!$A$2:$C$43,3,FALSE)</f>
        <v>nutrient</v>
      </c>
      <c r="F309" t="s">
        <v>8</v>
      </c>
      <c r="G309" s="6">
        <f>VLOOKUP(F309,'Tabell 8'!$A$2:$B$24,2,FALSE)</f>
        <v>10</v>
      </c>
      <c r="H309" s="6"/>
      <c r="I309" s="1">
        <v>44872</v>
      </c>
      <c r="J309" s="1" t="s">
        <v>140</v>
      </c>
      <c r="K309" s="6">
        <v>1.1000000000000001</v>
      </c>
      <c r="L309" s="6">
        <v>7.5</v>
      </c>
      <c r="M309" t="b" cm="1">
        <f t="array" ref="M309:N309">IF(ISNUMBER(K309:L309),FALSE,TRUE)</f>
        <v>0</v>
      </c>
      <c r="N309" t="b">
        <v>0</v>
      </c>
      <c r="O309" s="6">
        <v>1.1000000000000001</v>
      </c>
      <c r="P309" s="6">
        <v>7.5</v>
      </c>
      <c r="Q309">
        <f t="shared" si="4"/>
        <v>85.333333333333343</v>
      </c>
    </row>
    <row r="310" spans="1:17" x14ac:dyDescent="0.35">
      <c r="A310" t="s">
        <v>8</v>
      </c>
      <c r="B310" t="str">
        <f>VLOOKUP($A310,forkortelser!$A$2:$B$43,2,FALSE)</f>
        <v>Tot P</v>
      </c>
      <c r="C310" t="s">
        <v>5</v>
      </c>
      <c r="D310" t="str">
        <f>VLOOKUP(A310,Kategorier!$A$2:$B$43,2,FALSE)</f>
        <v>vannparameter</v>
      </c>
      <c r="E310" t="str">
        <f>VLOOKUP(A310,Kategorier!$A$2:$C$43,3,FALSE)</f>
        <v>nutrient</v>
      </c>
      <c r="F310" t="s">
        <v>8</v>
      </c>
      <c r="G310" s="6">
        <f>VLOOKUP(F310,'Tabell 8'!$A$2:$B$24,2,FALSE)</f>
        <v>10</v>
      </c>
      <c r="H310" s="6"/>
      <c r="I310" s="1">
        <v>44879</v>
      </c>
      <c r="J310" s="1" t="s">
        <v>140</v>
      </c>
      <c r="K310" s="6">
        <v>6</v>
      </c>
      <c r="L310" s="6">
        <v>1.1000000000000001</v>
      </c>
      <c r="M310" t="b" cm="1">
        <f t="array" ref="M310:N310">IF(ISNUMBER(K310:L310),FALSE,TRUE)</f>
        <v>0</v>
      </c>
      <c r="N310" t="b">
        <v>0</v>
      </c>
      <c r="O310" s="6">
        <v>6</v>
      </c>
      <c r="P310" s="6">
        <v>1.1000000000000001</v>
      </c>
      <c r="Q310">
        <f t="shared" si="4"/>
        <v>-445.45454545454544</v>
      </c>
    </row>
    <row r="311" spans="1:17" x14ac:dyDescent="0.35">
      <c r="A311" t="s">
        <v>8</v>
      </c>
      <c r="B311" t="str">
        <f>VLOOKUP($A311,forkortelser!$A$2:$B$43,2,FALSE)</f>
        <v>Tot P</v>
      </c>
      <c r="C311" t="s">
        <v>5</v>
      </c>
      <c r="D311" t="str">
        <f>VLOOKUP(A311,Kategorier!$A$2:$B$43,2,FALSE)</f>
        <v>vannparameter</v>
      </c>
      <c r="E311" t="str">
        <f>VLOOKUP(A311,Kategorier!$A$2:$C$43,3,FALSE)</f>
        <v>nutrient</v>
      </c>
      <c r="F311" t="s">
        <v>8</v>
      </c>
      <c r="G311" s="6">
        <f>VLOOKUP(F311,'Tabell 8'!$A$2:$B$24,2,FALSE)</f>
        <v>10</v>
      </c>
      <c r="H311" s="6"/>
      <c r="I311" s="1">
        <v>44886</v>
      </c>
      <c r="J311" s="1" t="s">
        <v>140</v>
      </c>
      <c r="K311" s="6">
        <v>1.1000000000000001</v>
      </c>
      <c r="L311" s="6">
        <v>12</v>
      </c>
      <c r="M311" t="b" cm="1">
        <f t="array" ref="M311:N311">IF(ISNUMBER(K311:L311),FALSE,TRUE)</f>
        <v>0</v>
      </c>
      <c r="N311" t="b">
        <v>0</v>
      </c>
      <c r="O311" s="6">
        <v>1.1000000000000001</v>
      </c>
      <c r="P311" s="6">
        <v>12</v>
      </c>
      <c r="Q311">
        <f t="shared" si="4"/>
        <v>90.833333333333329</v>
      </c>
    </row>
    <row r="312" spans="1:17" x14ac:dyDescent="0.35">
      <c r="A312" t="s">
        <v>8</v>
      </c>
      <c r="B312" t="str">
        <f>VLOOKUP($A312,forkortelser!$A$2:$B$43,2,FALSE)</f>
        <v>Tot P</v>
      </c>
      <c r="C312" t="s">
        <v>5</v>
      </c>
      <c r="D312" t="str">
        <f>VLOOKUP(A312,Kategorier!$A$2:$B$43,2,FALSE)</f>
        <v>vannparameter</v>
      </c>
      <c r="E312" t="str">
        <f>VLOOKUP(A312,Kategorier!$A$2:$C$43,3,FALSE)</f>
        <v>nutrient</v>
      </c>
      <c r="F312" t="s">
        <v>8</v>
      </c>
      <c r="G312" s="6">
        <f>VLOOKUP(F312,'Tabell 8'!$A$2:$B$24,2,FALSE)</f>
        <v>10</v>
      </c>
      <c r="H312" s="6"/>
      <c r="I312" s="1">
        <v>44907</v>
      </c>
      <c r="J312" s="1" t="s">
        <v>140</v>
      </c>
      <c r="K312" s="6">
        <v>3.1</v>
      </c>
      <c r="L312" s="6">
        <v>8.5</v>
      </c>
      <c r="M312" t="b" cm="1">
        <f t="array" ref="M312:N312">IF(ISNUMBER(K312:L312),FALSE,TRUE)</f>
        <v>0</v>
      </c>
      <c r="N312" t="b">
        <v>0</v>
      </c>
      <c r="O312" s="6">
        <v>3.1</v>
      </c>
      <c r="P312" s="6">
        <v>8.5</v>
      </c>
      <c r="Q312">
        <f t="shared" si="4"/>
        <v>63.529411764705891</v>
      </c>
    </row>
    <row r="313" spans="1:17" x14ac:dyDescent="0.35">
      <c r="A313" t="s">
        <v>8</v>
      </c>
      <c r="B313" t="str">
        <f>VLOOKUP($A313,forkortelser!$A$2:$B$43,2,FALSE)</f>
        <v>Tot P</v>
      </c>
      <c r="C313" t="s">
        <v>5</v>
      </c>
      <c r="D313" t="str">
        <f>VLOOKUP(A313,Kategorier!$A$2:$B$43,2,FALSE)</f>
        <v>vannparameter</v>
      </c>
      <c r="E313" t="str">
        <f>VLOOKUP(A313,Kategorier!$A$2:$C$43,3,FALSE)</f>
        <v>nutrient</v>
      </c>
      <c r="F313" t="s">
        <v>8</v>
      </c>
      <c r="G313" s="6">
        <f>VLOOKUP(F313,'Tabell 8'!$A$2:$B$24,2,FALSE)</f>
        <v>10</v>
      </c>
      <c r="H313" s="6"/>
      <c r="I313" s="1">
        <v>44970</v>
      </c>
      <c r="J313" s="1" t="s">
        <v>140</v>
      </c>
      <c r="K313" s="6">
        <v>1.9</v>
      </c>
      <c r="L313" s="6">
        <v>15</v>
      </c>
      <c r="M313" t="b" cm="1">
        <f t="array" ref="M313:N313">IF(ISNUMBER(K313:L313),FALSE,TRUE)</f>
        <v>0</v>
      </c>
      <c r="N313" t="b">
        <v>0</v>
      </c>
      <c r="O313" s="6">
        <v>1.9</v>
      </c>
      <c r="P313" s="6">
        <v>15</v>
      </c>
      <c r="Q313">
        <f t="shared" si="4"/>
        <v>87.333333333333329</v>
      </c>
    </row>
    <row r="314" spans="1:17" x14ac:dyDescent="0.35">
      <c r="A314" t="s">
        <v>8</v>
      </c>
      <c r="B314" t="str">
        <f>VLOOKUP($A314,forkortelser!$A$2:$B$43,2,FALSE)</f>
        <v>Tot P</v>
      </c>
      <c r="C314" t="s">
        <v>5</v>
      </c>
      <c r="D314" t="str">
        <f>VLOOKUP(A314,Kategorier!$A$2:$B$43,2,FALSE)</f>
        <v>vannparameter</v>
      </c>
      <c r="E314" t="str">
        <f>VLOOKUP(A314,Kategorier!$A$2:$C$43,3,FALSE)</f>
        <v>nutrient</v>
      </c>
      <c r="F314" t="s">
        <v>8</v>
      </c>
      <c r="G314" s="6">
        <f>VLOOKUP(F314,'Tabell 8'!$A$2:$B$24,2,FALSE)</f>
        <v>10</v>
      </c>
      <c r="H314" s="6"/>
      <c r="I314" s="1">
        <v>44984</v>
      </c>
      <c r="J314" s="1" t="s">
        <v>140</v>
      </c>
      <c r="K314" s="6">
        <v>0.27</v>
      </c>
      <c r="L314" s="6">
        <v>9.6999999999999993</v>
      </c>
      <c r="M314" t="b" cm="1">
        <f t="array" ref="M314:N314">IF(ISNUMBER(K314:L314),FALSE,TRUE)</f>
        <v>0</v>
      </c>
      <c r="N314" t="b">
        <v>0</v>
      </c>
      <c r="O314" s="6">
        <v>0.27</v>
      </c>
      <c r="P314" s="6">
        <v>9.6999999999999993</v>
      </c>
      <c r="Q314">
        <f t="shared" si="4"/>
        <v>97.216494845360828</v>
      </c>
    </row>
    <row r="315" spans="1:17" x14ac:dyDescent="0.35">
      <c r="A315" t="s">
        <v>4</v>
      </c>
      <c r="B315" t="str">
        <f>VLOOKUP($A315,forkortelser!$A$2:$B$43,2,FALSE)</f>
        <v>Suspendert stoff</v>
      </c>
      <c r="C315" t="s">
        <v>5</v>
      </c>
      <c r="D315" t="str">
        <f>VLOOKUP(A315,Kategorier!$A$2:$B$43,2,FALSE)</f>
        <v>vannparameter</v>
      </c>
      <c r="E315" t="str">
        <f>VLOOKUP(A315,Kategorier!$A$2:$C$43,3,FALSE)</f>
        <v>stoff</v>
      </c>
      <c r="F315" t="s">
        <v>4</v>
      </c>
      <c r="G315" s="6">
        <f>VLOOKUP(F315,'Tabell 8'!$A$2:$B$24,2,FALSE)</f>
        <v>50</v>
      </c>
      <c r="H315" s="6"/>
      <c r="I315" s="1">
        <v>44858</v>
      </c>
      <c r="J315" s="1" t="s">
        <v>140</v>
      </c>
      <c r="K315" s="6">
        <v>76</v>
      </c>
      <c r="L315" s="6">
        <v>200</v>
      </c>
      <c r="M315" t="b" cm="1">
        <f t="array" ref="M315:N315">IF(ISNUMBER(K315:L315),FALSE,TRUE)</f>
        <v>0</v>
      </c>
      <c r="N315" t="b">
        <v>0</v>
      </c>
      <c r="O315" s="6">
        <v>76</v>
      </c>
      <c r="P315" s="6">
        <v>200</v>
      </c>
      <c r="Q315">
        <f t="shared" si="4"/>
        <v>62</v>
      </c>
    </row>
    <row r="316" spans="1:17" x14ac:dyDescent="0.35">
      <c r="A316" t="s">
        <v>4</v>
      </c>
      <c r="B316" t="str">
        <f>VLOOKUP($A316,forkortelser!$A$2:$B$43,2,FALSE)</f>
        <v>Suspendert stoff</v>
      </c>
      <c r="C316" t="s">
        <v>5</v>
      </c>
      <c r="D316" t="str">
        <f>VLOOKUP(A316,Kategorier!$A$2:$B$43,2,FALSE)</f>
        <v>vannparameter</v>
      </c>
      <c r="E316" t="str">
        <f>VLOOKUP(A316,Kategorier!$A$2:$C$43,3,FALSE)</f>
        <v>stoff</v>
      </c>
      <c r="F316" t="s">
        <v>4</v>
      </c>
      <c r="G316" s="6">
        <f>VLOOKUP(F316,'Tabell 8'!$A$2:$B$24,2,FALSE)</f>
        <v>50</v>
      </c>
      <c r="H316" s="6"/>
      <c r="I316" s="1">
        <v>44865</v>
      </c>
      <c r="J316" s="1" t="s">
        <v>140</v>
      </c>
      <c r="K316" s="6">
        <v>220</v>
      </c>
      <c r="L316" s="6">
        <v>340</v>
      </c>
      <c r="M316" t="b" cm="1">
        <f t="array" ref="M316:N316">IF(ISNUMBER(K316:L316),FALSE,TRUE)</f>
        <v>0</v>
      </c>
      <c r="N316" t="b">
        <v>0</v>
      </c>
      <c r="O316" s="6">
        <v>220</v>
      </c>
      <c r="P316" s="6">
        <v>340</v>
      </c>
      <c r="Q316">
        <f t="shared" si="4"/>
        <v>35.294117647058826</v>
      </c>
    </row>
    <row r="317" spans="1:17" x14ac:dyDescent="0.35">
      <c r="A317" t="s">
        <v>4</v>
      </c>
      <c r="B317" t="str">
        <f>VLOOKUP($A317,forkortelser!$A$2:$B$43,2,FALSE)</f>
        <v>Suspendert stoff</v>
      </c>
      <c r="C317" t="s">
        <v>5</v>
      </c>
      <c r="D317" t="str">
        <f>VLOOKUP(A317,Kategorier!$A$2:$B$43,2,FALSE)</f>
        <v>vannparameter</v>
      </c>
      <c r="E317" t="str">
        <f>VLOOKUP(A317,Kategorier!$A$2:$C$43,3,FALSE)</f>
        <v>stoff</v>
      </c>
      <c r="F317" t="s">
        <v>4</v>
      </c>
      <c r="G317" s="6">
        <f>VLOOKUP(F317,'Tabell 8'!$A$2:$B$24,2,FALSE)</f>
        <v>50</v>
      </c>
      <c r="H317" s="6"/>
      <c r="I317" s="1">
        <v>44872</v>
      </c>
      <c r="J317" s="1" t="s">
        <v>140</v>
      </c>
      <c r="K317" s="6">
        <v>110</v>
      </c>
      <c r="L317" s="6">
        <v>290</v>
      </c>
      <c r="M317" t="b" cm="1">
        <f t="array" ref="M317:N317">IF(ISNUMBER(K317:L317),FALSE,TRUE)</f>
        <v>0</v>
      </c>
      <c r="N317" t="b">
        <v>0</v>
      </c>
      <c r="O317" s="6">
        <v>110</v>
      </c>
      <c r="P317" s="6">
        <v>290</v>
      </c>
      <c r="Q317">
        <f t="shared" si="4"/>
        <v>62.068965517241381</v>
      </c>
    </row>
    <row r="318" spans="1:17" x14ac:dyDescent="0.35">
      <c r="A318" t="s">
        <v>4</v>
      </c>
      <c r="B318" t="str">
        <f>VLOOKUP($A318,forkortelser!$A$2:$B$43,2,FALSE)</f>
        <v>Suspendert stoff</v>
      </c>
      <c r="C318" t="s">
        <v>5</v>
      </c>
      <c r="D318" t="str">
        <f>VLOOKUP(A318,Kategorier!$A$2:$B$43,2,FALSE)</f>
        <v>vannparameter</v>
      </c>
      <c r="E318" t="str">
        <f>VLOOKUP(A318,Kategorier!$A$2:$C$43,3,FALSE)</f>
        <v>stoff</v>
      </c>
      <c r="F318" t="s">
        <v>4</v>
      </c>
      <c r="G318" s="6">
        <f>VLOOKUP(F318,'Tabell 8'!$A$2:$B$24,2,FALSE)</f>
        <v>50</v>
      </c>
      <c r="H318" s="6"/>
      <c r="I318" s="1">
        <v>44879</v>
      </c>
      <c r="J318" s="1" t="s">
        <v>140</v>
      </c>
      <c r="K318" s="6">
        <v>92</v>
      </c>
      <c r="L318" s="6">
        <v>350</v>
      </c>
      <c r="M318" t="b" cm="1">
        <f t="array" ref="M318:N318">IF(ISNUMBER(K318:L318),FALSE,TRUE)</f>
        <v>0</v>
      </c>
      <c r="N318" t="b">
        <v>0</v>
      </c>
      <c r="O318" s="6">
        <v>92</v>
      </c>
      <c r="P318" s="6">
        <v>350</v>
      </c>
      <c r="Q318">
        <f t="shared" si="4"/>
        <v>73.714285714285708</v>
      </c>
    </row>
    <row r="319" spans="1:17" x14ac:dyDescent="0.35">
      <c r="A319" t="s">
        <v>4</v>
      </c>
      <c r="B319" t="str">
        <f>VLOOKUP($A319,forkortelser!$A$2:$B$43,2,FALSE)</f>
        <v>Suspendert stoff</v>
      </c>
      <c r="C319" t="s">
        <v>5</v>
      </c>
      <c r="D319" t="str">
        <f>VLOOKUP(A319,Kategorier!$A$2:$B$43,2,FALSE)</f>
        <v>vannparameter</v>
      </c>
      <c r="E319" t="str">
        <f>VLOOKUP(A319,Kategorier!$A$2:$C$43,3,FALSE)</f>
        <v>stoff</v>
      </c>
      <c r="F319" t="s">
        <v>4</v>
      </c>
      <c r="G319" s="6">
        <f>VLOOKUP(F319,'Tabell 8'!$A$2:$B$24,2,FALSE)</f>
        <v>50</v>
      </c>
      <c r="H319" s="6"/>
      <c r="I319" s="1">
        <v>44886</v>
      </c>
      <c r="J319" s="1" t="s">
        <v>140</v>
      </c>
      <c r="K319" s="6">
        <v>90</v>
      </c>
      <c r="L319" s="6">
        <v>510</v>
      </c>
      <c r="M319" t="b" cm="1">
        <f t="array" ref="M319:N319">IF(ISNUMBER(K319:L319),FALSE,TRUE)</f>
        <v>0</v>
      </c>
      <c r="N319" t="b">
        <v>0</v>
      </c>
      <c r="O319" s="6">
        <v>90</v>
      </c>
      <c r="P319" s="6">
        <v>510</v>
      </c>
      <c r="Q319">
        <f t="shared" si="4"/>
        <v>82.35294117647058</v>
      </c>
    </row>
    <row r="320" spans="1:17" x14ac:dyDescent="0.35">
      <c r="A320" t="s">
        <v>4</v>
      </c>
      <c r="B320" t="str">
        <f>VLOOKUP($A320,forkortelser!$A$2:$B$43,2,FALSE)</f>
        <v>Suspendert stoff</v>
      </c>
      <c r="C320" t="s">
        <v>5</v>
      </c>
      <c r="D320" t="str">
        <f>VLOOKUP(A320,Kategorier!$A$2:$B$43,2,FALSE)</f>
        <v>vannparameter</v>
      </c>
      <c r="E320" t="str">
        <f>VLOOKUP(A320,Kategorier!$A$2:$C$43,3,FALSE)</f>
        <v>stoff</v>
      </c>
      <c r="F320" t="s">
        <v>4</v>
      </c>
      <c r="G320" s="6">
        <f>VLOOKUP(F320,'Tabell 8'!$A$2:$B$24,2,FALSE)</f>
        <v>50</v>
      </c>
      <c r="H320" s="6"/>
      <c r="I320" s="1">
        <v>44907</v>
      </c>
      <c r="J320" s="1" t="s">
        <v>140</v>
      </c>
      <c r="K320" s="6">
        <v>100</v>
      </c>
      <c r="L320" s="6">
        <v>340</v>
      </c>
      <c r="M320" t="b" cm="1">
        <f t="array" ref="M320:N320">IF(ISNUMBER(K320:L320),FALSE,TRUE)</f>
        <v>0</v>
      </c>
      <c r="N320" t="b">
        <v>0</v>
      </c>
      <c r="O320" s="6">
        <v>100</v>
      </c>
      <c r="P320" s="6">
        <v>340</v>
      </c>
      <c r="Q320">
        <f t="shared" si="4"/>
        <v>70.588235294117652</v>
      </c>
    </row>
    <row r="321" spans="1:17" x14ac:dyDescent="0.35">
      <c r="A321" t="s">
        <v>4</v>
      </c>
      <c r="B321" t="str">
        <f>VLOOKUP($A321,forkortelser!$A$2:$B$43,2,FALSE)</f>
        <v>Suspendert stoff</v>
      </c>
      <c r="C321" t="s">
        <v>5</v>
      </c>
      <c r="D321" t="str">
        <f>VLOOKUP(A321,Kategorier!$A$2:$B$43,2,FALSE)</f>
        <v>vannparameter</v>
      </c>
      <c r="E321" t="str">
        <f>VLOOKUP(A321,Kategorier!$A$2:$C$43,3,FALSE)</f>
        <v>stoff</v>
      </c>
      <c r="F321" t="s">
        <v>4</v>
      </c>
      <c r="G321" s="6">
        <f>VLOOKUP(F321,'Tabell 8'!$A$2:$B$24,2,FALSE)</f>
        <v>50</v>
      </c>
      <c r="H321" s="6"/>
      <c r="I321" s="1">
        <v>44970</v>
      </c>
      <c r="J321" s="1" t="s">
        <v>140</v>
      </c>
      <c r="K321" s="6">
        <v>90</v>
      </c>
      <c r="L321" s="6">
        <v>750</v>
      </c>
      <c r="M321" t="b" cm="1">
        <f t="array" ref="M321:N321">IF(ISNUMBER(K321:L321),FALSE,TRUE)</f>
        <v>0</v>
      </c>
      <c r="N321" t="b">
        <v>0</v>
      </c>
      <c r="O321" s="6">
        <v>90</v>
      </c>
      <c r="P321" s="6">
        <v>750</v>
      </c>
      <c r="Q321">
        <f t="shared" si="4"/>
        <v>88</v>
      </c>
    </row>
    <row r="322" spans="1:17" x14ac:dyDescent="0.35">
      <c r="A322" t="s">
        <v>4</v>
      </c>
      <c r="B322" t="str">
        <f>VLOOKUP($A322,forkortelser!$A$2:$B$43,2,FALSE)</f>
        <v>Suspendert stoff</v>
      </c>
      <c r="C322" t="s">
        <v>5</v>
      </c>
      <c r="D322" t="str">
        <f>VLOOKUP(A322,Kategorier!$A$2:$B$43,2,FALSE)</f>
        <v>vannparameter</v>
      </c>
      <c r="E322" t="str">
        <f>VLOOKUP(A322,Kategorier!$A$2:$C$43,3,FALSE)</f>
        <v>stoff</v>
      </c>
      <c r="F322" t="s">
        <v>4</v>
      </c>
      <c r="G322" s="6">
        <f>VLOOKUP(F322,'Tabell 8'!$A$2:$B$24,2,FALSE)</f>
        <v>50</v>
      </c>
      <c r="H322" s="6"/>
      <c r="I322" s="1">
        <v>44984</v>
      </c>
      <c r="J322" s="1" t="s">
        <v>140</v>
      </c>
      <c r="K322" s="6">
        <v>8</v>
      </c>
      <c r="L322" s="6">
        <v>490</v>
      </c>
      <c r="M322" t="b" cm="1">
        <f t="array" ref="M322:N322">IF(ISNUMBER(K322:L322),FALSE,TRUE)</f>
        <v>0</v>
      </c>
      <c r="N322" t="b">
        <v>0</v>
      </c>
      <c r="O322" s="6">
        <v>8</v>
      </c>
      <c r="P322" s="6">
        <v>490</v>
      </c>
      <c r="Q322">
        <f t="shared" si="4"/>
        <v>98.367346938775512</v>
      </c>
    </row>
    <row r="323" spans="1:17" x14ac:dyDescent="0.35">
      <c r="A323" t="s">
        <v>9</v>
      </c>
      <c r="B323" t="str">
        <f>VLOOKUP($A323,forkortelser!$A$2:$B$43,2,FALSE)</f>
        <v>TOC</v>
      </c>
      <c r="C323" t="s">
        <v>5</v>
      </c>
      <c r="D323" t="str">
        <f>VLOOKUP(A323,Kategorier!$A$2:$B$43,2,FALSE)</f>
        <v>vannparameter</v>
      </c>
      <c r="E323" t="str">
        <f>VLOOKUP(A323,Kategorier!$A$2:$C$43,3,FALSE)</f>
        <v>organisk materiale</v>
      </c>
      <c r="F323" t="s">
        <v>9</v>
      </c>
      <c r="G323" s="6">
        <f>VLOOKUP(F323,'Tabell 8'!$A$2:$B$24,2,FALSE)</f>
        <v>120</v>
      </c>
      <c r="H323" s="6"/>
      <c r="I323" s="1">
        <v>44858</v>
      </c>
      <c r="J323" s="1" t="s">
        <v>140</v>
      </c>
      <c r="K323" s="6">
        <v>340</v>
      </c>
      <c r="L323" s="6">
        <v>360</v>
      </c>
      <c r="M323" t="b" cm="1">
        <f t="array" ref="M323:N323">IF(ISNUMBER(K323:L323),FALSE,TRUE)</f>
        <v>0</v>
      </c>
      <c r="N323" t="b">
        <v>0</v>
      </c>
      <c r="O323" s="6">
        <v>340</v>
      </c>
      <c r="P323" s="6">
        <v>360</v>
      </c>
      <c r="Q323">
        <f t="shared" ref="Q323:Q338" si="5">(P323-O323)/P323*100</f>
        <v>5.5555555555555554</v>
      </c>
    </row>
    <row r="324" spans="1:17" x14ac:dyDescent="0.35">
      <c r="A324" t="s">
        <v>9</v>
      </c>
      <c r="B324" t="str">
        <f>VLOOKUP($A324,forkortelser!$A$2:$B$43,2,FALSE)</f>
        <v>TOC</v>
      </c>
      <c r="C324" t="s">
        <v>5</v>
      </c>
      <c r="D324" t="str">
        <f>VLOOKUP(A324,Kategorier!$A$2:$B$43,2,FALSE)</f>
        <v>vannparameter</v>
      </c>
      <c r="E324" t="str">
        <f>VLOOKUP(A324,Kategorier!$A$2:$C$43,3,FALSE)</f>
        <v>organisk materiale</v>
      </c>
      <c r="F324" t="s">
        <v>9</v>
      </c>
      <c r="G324" s="6">
        <f>VLOOKUP(F324,'Tabell 8'!$A$2:$B$24,2,FALSE)</f>
        <v>120</v>
      </c>
      <c r="H324" s="6"/>
      <c r="I324" s="1">
        <v>44865</v>
      </c>
      <c r="J324" s="1" t="s">
        <v>140</v>
      </c>
      <c r="K324" s="6">
        <v>190</v>
      </c>
      <c r="L324" s="6">
        <v>200</v>
      </c>
      <c r="M324" t="b" cm="1">
        <f t="array" ref="M324:N324">IF(ISNUMBER(K324:L324),FALSE,TRUE)</f>
        <v>0</v>
      </c>
      <c r="N324" t="b">
        <v>0</v>
      </c>
      <c r="O324" s="6">
        <v>190</v>
      </c>
      <c r="P324" s="6">
        <v>200</v>
      </c>
      <c r="Q324">
        <f t="shared" si="5"/>
        <v>5</v>
      </c>
    </row>
    <row r="325" spans="1:17" x14ac:dyDescent="0.35">
      <c r="A325" t="s">
        <v>9</v>
      </c>
      <c r="B325" t="str">
        <f>VLOOKUP($A325,forkortelser!$A$2:$B$43,2,FALSE)</f>
        <v>TOC</v>
      </c>
      <c r="C325" t="s">
        <v>5</v>
      </c>
      <c r="D325" t="str">
        <f>VLOOKUP(A325,Kategorier!$A$2:$B$43,2,FALSE)</f>
        <v>vannparameter</v>
      </c>
      <c r="E325" t="str">
        <f>VLOOKUP(A325,Kategorier!$A$2:$C$43,3,FALSE)</f>
        <v>organisk materiale</v>
      </c>
      <c r="F325" t="s">
        <v>9</v>
      </c>
      <c r="G325" s="6">
        <f>VLOOKUP(F325,'Tabell 8'!$A$2:$B$24,2,FALSE)</f>
        <v>120</v>
      </c>
      <c r="H325" s="6"/>
      <c r="I325" s="1">
        <v>44872</v>
      </c>
      <c r="J325" s="1" t="s">
        <v>140</v>
      </c>
      <c r="K325" s="6">
        <v>150</v>
      </c>
      <c r="L325" s="6">
        <v>360</v>
      </c>
      <c r="M325" t="b" cm="1">
        <f t="array" ref="M325:N325">IF(ISNUMBER(K325:L325),FALSE,TRUE)</f>
        <v>0</v>
      </c>
      <c r="N325" t="b">
        <v>0</v>
      </c>
      <c r="O325" s="6">
        <v>150</v>
      </c>
      <c r="P325" s="6">
        <v>360</v>
      </c>
      <c r="Q325">
        <f t="shared" si="5"/>
        <v>58.333333333333336</v>
      </c>
    </row>
    <row r="326" spans="1:17" x14ac:dyDescent="0.35">
      <c r="A326" t="s">
        <v>9</v>
      </c>
      <c r="B326" t="str">
        <f>VLOOKUP($A326,forkortelser!$A$2:$B$43,2,FALSE)</f>
        <v>TOC</v>
      </c>
      <c r="C326" t="s">
        <v>5</v>
      </c>
      <c r="D326" t="str">
        <f>VLOOKUP(A326,Kategorier!$A$2:$B$43,2,FALSE)</f>
        <v>vannparameter</v>
      </c>
      <c r="E326" t="str">
        <f>VLOOKUP(A326,Kategorier!$A$2:$C$43,3,FALSE)</f>
        <v>organisk materiale</v>
      </c>
      <c r="F326" t="s">
        <v>9</v>
      </c>
      <c r="G326" s="6">
        <f>VLOOKUP(F326,'Tabell 8'!$A$2:$B$24,2,FALSE)</f>
        <v>120</v>
      </c>
      <c r="H326" s="6"/>
      <c r="I326" s="1">
        <v>44879</v>
      </c>
      <c r="J326" s="1" t="s">
        <v>140</v>
      </c>
      <c r="K326" s="6">
        <v>17</v>
      </c>
      <c r="L326" s="6">
        <v>5.4</v>
      </c>
      <c r="M326" t="b" cm="1">
        <f t="array" ref="M326:N326">IF(ISNUMBER(K326:L326),FALSE,TRUE)</f>
        <v>0</v>
      </c>
      <c r="N326" t="b">
        <v>0</v>
      </c>
      <c r="O326" s="6">
        <v>17</v>
      </c>
      <c r="P326" s="6">
        <v>5.4</v>
      </c>
      <c r="Q326">
        <f t="shared" si="5"/>
        <v>-214.81481481481478</v>
      </c>
    </row>
    <row r="327" spans="1:17" x14ac:dyDescent="0.35">
      <c r="A327" t="s">
        <v>9</v>
      </c>
      <c r="B327" t="str">
        <f>VLOOKUP($A327,forkortelser!$A$2:$B$43,2,FALSE)</f>
        <v>TOC</v>
      </c>
      <c r="C327" t="s">
        <v>5</v>
      </c>
      <c r="D327" t="str">
        <f>VLOOKUP(A327,Kategorier!$A$2:$B$43,2,FALSE)</f>
        <v>vannparameter</v>
      </c>
      <c r="E327" t="str">
        <f>VLOOKUP(A327,Kategorier!$A$2:$C$43,3,FALSE)</f>
        <v>organisk materiale</v>
      </c>
      <c r="F327" t="s">
        <v>9</v>
      </c>
      <c r="G327" s="6">
        <f>VLOOKUP(F327,'Tabell 8'!$A$2:$B$24,2,FALSE)</f>
        <v>120</v>
      </c>
      <c r="H327" s="6"/>
      <c r="I327" s="1">
        <v>44886</v>
      </c>
      <c r="J327" s="1" t="s">
        <v>140</v>
      </c>
      <c r="K327" s="6">
        <v>190</v>
      </c>
      <c r="L327" s="6">
        <v>250</v>
      </c>
      <c r="M327" t="b" cm="1">
        <f t="array" ref="M327:N327">IF(ISNUMBER(K327:L327),FALSE,TRUE)</f>
        <v>0</v>
      </c>
      <c r="N327" t="b">
        <v>0</v>
      </c>
      <c r="O327" s="6">
        <v>190</v>
      </c>
      <c r="P327" s="6">
        <v>250</v>
      </c>
      <c r="Q327">
        <f t="shared" si="5"/>
        <v>24</v>
      </c>
    </row>
    <row r="328" spans="1:17" x14ac:dyDescent="0.35">
      <c r="A328" t="s">
        <v>9</v>
      </c>
      <c r="B328" t="str">
        <f>VLOOKUP($A328,forkortelser!$A$2:$B$43,2,FALSE)</f>
        <v>TOC</v>
      </c>
      <c r="C328" t="s">
        <v>5</v>
      </c>
      <c r="D328" t="str">
        <f>VLOOKUP(A328,Kategorier!$A$2:$B$43,2,FALSE)</f>
        <v>vannparameter</v>
      </c>
      <c r="E328" t="str">
        <f>VLOOKUP(A328,Kategorier!$A$2:$C$43,3,FALSE)</f>
        <v>organisk materiale</v>
      </c>
      <c r="F328" t="s">
        <v>9</v>
      </c>
      <c r="G328" s="6">
        <f>VLOOKUP(F328,'Tabell 8'!$A$2:$B$24,2,FALSE)</f>
        <v>120</v>
      </c>
      <c r="H328" s="6"/>
      <c r="I328" s="1">
        <v>44907</v>
      </c>
      <c r="J328" s="1" t="s">
        <v>140</v>
      </c>
      <c r="K328" s="6">
        <v>220</v>
      </c>
      <c r="L328" s="6">
        <v>220</v>
      </c>
      <c r="M328" t="b" cm="1">
        <f t="array" ref="M328:N328">IF(ISNUMBER(K328:L328),FALSE,TRUE)</f>
        <v>0</v>
      </c>
      <c r="N328" t="b">
        <v>0</v>
      </c>
      <c r="O328" s="6">
        <v>220</v>
      </c>
      <c r="P328" s="6">
        <v>220</v>
      </c>
      <c r="Q328">
        <f t="shared" si="5"/>
        <v>0</v>
      </c>
    </row>
    <row r="329" spans="1:17" x14ac:dyDescent="0.35">
      <c r="A329" t="s">
        <v>9</v>
      </c>
      <c r="B329" t="str">
        <f>VLOOKUP($A329,forkortelser!$A$2:$B$43,2,FALSE)</f>
        <v>TOC</v>
      </c>
      <c r="C329" t="s">
        <v>5</v>
      </c>
      <c r="D329" t="str">
        <f>VLOOKUP(A329,Kategorier!$A$2:$B$43,2,FALSE)</f>
        <v>vannparameter</v>
      </c>
      <c r="E329" t="str">
        <f>VLOOKUP(A329,Kategorier!$A$2:$C$43,3,FALSE)</f>
        <v>organisk materiale</v>
      </c>
      <c r="F329" t="s">
        <v>9</v>
      </c>
      <c r="G329" s="6">
        <f>VLOOKUP(F329,'Tabell 8'!$A$2:$B$24,2,FALSE)</f>
        <v>120</v>
      </c>
      <c r="H329" s="6"/>
      <c r="I329" s="1">
        <v>44970</v>
      </c>
      <c r="J329" s="1" t="s">
        <v>140</v>
      </c>
      <c r="K329" s="6">
        <v>280</v>
      </c>
      <c r="L329" s="6">
        <v>330</v>
      </c>
      <c r="M329" t="b" cm="1">
        <f t="array" ref="M329:N329">IF(ISNUMBER(K329:L329),FALSE,TRUE)</f>
        <v>0</v>
      </c>
      <c r="N329" t="b">
        <v>0</v>
      </c>
      <c r="O329" s="6">
        <v>280</v>
      </c>
      <c r="P329" s="6">
        <v>330</v>
      </c>
      <c r="Q329">
        <f t="shared" si="5"/>
        <v>15.151515151515152</v>
      </c>
    </row>
    <row r="330" spans="1:17" x14ac:dyDescent="0.35">
      <c r="A330" t="s">
        <v>9</v>
      </c>
      <c r="B330" t="str">
        <f>VLOOKUP($A330,forkortelser!$A$2:$B$43,2,FALSE)</f>
        <v>TOC</v>
      </c>
      <c r="C330" t="s">
        <v>5</v>
      </c>
      <c r="D330" t="str">
        <f>VLOOKUP(A330,Kategorier!$A$2:$B$43,2,FALSE)</f>
        <v>vannparameter</v>
      </c>
      <c r="E330" t="str">
        <f>VLOOKUP(A330,Kategorier!$A$2:$C$43,3,FALSE)</f>
        <v>organisk materiale</v>
      </c>
      <c r="F330" t="s">
        <v>9</v>
      </c>
      <c r="G330" s="6">
        <f>VLOOKUP(F330,'Tabell 8'!$A$2:$B$24,2,FALSE)</f>
        <v>120</v>
      </c>
      <c r="H330" s="6"/>
      <c r="I330" s="1">
        <v>44984</v>
      </c>
      <c r="J330" s="1" t="s">
        <v>140</v>
      </c>
      <c r="K330" s="6">
        <v>180</v>
      </c>
      <c r="L330" s="6">
        <v>180</v>
      </c>
      <c r="M330" t="b" cm="1">
        <f t="array" ref="M330:N330">IF(ISNUMBER(K330:L330),FALSE,TRUE)</f>
        <v>0</v>
      </c>
      <c r="N330" t="b">
        <v>0</v>
      </c>
      <c r="O330" s="6">
        <v>180</v>
      </c>
      <c r="P330" s="6">
        <v>180</v>
      </c>
      <c r="Q330">
        <f t="shared" si="5"/>
        <v>0</v>
      </c>
    </row>
    <row r="331" spans="1:17" x14ac:dyDescent="0.35">
      <c r="A331" t="s">
        <v>6</v>
      </c>
      <c r="B331" t="str">
        <f>VLOOKUP($A331,forkortelser!$A$2:$B$43,2,FALSE)</f>
        <v>Tot N</v>
      </c>
      <c r="C331" t="s">
        <v>5</v>
      </c>
      <c r="D331" t="str">
        <f>VLOOKUP(A331,Kategorier!$A$2:$B$43,2,FALSE)</f>
        <v>vannparameter</v>
      </c>
      <c r="E331" t="str">
        <f>VLOOKUP(A331,Kategorier!$A$2:$C$43,3,FALSE)</f>
        <v>nutrient</v>
      </c>
      <c r="F331" t="s">
        <v>6</v>
      </c>
      <c r="G331" s="6">
        <f>VLOOKUP(F331,'Tabell 8'!$A$2:$B$24,2,FALSE)</f>
        <v>60</v>
      </c>
      <c r="H331" s="6"/>
      <c r="I331" s="1">
        <v>44858</v>
      </c>
      <c r="J331" s="1" t="s">
        <v>140</v>
      </c>
      <c r="K331" s="6">
        <v>526</v>
      </c>
      <c r="L331" s="6">
        <v>540</v>
      </c>
      <c r="M331" t="b" cm="1">
        <f t="array" ref="M331:N331">IF(ISNUMBER(K331:L331),FALSE,TRUE)</f>
        <v>0</v>
      </c>
      <c r="N331" t="b">
        <v>0</v>
      </c>
      <c r="O331" s="6">
        <v>526</v>
      </c>
      <c r="P331" s="6">
        <v>540</v>
      </c>
      <c r="Q331">
        <f t="shared" si="5"/>
        <v>2.5925925925925926</v>
      </c>
    </row>
    <row r="332" spans="1:17" x14ac:dyDescent="0.35">
      <c r="A332" t="s">
        <v>6</v>
      </c>
      <c r="B332" t="str">
        <f>VLOOKUP($A332,forkortelser!$A$2:$B$43,2,FALSE)</f>
        <v>Tot N</v>
      </c>
      <c r="C332" t="s">
        <v>5</v>
      </c>
      <c r="D332" t="str">
        <f>VLOOKUP(A332,Kategorier!$A$2:$B$43,2,FALSE)</f>
        <v>vannparameter</v>
      </c>
      <c r="E332" t="str">
        <f>VLOOKUP(A332,Kategorier!$A$2:$C$43,3,FALSE)</f>
        <v>nutrient</v>
      </c>
      <c r="F332" t="s">
        <v>6</v>
      </c>
      <c r="G332" s="6">
        <f>VLOOKUP(F332,'Tabell 8'!$A$2:$B$24,2,FALSE)</f>
        <v>60</v>
      </c>
      <c r="H332" s="6"/>
      <c r="I332" s="1">
        <v>44865</v>
      </c>
      <c r="J332" s="1" t="s">
        <v>140</v>
      </c>
      <c r="K332" s="6">
        <v>388</v>
      </c>
      <c r="L332" s="6">
        <v>387</v>
      </c>
      <c r="M332" t="b" cm="1">
        <f t="array" ref="M332:N332">IF(ISNUMBER(K332:L332),FALSE,TRUE)</f>
        <v>0</v>
      </c>
      <c r="N332" t="b">
        <v>0</v>
      </c>
      <c r="O332" s="6">
        <v>388</v>
      </c>
      <c r="P332" s="6">
        <v>387</v>
      </c>
      <c r="Q332">
        <f t="shared" si="5"/>
        <v>-0.2583979328165375</v>
      </c>
    </row>
    <row r="333" spans="1:17" x14ac:dyDescent="0.35">
      <c r="A333" t="s">
        <v>6</v>
      </c>
      <c r="B333" t="str">
        <f>VLOOKUP($A333,forkortelser!$A$2:$B$43,2,FALSE)</f>
        <v>Tot N</v>
      </c>
      <c r="C333" t="s">
        <v>5</v>
      </c>
      <c r="D333" t="str">
        <f>VLOOKUP(A333,Kategorier!$A$2:$B$43,2,FALSE)</f>
        <v>vannparameter</v>
      </c>
      <c r="E333" t="str">
        <f>VLOOKUP(A333,Kategorier!$A$2:$C$43,3,FALSE)</f>
        <v>nutrient</v>
      </c>
      <c r="F333" t="s">
        <v>6</v>
      </c>
      <c r="G333" s="6">
        <f>VLOOKUP(F333,'Tabell 8'!$A$2:$B$24,2,FALSE)</f>
        <v>60</v>
      </c>
      <c r="H333" s="6"/>
      <c r="I333" s="1">
        <v>44872</v>
      </c>
      <c r="J333" s="1" t="s">
        <v>140</v>
      </c>
      <c r="K333" s="6">
        <v>268</v>
      </c>
      <c r="L333" s="6">
        <v>262</v>
      </c>
      <c r="M333" t="b" cm="1">
        <f t="array" ref="M333:N333">IF(ISNUMBER(K333:L333),FALSE,TRUE)</f>
        <v>0</v>
      </c>
      <c r="N333" t="b">
        <v>0</v>
      </c>
      <c r="O333" s="6">
        <v>268</v>
      </c>
      <c r="P333" s="6">
        <v>262</v>
      </c>
      <c r="Q333">
        <f t="shared" si="5"/>
        <v>-2.2900763358778624</v>
      </c>
    </row>
    <row r="334" spans="1:17" x14ac:dyDescent="0.35">
      <c r="A334" t="s">
        <v>6</v>
      </c>
      <c r="B334" t="str">
        <f>VLOOKUP($A334,forkortelser!$A$2:$B$43,2,FALSE)</f>
        <v>Tot N</v>
      </c>
      <c r="C334" t="s">
        <v>5</v>
      </c>
      <c r="D334" t="str">
        <f>VLOOKUP(A334,Kategorier!$A$2:$B$43,2,FALSE)</f>
        <v>vannparameter</v>
      </c>
      <c r="E334" t="str">
        <f>VLOOKUP(A334,Kategorier!$A$2:$C$43,3,FALSE)</f>
        <v>nutrient</v>
      </c>
      <c r="F334" t="s">
        <v>6</v>
      </c>
      <c r="G334" s="6">
        <f>VLOOKUP(F334,'Tabell 8'!$A$2:$B$24,2,FALSE)</f>
        <v>60</v>
      </c>
      <c r="H334" s="6"/>
      <c r="I334" s="1">
        <v>44879</v>
      </c>
      <c r="J334" s="1" t="s">
        <v>140</v>
      </c>
      <c r="K334" s="6">
        <v>315</v>
      </c>
      <c r="L334" s="6">
        <v>144</v>
      </c>
      <c r="M334" t="b" cm="1">
        <f t="array" ref="M334:N334">IF(ISNUMBER(K334:L334),FALSE,TRUE)</f>
        <v>0</v>
      </c>
      <c r="N334" t="b">
        <v>0</v>
      </c>
      <c r="O334" s="6">
        <v>315</v>
      </c>
      <c r="P334" s="6">
        <v>144</v>
      </c>
      <c r="Q334">
        <f t="shared" si="5"/>
        <v>-118.75</v>
      </c>
    </row>
    <row r="335" spans="1:17" x14ac:dyDescent="0.35">
      <c r="A335" t="s">
        <v>6</v>
      </c>
      <c r="B335" t="str">
        <f>VLOOKUP($A335,forkortelser!$A$2:$B$43,2,FALSE)</f>
        <v>Tot N</v>
      </c>
      <c r="C335" t="s">
        <v>5</v>
      </c>
      <c r="D335" t="str">
        <f>VLOOKUP(A335,Kategorier!$A$2:$B$43,2,FALSE)</f>
        <v>vannparameter</v>
      </c>
      <c r="E335" t="str">
        <f>VLOOKUP(A335,Kategorier!$A$2:$C$43,3,FALSE)</f>
        <v>nutrient</v>
      </c>
      <c r="F335" t="s">
        <v>6</v>
      </c>
      <c r="G335" s="6">
        <f>VLOOKUP(F335,'Tabell 8'!$A$2:$B$24,2,FALSE)</f>
        <v>60</v>
      </c>
      <c r="H335" s="6"/>
      <c r="I335" s="1">
        <v>44886</v>
      </c>
      <c r="J335" s="1" t="s">
        <v>140</v>
      </c>
      <c r="K335" s="6">
        <v>355</v>
      </c>
      <c r="L335" s="6">
        <v>350</v>
      </c>
      <c r="M335" t="b" cm="1">
        <f t="array" ref="M335:N335">IF(ISNUMBER(K335:L335),FALSE,TRUE)</f>
        <v>0</v>
      </c>
      <c r="N335" t="b">
        <v>0</v>
      </c>
      <c r="O335" s="6">
        <v>355</v>
      </c>
      <c r="P335" s="6">
        <v>350</v>
      </c>
      <c r="Q335">
        <f t="shared" si="5"/>
        <v>-1.4285714285714286</v>
      </c>
    </row>
    <row r="336" spans="1:17" x14ac:dyDescent="0.35">
      <c r="A336" t="s">
        <v>6</v>
      </c>
      <c r="B336" t="str">
        <f>VLOOKUP($A336,forkortelser!$A$2:$B$43,2,FALSE)</f>
        <v>Tot N</v>
      </c>
      <c r="C336" t="s">
        <v>5</v>
      </c>
      <c r="D336" t="str">
        <f>VLOOKUP(A336,Kategorier!$A$2:$B$43,2,FALSE)</f>
        <v>vannparameter</v>
      </c>
      <c r="E336" t="str">
        <f>VLOOKUP(A336,Kategorier!$A$2:$C$43,3,FALSE)</f>
        <v>nutrient</v>
      </c>
      <c r="F336" t="s">
        <v>6</v>
      </c>
      <c r="G336" s="6">
        <f>VLOOKUP(F336,'Tabell 8'!$A$2:$B$24,2,FALSE)</f>
        <v>60</v>
      </c>
      <c r="H336" s="6"/>
      <c r="I336" s="1">
        <v>44907</v>
      </c>
      <c r="J336" s="1" t="s">
        <v>140</v>
      </c>
      <c r="K336" s="6">
        <v>639</v>
      </c>
      <c r="L336" s="6">
        <v>343</v>
      </c>
      <c r="M336" t="b" cm="1">
        <f t="array" ref="M336:N336">IF(ISNUMBER(K336:L336),FALSE,TRUE)</f>
        <v>0</v>
      </c>
      <c r="N336" t="b">
        <v>0</v>
      </c>
      <c r="O336" s="6">
        <v>639</v>
      </c>
      <c r="P336" s="6">
        <v>343</v>
      </c>
      <c r="Q336">
        <f t="shared" si="5"/>
        <v>-86.29737609329446</v>
      </c>
    </row>
    <row r="337" spans="1:17" x14ac:dyDescent="0.35">
      <c r="A337" t="s">
        <v>6</v>
      </c>
      <c r="B337" t="str">
        <f>VLOOKUP($A337,forkortelser!$A$2:$B$43,2,FALSE)</f>
        <v>Tot N</v>
      </c>
      <c r="C337" t="s">
        <v>5</v>
      </c>
      <c r="D337" t="str">
        <f>VLOOKUP(A337,Kategorier!$A$2:$B$43,2,FALSE)</f>
        <v>vannparameter</v>
      </c>
      <c r="E337" t="str">
        <f>VLOOKUP(A337,Kategorier!$A$2:$C$43,3,FALSE)</f>
        <v>nutrient</v>
      </c>
      <c r="F337" t="s">
        <v>6</v>
      </c>
      <c r="G337" s="6">
        <f>VLOOKUP(F337,'Tabell 8'!$A$2:$B$24,2,FALSE)</f>
        <v>60</v>
      </c>
      <c r="H337" s="6"/>
      <c r="I337" s="1">
        <v>44970</v>
      </c>
      <c r="J337" s="1" t="s">
        <v>140</v>
      </c>
      <c r="K337" s="6">
        <v>543</v>
      </c>
      <c r="L337" s="6">
        <v>576</v>
      </c>
      <c r="M337" t="b" cm="1">
        <f t="array" ref="M337:N337">IF(ISNUMBER(K337:L337),FALSE,TRUE)</f>
        <v>0</v>
      </c>
      <c r="N337" t="b">
        <v>0</v>
      </c>
      <c r="O337" s="6">
        <v>543</v>
      </c>
      <c r="P337" s="6">
        <v>576</v>
      </c>
      <c r="Q337">
        <f t="shared" si="5"/>
        <v>5.7291666666666661</v>
      </c>
    </row>
    <row r="338" spans="1:17" x14ac:dyDescent="0.35">
      <c r="A338" t="s">
        <v>6</v>
      </c>
      <c r="B338" t="str">
        <f>VLOOKUP($A338,forkortelser!$A$2:$B$43,2,FALSE)</f>
        <v>Tot N</v>
      </c>
      <c r="C338" t="s">
        <v>5</v>
      </c>
      <c r="D338" t="str">
        <f>VLOOKUP(A338,Kategorier!$A$2:$B$43,2,FALSE)</f>
        <v>vannparameter</v>
      </c>
      <c r="E338" t="str">
        <f>VLOOKUP(A338,Kategorier!$A$2:$C$43,3,FALSE)</f>
        <v>nutrient</v>
      </c>
      <c r="F338" t="s">
        <v>6</v>
      </c>
      <c r="G338" s="6">
        <f>VLOOKUP(F338,'Tabell 8'!$A$2:$B$24,2,FALSE)</f>
        <v>60</v>
      </c>
      <c r="H338" s="6"/>
      <c r="I338" s="1">
        <v>44984</v>
      </c>
      <c r="J338" s="1" t="s">
        <v>140</v>
      </c>
      <c r="K338" s="6">
        <v>361</v>
      </c>
      <c r="L338" s="6">
        <v>383</v>
      </c>
      <c r="M338" t="b" cm="1">
        <f t="array" ref="M338:N338">IF(ISNUMBER(K338:L338),FALSE,TRUE)</f>
        <v>0</v>
      </c>
      <c r="N338" t="b">
        <v>0</v>
      </c>
      <c r="O338" s="6">
        <v>361</v>
      </c>
      <c r="P338" s="6">
        <v>383</v>
      </c>
      <c r="Q338">
        <f t="shared" si="5"/>
        <v>5.7441253263707575</v>
      </c>
    </row>
  </sheetData>
  <autoFilter ref="A1:P338" xr:uid="{777FE94F-27AC-414E-B055-306DA44395B1}">
    <sortState xmlns:xlrd2="http://schemas.microsoft.com/office/spreadsheetml/2017/richdata2" ref="A2:P338">
      <sortCondition ref="D1:D338"/>
    </sortState>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CFAD-BC91-4A54-8B68-185413F451D4}">
  <dimension ref="A1:B43"/>
  <sheetViews>
    <sheetView workbookViewId="0">
      <selection activeCell="B5" sqref="B5"/>
    </sheetView>
  </sheetViews>
  <sheetFormatPr defaultRowHeight="14.5" x14ac:dyDescent="0.35"/>
  <cols>
    <col min="1" max="1" width="27.54296875" bestFit="1" customWidth="1"/>
    <col min="2" max="2" width="26.81640625" bestFit="1" customWidth="1"/>
  </cols>
  <sheetData>
    <row r="1" spans="1:2" x14ac:dyDescent="0.35">
      <c r="A1" s="2" t="s">
        <v>59</v>
      </c>
      <c r="B1" s="2" t="s">
        <v>70</v>
      </c>
    </row>
    <row r="2" spans="1:2" x14ac:dyDescent="0.35">
      <c r="A2" t="s">
        <v>1</v>
      </c>
      <c r="B2" t="s">
        <v>1</v>
      </c>
    </row>
    <row r="3" spans="1:2" x14ac:dyDescent="0.35">
      <c r="A3" t="s">
        <v>2</v>
      </c>
      <c r="B3" t="s">
        <v>71</v>
      </c>
    </row>
    <row r="4" spans="1:2" x14ac:dyDescent="0.35">
      <c r="A4" t="s">
        <v>4</v>
      </c>
      <c r="B4" t="s">
        <v>142</v>
      </c>
    </row>
    <row r="5" spans="1:2" x14ac:dyDescent="0.35">
      <c r="A5" t="s">
        <v>6</v>
      </c>
      <c r="B5" t="s">
        <v>6</v>
      </c>
    </row>
    <row r="6" spans="1:2" x14ac:dyDescent="0.35">
      <c r="A6" t="s">
        <v>7</v>
      </c>
      <c r="B6" t="s">
        <v>76</v>
      </c>
    </row>
    <row r="7" spans="1:2" x14ac:dyDescent="0.35">
      <c r="A7" t="s">
        <v>8</v>
      </c>
      <c r="B7" t="s">
        <v>77</v>
      </c>
    </row>
    <row r="8" spans="1:2" x14ac:dyDescent="0.35">
      <c r="A8" t="s">
        <v>9</v>
      </c>
      <c r="B8" t="s">
        <v>9</v>
      </c>
    </row>
    <row r="9" spans="1:2" x14ac:dyDescent="0.35">
      <c r="A9" t="s">
        <v>10</v>
      </c>
      <c r="B9" t="s">
        <v>10</v>
      </c>
    </row>
    <row r="10" spans="1:2" x14ac:dyDescent="0.35">
      <c r="A10" t="s">
        <v>11</v>
      </c>
      <c r="B10" t="s">
        <v>11</v>
      </c>
    </row>
    <row r="11" spans="1:2" x14ac:dyDescent="0.35">
      <c r="A11" t="s">
        <v>78</v>
      </c>
      <c r="B11" t="s">
        <v>79</v>
      </c>
    </row>
    <row r="12" spans="1:2" x14ac:dyDescent="0.35">
      <c r="A12" t="s">
        <v>12</v>
      </c>
      <c r="B12" t="s">
        <v>80</v>
      </c>
    </row>
    <row r="13" spans="1:2" x14ac:dyDescent="0.35">
      <c r="A13" t="s">
        <v>14</v>
      </c>
      <c r="B13" t="s">
        <v>81</v>
      </c>
    </row>
    <row r="14" spans="1:2" x14ac:dyDescent="0.35">
      <c r="A14" t="s">
        <v>16</v>
      </c>
      <c r="B14" t="s">
        <v>82</v>
      </c>
    </row>
    <row r="15" spans="1:2" x14ac:dyDescent="0.35">
      <c r="A15" t="s">
        <v>18</v>
      </c>
      <c r="B15" t="s">
        <v>83</v>
      </c>
    </row>
    <row r="16" spans="1:2" x14ac:dyDescent="0.35">
      <c r="A16" t="s">
        <v>19</v>
      </c>
      <c r="B16" t="s">
        <v>84</v>
      </c>
    </row>
    <row r="17" spans="1:2" x14ac:dyDescent="0.35">
      <c r="A17" t="s">
        <v>20</v>
      </c>
      <c r="B17" t="s">
        <v>85</v>
      </c>
    </row>
    <row r="18" spans="1:2" x14ac:dyDescent="0.35">
      <c r="A18" t="s">
        <v>21</v>
      </c>
      <c r="B18" t="s">
        <v>86</v>
      </c>
    </row>
    <row r="19" spans="1:2" x14ac:dyDescent="0.35">
      <c r="A19" t="s">
        <v>22</v>
      </c>
      <c r="B19" t="s">
        <v>87</v>
      </c>
    </row>
    <row r="20" spans="1:2" x14ac:dyDescent="0.35">
      <c r="A20" t="s">
        <v>23</v>
      </c>
      <c r="B20" t="s">
        <v>88</v>
      </c>
    </row>
    <row r="21" spans="1:2" x14ac:dyDescent="0.35">
      <c r="A21" t="s">
        <v>24</v>
      </c>
      <c r="B21" t="s">
        <v>89</v>
      </c>
    </row>
    <row r="22" spans="1:2" x14ac:dyDescent="0.35">
      <c r="A22" t="s">
        <v>25</v>
      </c>
      <c r="B22" t="s">
        <v>90</v>
      </c>
    </row>
    <row r="23" spans="1:2" x14ac:dyDescent="0.35">
      <c r="A23" t="s">
        <v>29</v>
      </c>
      <c r="B23" t="s">
        <v>91</v>
      </c>
    </row>
    <row r="24" spans="1:2" x14ac:dyDescent="0.35">
      <c r="A24" t="s">
        <v>30</v>
      </c>
      <c r="B24" t="s">
        <v>92</v>
      </c>
    </row>
    <row r="25" spans="1:2" x14ac:dyDescent="0.35">
      <c r="A25" t="s">
        <v>33</v>
      </c>
      <c r="B25" t="s">
        <v>33</v>
      </c>
    </row>
    <row r="26" spans="1:2" x14ac:dyDescent="0.35">
      <c r="A26" t="s">
        <v>35</v>
      </c>
      <c r="B26" t="s">
        <v>35</v>
      </c>
    </row>
    <row r="27" spans="1:2" x14ac:dyDescent="0.35">
      <c r="A27" t="s">
        <v>36</v>
      </c>
      <c r="B27" t="s">
        <v>36</v>
      </c>
    </row>
    <row r="28" spans="1:2" x14ac:dyDescent="0.35">
      <c r="A28" t="s">
        <v>38</v>
      </c>
      <c r="B28" t="s">
        <v>38</v>
      </c>
    </row>
    <row r="29" spans="1:2" x14ac:dyDescent="0.35">
      <c r="A29" t="s">
        <v>39</v>
      </c>
      <c r="B29" t="s">
        <v>137</v>
      </c>
    </row>
    <row r="30" spans="1:2" x14ac:dyDescent="0.35">
      <c r="A30" t="s">
        <v>41</v>
      </c>
      <c r="B30" t="s">
        <v>41</v>
      </c>
    </row>
    <row r="31" spans="1:2" x14ac:dyDescent="0.35">
      <c r="A31" t="s">
        <v>44</v>
      </c>
      <c r="B31" t="s">
        <v>44</v>
      </c>
    </row>
    <row r="32" spans="1:2" x14ac:dyDescent="0.35">
      <c r="A32" t="s">
        <v>45</v>
      </c>
      <c r="B32" t="s">
        <v>93</v>
      </c>
    </row>
    <row r="33" spans="1:2" x14ac:dyDescent="0.35">
      <c r="A33" t="s">
        <v>46</v>
      </c>
      <c r="B33" t="s">
        <v>46</v>
      </c>
    </row>
    <row r="34" spans="1:2" x14ac:dyDescent="0.35">
      <c r="A34" t="s">
        <v>48</v>
      </c>
      <c r="B34" t="s">
        <v>48</v>
      </c>
    </row>
    <row r="35" spans="1:2" x14ac:dyDescent="0.35">
      <c r="A35" t="s">
        <v>49</v>
      </c>
      <c r="B35" t="s">
        <v>49</v>
      </c>
    </row>
    <row r="36" spans="1:2" x14ac:dyDescent="0.35">
      <c r="A36" t="s">
        <v>50</v>
      </c>
      <c r="B36" t="s">
        <v>50</v>
      </c>
    </row>
    <row r="37" spans="1:2" x14ac:dyDescent="0.35">
      <c r="A37" t="s">
        <v>53</v>
      </c>
      <c r="B37" t="s">
        <v>94</v>
      </c>
    </row>
    <row r="38" spans="1:2" x14ac:dyDescent="0.35">
      <c r="A38" t="s">
        <v>54</v>
      </c>
      <c r="B38" t="s">
        <v>95</v>
      </c>
    </row>
    <row r="39" spans="1:2" x14ac:dyDescent="0.35">
      <c r="A39" t="s">
        <v>55</v>
      </c>
      <c r="B39" t="s">
        <v>98</v>
      </c>
    </row>
    <row r="40" spans="1:2" x14ac:dyDescent="0.35">
      <c r="A40" t="s">
        <v>56</v>
      </c>
      <c r="B40" t="s">
        <v>99</v>
      </c>
    </row>
    <row r="41" spans="1:2" x14ac:dyDescent="0.35">
      <c r="A41" t="s">
        <v>57</v>
      </c>
      <c r="B41" t="s">
        <v>96</v>
      </c>
    </row>
    <row r="42" spans="1:2" x14ac:dyDescent="0.35">
      <c r="A42" t="s">
        <v>134</v>
      </c>
      <c r="B42" t="s">
        <v>97</v>
      </c>
    </row>
    <row r="43" spans="1:2" x14ac:dyDescent="0.35">
      <c r="A43" t="s">
        <v>58</v>
      </c>
      <c r="B43" t="s">
        <v>100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7935C-2867-462C-AE1D-D26BD08EB343}">
  <dimension ref="A1:H43"/>
  <sheetViews>
    <sheetView workbookViewId="0">
      <selection activeCell="C4" sqref="C4"/>
    </sheetView>
  </sheetViews>
  <sheetFormatPr defaultRowHeight="14.5" x14ac:dyDescent="0.35"/>
  <cols>
    <col min="1" max="1" width="27.54296875" bestFit="1" customWidth="1"/>
    <col min="2" max="2" width="20.1796875" bestFit="1" customWidth="1"/>
    <col min="3" max="3" width="17.7265625" bestFit="1" customWidth="1"/>
    <col min="4" max="4" width="17.7265625" customWidth="1"/>
    <col min="5" max="5" width="23.7265625" bestFit="1" customWidth="1"/>
    <col min="6" max="6" width="85.7265625" bestFit="1" customWidth="1"/>
  </cols>
  <sheetData>
    <row r="1" spans="1:8" s="2" customFormat="1" x14ac:dyDescent="0.35">
      <c r="A1" s="2" t="s">
        <v>59</v>
      </c>
      <c r="B1" s="2" t="s">
        <v>60</v>
      </c>
      <c r="C1" s="2" t="s">
        <v>64</v>
      </c>
      <c r="E1" s="2" t="s">
        <v>121</v>
      </c>
      <c r="F1" s="2" t="s">
        <v>122</v>
      </c>
    </row>
    <row r="2" spans="1:8" x14ac:dyDescent="0.35">
      <c r="A2" t="s">
        <v>1</v>
      </c>
      <c r="B2" t="s">
        <v>105</v>
      </c>
      <c r="C2" t="s">
        <v>1</v>
      </c>
    </row>
    <row r="3" spans="1:8" x14ac:dyDescent="0.35">
      <c r="A3" t="s">
        <v>2</v>
      </c>
      <c r="B3" t="s">
        <v>105</v>
      </c>
      <c r="C3" t="s">
        <v>71</v>
      </c>
    </row>
    <row r="4" spans="1:8" x14ac:dyDescent="0.35">
      <c r="A4" t="s">
        <v>4</v>
      </c>
      <c r="B4" t="s">
        <v>105</v>
      </c>
      <c r="C4" t="s">
        <v>72</v>
      </c>
    </row>
    <row r="5" spans="1:8" x14ac:dyDescent="0.35">
      <c r="A5" t="s">
        <v>6</v>
      </c>
      <c r="B5" t="s">
        <v>105</v>
      </c>
      <c r="C5" t="s">
        <v>136</v>
      </c>
      <c r="H5" t="s">
        <v>63</v>
      </c>
    </row>
    <row r="6" spans="1:8" x14ac:dyDescent="0.35">
      <c r="A6" t="s">
        <v>7</v>
      </c>
      <c r="B6" t="s">
        <v>105</v>
      </c>
      <c r="C6" t="s">
        <v>136</v>
      </c>
    </row>
    <row r="7" spans="1:8" x14ac:dyDescent="0.35">
      <c r="A7" t="s">
        <v>8</v>
      </c>
      <c r="B7" t="s">
        <v>105</v>
      </c>
      <c r="C7" t="s">
        <v>136</v>
      </c>
    </row>
    <row r="8" spans="1:8" x14ac:dyDescent="0.35">
      <c r="A8" t="s">
        <v>9</v>
      </c>
      <c r="B8" t="s">
        <v>105</v>
      </c>
      <c r="C8" t="s">
        <v>73</v>
      </c>
      <c r="E8" t="s">
        <v>106</v>
      </c>
    </row>
    <row r="9" spans="1:8" x14ac:dyDescent="0.35">
      <c r="A9" t="s">
        <v>10</v>
      </c>
      <c r="B9" t="s">
        <v>105</v>
      </c>
      <c r="C9" t="s">
        <v>73</v>
      </c>
      <c r="E9" t="s">
        <v>107</v>
      </c>
      <c r="F9" t="s">
        <v>108</v>
      </c>
    </row>
    <row r="10" spans="1:8" x14ac:dyDescent="0.35">
      <c r="A10" t="s">
        <v>11</v>
      </c>
      <c r="B10" t="s">
        <v>105</v>
      </c>
      <c r="C10" t="s">
        <v>73</v>
      </c>
      <c r="E10" t="s">
        <v>109</v>
      </c>
      <c r="F10" t="s">
        <v>110</v>
      </c>
    </row>
    <row r="11" spans="1:8" x14ac:dyDescent="0.35">
      <c r="A11" t="s">
        <v>78</v>
      </c>
      <c r="B11" t="s">
        <v>105</v>
      </c>
      <c r="C11" t="s">
        <v>74</v>
      </c>
    </row>
    <row r="12" spans="1:8" x14ac:dyDescent="0.35">
      <c r="A12" t="s">
        <v>12</v>
      </c>
      <c r="B12" t="s">
        <v>111</v>
      </c>
      <c r="C12" t="s">
        <v>75</v>
      </c>
    </row>
    <row r="13" spans="1:8" x14ac:dyDescent="0.35">
      <c r="A13" t="s">
        <v>14</v>
      </c>
      <c r="B13" t="s">
        <v>111</v>
      </c>
      <c r="C13" t="s">
        <v>75</v>
      </c>
    </row>
    <row r="14" spans="1:8" x14ac:dyDescent="0.35">
      <c r="A14" t="s">
        <v>16</v>
      </c>
      <c r="B14" t="s">
        <v>111</v>
      </c>
      <c r="C14" t="s">
        <v>75</v>
      </c>
    </row>
    <row r="15" spans="1:8" x14ac:dyDescent="0.35">
      <c r="A15" t="s">
        <v>18</v>
      </c>
      <c r="B15" t="s">
        <v>111</v>
      </c>
      <c r="C15" t="s">
        <v>75</v>
      </c>
    </row>
    <row r="16" spans="1:8" x14ac:dyDescent="0.35">
      <c r="A16" t="s">
        <v>19</v>
      </c>
      <c r="B16" t="s">
        <v>111</v>
      </c>
      <c r="C16" t="s">
        <v>75</v>
      </c>
    </row>
    <row r="17" spans="1:6" x14ac:dyDescent="0.35">
      <c r="A17" t="s">
        <v>20</v>
      </c>
      <c r="B17" t="s">
        <v>111</v>
      </c>
      <c r="C17" t="s">
        <v>75</v>
      </c>
    </row>
    <row r="18" spans="1:6" x14ac:dyDescent="0.35">
      <c r="A18" t="s">
        <v>21</v>
      </c>
      <c r="B18" t="s">
        <v>111</v>
      </c>
      <c r="C18" t="s">
        <v>75</v>
      </c>
    </row>
    <row r="19" spans="1:6" x14ac:dyDescent="0.35">
      <c r="A19" t="s">
        <v>22</v>
      </c>
      <c r="B19" t="s">
        <v>111</v>
      </c>
      <c r="C19" t="s">
        <v>75</v>
      </c>
    </row>
    <row r="20" spans="1:6" x14ac:dyDescent="0.35">
      <c r="A20" t="s">
        <v>23</v>
      </c>
      <c r="B20" t="s">
        <v>111</v>
      </c>
      <c r="C20" t="s">
        <v>75</v>
      </c>
    </row>
    <row r="21" spans="1:6" x14ac:dyDescent="0.35">
      <c r="A21" t="s">
        <v>24</v>
      </c>
      <c r="B21" t="s">
        <v>111</v>
      </c>
      <c r="C21" t="s">
        <v>75</v>
      </c>
    </row>
    <row r="22" spans="1:6" x14ac:dyDescent="0.35">
      <c r="A22" t="s">
        <v>25</v>
      </c>
      <c r="B22" t="s">
        <v>135</v>
      </c>
      <c r="C22" t="s">
        <v>112</v>
      </c>
    </row>
    <row r="23" spans="1:6" x14ac:dyDescent="0.35">
      <c r="A23" t="s">
        <v>29</v>
      </c>
      <c r="B23" t="s">
        <v>135</v>
      </c>
      <c r="C23" t="s">
        <v>113</v>
      </c>
    </row>
    <row r="24" spans="1:6" x14ac:dyDescent="0.35">
      <c r="A24" t="s">
        <v>30</v>
      </c>
      <c r="B24" t="s">
        <v>135</v>
      </c>
      <c r="C24" t="s">
        <v>113</v>
      </c>
    </row>
    <row r="25" spans="1:6" x14ac:dyDescent="0.35">
      <c r="A25" t="s">
        <v>33</v>
      </c>
      <c r="B25" t="s">
        <v>114</v>
      </c>
      <c r="C25" t="s">
        <v>115</v>
      </c>
    </row>
    <row r="26" spans="1:6" x14ac:dyDescent="0.35">
      <c r="A26" t="s">
        <v>35</v>
      </c>
      <c r="B26" t="s">
        <v>114</v>
      </c>
      <c r="C26" t="s">
        <v>115</v>
      </c>
    </row>
    <row r="27" spans="1:6" x14ac:dyDescent="0.35">
      <c r="A27" t="s">
        <v>36</v>
      </c>
      <c r="B27" t="s">
        <v>114</v>
      </c>
      <c r="C27" t="s">
        <v>115</v>
      </c>
    </row>
    <row r="28" spans="1:6" x14ac:dyDescent="0.35">
      <c r="A28" t="s">
        <v>38</v>
      </c>
      <c r="B28" t="s">
        <v>114</v>
      </c>
      <c r="C28" t="s">
        <v>115</v>
      </c>
    </row>
    <row r="29" spans="1:6" x14ac:dyDescent="0.35">
      <c r="A29" t="s">
        <v>39</v>
      </c>
      <c r="B29" t="s">
        <v>114</v>
      </c>
      <c r="C29" t="s">
        <v>115</v>
      </c>
    </row>
    <row r="30" spans="1:6" x14ac:dyDescent="0.35">
      <c r="A30" t="s">
        <v>41</v>
      </c>
      <c r="B30" t="s">
        <v>135</v>
      </c>
      <c r="C30" t="s">
        <v>116</v>
      </c>
      <c r="E30" t="s">
        <v>117</v>
      </c>
      <c r="F30" t="s">
        <v>118</v>
      </c>
    </row>
    <row r="31" spans="1:6" x14ac:dyDescent="0.35">
      <c r="A31" t="s">
        <v>44</v>
      </c>
      <c r="C31" t="s">
        <v>119</v>
      </c>
    </row>
    <row r="32" spans="1:6" x14ac:dyDescent="0.35">
      <c r="A32" t="s">
        <v>45</v>
      </c>
      <c r="C32" t="s">
        <v>119</v>
      </c>
    </row>
    <row r="33" spans="1:3" x14ac:dyDescent="0.35">
      <c r="A33" t="s">
        <v>46</v>
      </c>
      <c r="C33" t="s">
        <v>119</v>
      </c>
    </row>
    <row r="34" spans="1:3" x14ac:dyDescent="0.35">
      <c r="A34" t="s">
        <v>48</v>
      </c>
      <c r="C34" t="s">
        <v>119</v>
      </c>
    </row>
    <row r="35" spans="1:3" x14ac:dyDescent="0.35">
      <c r="A35" t="s">
        <v>49</v>
      </c>
      <c r="C35" t="s">
        <v>119</v>
      </c>
    </row>
    <row r="36" spans="1:3" x14ac:dyDescent="0.35">
      <c r="A36" t="s">
        <v>50</v>
      </c>
      <c r="B36" t="s">
        <v>135</v>
      </c>
      <c r="C36" t="s">
        <v>119</v>
      </c>
    </row>
    <row r="37" spans="1:3" x14ac:dyDescent="0.35">
      <c r="A37" t="s">
        <v>53</v>
      </c>
      <c r="B37" t="s">
        <v>135</v>
      </c>
      <c r="C37" t="s">
        <v>52</v>
      </c>
    </row>
    <row r="38" spans="1:3" x14ac:dyDescent="0.35">
      <c r="A38" t="s">
        <v>54</v>
      </c>
      <c r="B38" t="s">
        <v>135</v>
      </c>
      <c r="C38" t="s">
        <v>52</v>
      </c>
    </row>
    <row r="39" spans="1:3" x14ac:dyDescent="0.35">
      <c r="A39" t="s">
        <v>55</v>
      </c>
      <c r="B39" t="s">
        <v>135</v>
      </c>
      <c r="C39" t="s">
        <v>52</v>
      </c>
    </row>
    <row r="40" spans="1:3" x14ac:dyDescent="0.35">
      <c r="A40" t="s">
        <v>56</v>
      </c>
      <c r="B40" t="s">
        <v>135</v>
      </c>
      <c r="C40" t="s">
        <v>52</v>
      </c>
    </row>
    <row r="41" spans="1:3" x14ac:dyDescent="0.35">
      <c r="A41" t="s">
        <v>57</v>
      </c>
      <c r="B41" t="s">
        <v>135</v>
      </c>
      <c r="C41" t="s">
        <v>52</v>
      </c>
    </row>
    <row r="42" spans="1:3" x14ac:dyDescent="0.35">
      <c r="A42" t="s">
        <v>134</v>
      </c>
      <c r="B42" t="s">
        <v>135</v>
      </c>
      <c r="C42" t="s">
        <v>52</v>
      </c>
    </row>
    <row r="43" spans="1:3" x14ac:dyDescent="0.35">
      <c r="A43" t="s">
        <v>58</v>
      </c>
      <c r="B43" t="s">
        <v>135</v>
      </c>
      <c r="C4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E431-796A-468D-83CA-3957D6F3FE3D}">
  <dimension ref="A1:D27"/>
  <sheetViews>
    <sheetView workbookViewId="0">
      <selection activeCell="A7" sqref="A7"/>
    </sheetView>
  </sheetViews>
  <sheetFormatPr defaultRowHeight="14.5" x14ac:dyDescent="0.35"/>
  <cols>
    <col min="1" max="1" width="41.81640625" customWidth="1"/>
    <col min="2" max="2" width="15.1796875" bestFit="1" customWidth="1"/>
    <col min="3" max="3" width="5.54296875" bestFit="1" customWidth="1"/>
  </cols>
  <sheetData>
    <row r="1" spans="1:4" ht="29" x14ac:dyDescent="0.35">
      <c r="A1" s="2" t="s">
        <v>59</v>
      </c>
      <c r="B1" s="4" t="s">
        <v>132</v>
      </c>
      <c r="C1" s="2" t="s">
        <v>123</v>
      </c>
      <c r="D1" s="2" t="s">
        <v>124</v>
      </c>
    </row>
    <row r="2" spans="1:4" x14ac:dyDescent="0.35">
      <c r="A2" t="s">
        <v>9</v>
      </c>
      <c r="B2">
        <v>120</v>
      </c>
      <c r="D2" t="s">
        <v>5</v>
      </c>
    </row>
    <row r="3" spans="1:4" x14ac:dyDescent="0.35">
      <c r="A3" t="s">
        <v>10</v>
      </c>
      <c r="B3">
        <v>600</v>
      </c>
      <c r="D3" t="s">
        <v>5</v>
      </c>
    </row>
    <row r="4" spans="1:4" x14ac:dyDescent="0.35">
      <c r="A4" t="s">
        <v>11</v>
      </c>
      <c r="B4">
        <v>300</v>
      </c>
      <c r="D4" t="s">
        <v>5</v>
      </c>
    </row>
    <row r="5" spans="1:4" x14ac:dyDescent="0.35">
      <c r="A5" t="s">
        <v>125</v>
      </c>
      <c r="B5">
        <v>1000</v>
      </c>
      <c r="D5" t="s">
        <v>5</v>
      </c>
    </row>
    <row r="6" spans="1:4" x14ac:dyDescent="0.35">
      <c r="A6" t="s">
        <v>126</v>
      </c>
      <c r="B6">
        <v>500</v>
      </c>
      <c r="D6" t="s">
        <v>5</v>
      </c>
    </row>
    <row r="7" spans="1:4" x14ac:dyDescent="0.35">
      <c r="A7" t="s">
        <v>4</v>
      </c>
      <c r="B7">
        <v>50</v>
      </c>
      <c r="D7" t="s">
        <v>5</v>
      </c>
    </row>
    <row r="8" spans="1:4" x14ac:dyDescent="0.35">
      <c r="A8" t="s">
        <v>127</v>
      </c>
      <c r="B8">
        <v>20</v>
      </c>
      <c r="D8" t="s">
        <v>5</v>
      </c>
    </row>
    <row r="9" spans="1:4" x14ac:dyDescent="0.35">
      <c r="A9" t="s">
        <v>1</v>
      </c>
      <c r="B9">
        <v>5.5</v>
      </c>
      <c r="C9">
        <v>8.5</v>
      </c>
    </row>
    <row r="10" spans="1:4" x14ac:dyDescent="0.35">
      <c r="A10" t="s">
        <v>6</v>
      </c>
      <c r="B10">
        <v>60</v>
      </c>
      <c r="D10" t="s">
        <v>5</v>
      </c>
    </row>
    <row r="11" spans="1:4" x14ac:dyDescent="0.35">
      <c r="A11" t="s">
        <v>8</v>
      </c>
      <c r="B11">
        <v>10</v>
      </c>
      <c r="D11" t="s">
        <v>5</v>
      </c>
    </row>
    <row r="12" spans="1:4" x14ac:dyDescent="0.35">
      <c r="A12" t="s">
        <v>12</v>
      </c>
      <c r="B12">
        <v>0.05</v>
      </c>
      <c r="D12" t="s">
        <v>5</v>
      </c>
    </row>
    <row r="13" spans="1:4" x14ac:dyDescent="0.35">
      <c r="A13" t="s">
        <v>16</v>
      </c>
      <c r="B13">
        <v>5.0000000000000001E-3</v>
      </c>
      <c r="D13" t="s">
        <v>5</v>
      </c>
    </row>
    <row r="14" spans="1:4" x14ac:dyDescent="0.35">
      <c r="A14" t="s">
        <v>19</v>
      </c>
      <c r="B14">
        <v>0.05</v>
      </c>
      <c r="D14" t="s">
        <v>5</v>
      </c>
    </row>
    <row r="15" spans="1:4" x14ac:dyDescent="0.35">
      <c r="A15" t="s">
        <v>18</v>
      </c>
      <c r="B15">
        <v>0.2</v>
      </c>
      <c r="D15" t="s">
        <v>5</v>
      </c>
    </row>
    <row r="16" spans="1:4" x14ac:dyDescent="0.35">
      <c r="A16" t="s">
        <v>14</v>
      </c>
      <c r="B16">
        <v>0.05</v>
      </c>
      <c r="D16" t="s">
        <v>5</v>
      </c>
    </row>
    <row r="17" spans="1:4" x14ac:dyDescent="0.35">
      <c r="A17" t="s">
        <v>21</v>
      </c>
      <c r="B17">
        <v>0.05</v>
      </c>
      <c r="D17" t="s">
        <v>5</v>
      </c>
    </row>
    <row r="18" spans="1:4" x14ac:dyDescent="0.35">
      <c r="A18" t="s">
        <v>20</v>
      </c>
      <c r="B18">
        <v>2</v>
      </c>
      <c r="D18" t="s">
        <v>13</v>
      </c>
    </row>
    <row r="19" spans="1:4" x14ac:dyDescent="0.35">
      <c r="A19" t="s">
        <v>22</v>
      </c>
      <c r="B19">
        <v>0.5</v>
      </c>
      <c r="D19" t="s">
        <v>5</v>
      </c>
    </row>
    <row r="20" spans="1:4" x14ac:dyDescent="0.35">
      <c r="A20" t="s">
        <v>29</v>
      </c>
      <c r="B20" t="s">
        <v>31</v>
      </c>
    </row>
    <row r="21" spans="1:4" x14ac:dyDescent="0.35">
      <c r="A21" t="s">
        <v>97</v>
      </c>
      <c r="B21" t="s">
        <v>31</v>
      </c>
    </row>
    <row r="22" spans="1:4" x14ac:dyDescent="0.35">
      <c r="A22" t="s">
        <v>96</v>
      </c>
      <c r="B22" t="s">
        <v>31</v>
      </c>
    </row>
    <row r="23" spans="1:4" x14ac:dyDescent="0.35">
      <c r="A23" s="5" t="s">
        <v>128</v>
      </c>
      <c r="B23" t="s">
        <v>31</v>
      </c>
    </row>
    <row r="24" spans="1:4" ht="29" x14ac:dyDescent="0.35">
      <c r="A24" s="5" t="s">
        <v>129</v>
      </c>
      <c r="B24" t="s">
        <v>31</v>
      </c>
    </row>
    <row r="26" spans="1:4" ht="29" x14ac:dyDescent="0.35">
      <c r="A26" s="5" t="s">
        <v>130</v>
      </c>
    </row>
    <row r="27" spans="1:4" ht="87" x14ac:dyDescent="0.35">
      <c r="A27" s="5"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forkortelser</vt:lpstr>
      <vt:lpstr>Kategorier</vt:lpstr>
      <vt:lpstr>Tabell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Katinka Krahn</dc:creator>
  <cp:lastModifiedBy>Katinka Krahn</cp:lastModifiedBy>
  <dcterms:created xsi:type="dcterms:W3CDTF">2023-03-17T14:42:29Z</dcterms:created>
  <dcterms:modified xsi:type="dcterms:W3CDTF">2023-04-20T13:07:34Z</dcterms:modified>
</cp:coreProperties>
</file>