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U:\VOW\Dioxins_PAH_article\processed_data\"/>
    </mc:Choice>
  </mc:AlternateContent>
  <xr:revisionPtr revIDLastSave="0" documentId="13_ncr:1_{4EAF9556-42BB-4BE9-AF55-862AAB1105F2}" xr6:coauthVersionLast="47" xr6:coauthVersionMax="47" xr10:uidLastSave="{00000000-0000-0000-0000-000000000000}"/>
  <bookViews>
    <workbookView xWindow="-120" yWindow="-120" windowWidth="38640" windowHeight="21240" firstSheet="10" activeTab="21" xr2:uid="{1229705C-DB8E-4BE0-AB5A-E5CD12430718}"/>
  </bookViews>
  <sheets>
    <sheet name="Table 1" sheetId="1" r:id="rId1"/>
    <sheet name="total conc" sheetId="15" r:id="rId2"/>
    <sheet name="RE" sheetId="2" r:id="rId3"/>
    <sheet name="Sheet2" sheetId="18" r:id="rId4"/>
    <sheet name="congeners" sheetId="26" r:id="rId5"/>
    <sheet name="Sheet1" sheetId="17" r:id="rId6"/>
    <sheet name="yields" sheetId="12" r:id="rId7"/>
    <sheet name="mass balance dioxin" sheetId="9" r:id="rId8"/>
    <sheet name="PAHs" sheetId="11" r:id="rId9"/>
    <sheet name="percent particle dioxin" sheetId="4" r:id="rId10"/>
    <sheet name="percent particle PAH" sheetId="5" r:id="rId11"/>
    <sheet name="EF dioxin" sheetId="6" r:id="rId12"/>
    <sheet name="EF PAH" sheetId="7" r:id="rId13"/>
    <sheet name="PAH distribution" sheetId="14" r:id="rId14"/>
    <sheet name="TOTAL emissions" sheetId="8" r:id="rId15"/>
    <sheet name="FB kast" sheetId="19" r:id="rId16"/>
    <sheet name="Sheet4" sheetId="20" r:id="rId17"/>
    <sheet name="FB" sheetId="21" r:id="rId18"/>
    <sheet name="Mass balance PCB" sheetId="27" r:id="rId19"/>
    <sheet name="PAH_BOGP" sheetId="16" r:id="rId20"/>
    <sheet name="mass balance" sheetId="23" r:id="rId21"/>
    <sheet name="oil" sheetId="25" r:id="rId22"/>
    <sheet name="oil congeners" sheetId="28" r:id="rId23"/>
    <sheet name="Sheet6" sheetId="22" r:id="rId24"/>
    <sheet name="Cl" sheetId="24" r:id="rId25"/>
  </sheets>
  <definedNames>
    <definedName name="_xlnm._FilterDatabase" localSheetId="4" hidden="1">congeners!$A$2:$E$16</definedName>
    <definedName name="_xlnm._FilterDatabase" localSheetId="11" hidden="1">'EF dioxin'!$AE$1:$AN$32</definedName>
    <definedName name="_xlnm._FilterDatabase" localSheetId="12" hidden="1">'EF PAH'!#REF!</definedName>
    <definedName name="_xlnm._FilterDatabase" localSheetId="21" hidden="1">oil!$A$1:$M$14</definedName>
    <definedName name="_xlnm._FilterDatabase" localSheetId="22" hidden="1">'oil congeners'!$A$34:$T$218</definedName>
    <definedName name="_xlnm._FilterDatabase" localSheetId="9" hidden="1">'percent particle dioxin'!$A$1:$H$12</definedName>
    <definedName name="_xlnm._FilterDatabase" localSheetId="2" hidden="1">RE!$I$18:$N$30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5" i="28" l="1"/>
  <c r="V99" i="28"/>
  <c r="V171" i="28"/>
  <c r="B20" i="28"/>
  <c r="AC69" i="28"/>
  <c r="C20" i="28"/>
  <c r="D20" i="28"/>
  <c r="D31" i="28"/>
  <c r="B31" i="28"/>
  <c r="A31" i="28"/>
  <c r="L28" i="23" l="1"/>
  <c r="L29" i="23"/>
  <c r="L27" i="23"/>
  <c r="L16" i="23"/>
  <c r="J28" i="23"/>
  <c r="J29" i="23"/>
  <c r="J27" i="23"/>
  <c r="H29" i="23"/>
  <c r="H28" i="23"/>
  <c r="G28" i="23"/>
  <c r="G29" i="23"/>
  <c r="G27" i="23"/>
  <c r="H14" i="26"/>
  <c r="H13" i="26"/>
  <c r="H10" i="26"/>
  <c r="H9" i="26"/>
  <c r="H8" i="26"/>
  <c r="H7" i="26"/>
  <c r="H6" i="26"/>
  <c r="H5" i="26"/>
  <c r="H4" i="26"/>
  <c r="H3" i="26"/>
  <c r="E4" i="26"/>
  <c r="E5" i="26"/>
  <c r="E6" i="26"/>
  <c r="E7" i="26"/>
  <c r="E8" i="26"/>
  <c r="E9" i="26"/>
  <c r="E10" i="26"/>
  <c r="E11" i="26"/>
  <c r="E12" i="26"/>
  <c r="E3" i="26"/>
  <c r="I16" i="26" l="1"/>
  <c r="F16" i="26"/>
  <c r="H16" i="26"/>
  <c r="E16" i="26"/>
  <c r="L22" i="23" l="1"/>
  <c r="L23" i="23"/>
  <c r="L21" i="23"/>
  <c r="L10" i="23"/>
  <c r="L17" i="23"/>
  <c r="L18" i="23"/>
  <c r="L9" i="23"/>
  <c r="E3" i="24"/>
  <c r="E4" i="24"/>
  <c r="E6" i="24"/>
  <c r="E7" i="24"/>
  <c r="E2" i="24"/>
  <c r="I13" i="19"/>
  <c r="R3" i="22" l="1"/>
  <c r="R2" i="22"/>
  <c r="L3" i="12" l="1"/>
  <c r="L4" i="12"/>
  <c r="L5" i="12"/>
  <c r="L6" i="12"/>
  <c r="L7" i="12"/>
  <c r="L8" i="12"/>
  <c r="L9" i="12"/>
  <c r="L10" i="12"/>
  <c r="L11" i="12"/>
  <c r="L12" i="12"/>
  <c r="L13" i="12"/>
  <c r="L14" i="12"/>
  <c r="L15" i="12"/>
  <c r="L16" i="12"/>
  <c r="L17" i="12"/>
  <c r="L18" i="12"/>
  <c r="L19" i="12"/>
  <c r="M19" i="12"/>
  <c r="L20" i="12"/>
  <c r="L21" i="12"/>
  <c r="L22" i="12"/>
  <c r="L23" i="12"/>
  <c r="L24" i="12"/>
  <c r="L25" i="12"/>
  <c r="I10" i="19"/>
  <c r="I11" i="19"/>
  <c r="I12" i="19"/>
  <c r="I9" i="19"/>
  <c r="I15" i="19"/>
  <c r="I14" i="19"/>
  <c r="H31" i="19"/>
  <c r="H30" i="19"/>
  <c r="H25" i="19"/>
  <c r="H26" i="19"/>
  <c r="H27" i="19"/>
  <c r="H24" i="19"/>
  <c r="H22" i="19"/>
  <c r="H21" i="19"/>
  <c r="H19" i="19"/>
  <c r="H18" i="19"/>
  <c r="H15" i="19"/>
  <c r="H14" i="19"/>
  <c r="H10" i="19"/>
  <c r="H11" i="19"/>
  <c r="H12" i="19"/>
  <c r="H9" i="19"/>
  <c r="H5" i="19"/>
  <c r="H6" i="19"/>
  <c r="H7" i="19"/>
  <c r="H4" i="19"/>
  <c r="I8" i="19"/>
  <c r="I16"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3" i="19"/>
  <c r="H33" i="19"/>
  <c r="I33" i="19" s="1"/>
  <c r="H20" i="19"/>
  <c r="I20" i="19" s="1"/>
  <c r="H8" i="19"/>
  <c r="H13" i="19"/>
  <c r="H16" i="19"/>
  <c r="H23" i="19"/>
  <c r="H28" i="19"/>
  <c r="H29"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3" i="19"/>
  <c r="U61" i="7" l="1"/>
  <c r="U60" i="7"/>
  <c r="H22" i="16"/>
  <c r="L22" i="16" s="1"/>
  <c r="H21" i="16"/>
  <c r="L21" i="16" s="1"/>
  <c r="H20" i="16"/>
  <c r="L20" i="16" s="1"/>
  <c r="H19" i="16"/>
  <c r="K19" i="16" s="1"/>
  <c r="H18" i="16"/>
  <c r="L18" i="16" s="1"/>
  <c r="K11" i="16"/>
  <c r="J6" i="16"/>
  <c r="L6" i="16" s="1"/>
  <c r="J7" i="16"/>
  <c r="K7" i="16" s="1"/>
  <c r="J8" i="16"/>
  <c r="K8" i="16" s="1"/>
  <c r="J9" i="16"/>
  <c r="L9" i="16" s="1"/>
  <c r="J10" i="16"/>
  <c r="L10" i="16" s="1"/>
  <c r="J11" i="16"/>
  <c r="N11" i="16" s="1"/>
  <c r="J12" i="16"/>
  <c r="K12" i="16" s="1"/>
  <c r="J5" i="16"/>
  <c r="N5" i="16" s="1"/>
  <c r="J18" i="16" l="1"/>
  <c r="I19" i="16"/>
  <c r="L19" i="16"/>
  <c r="K10" i="16"/>
  <c r="L8" i="16"/>
  <c r="L5" i="16"/>
  <c r="M11" i="16"/>
  <c r="N7" i="16"/>
  <c r="N6" i="16"/>
  <c r="M5" i="16"/>
  <c r="I22" i="16"/>
  <c r="K9" i="16"/>
  <c r="N10" i="16"/>
  <c r="M7" i="16"/>
  <c r="J22" i="16"/>
  <c r="M10" i="16"/>
  <c r="L7" i="16"/>
  <c r="I18" i="16"/>
  <c r="I20" i="16"/>
  <c r="K6" i="16"/>
  <c r="N9" i="16"/>
  <c r="M6" i="16"/>
  <c r="K18" i="16"/>
  <c r="L11" i="16"/>
  <c r="K5" i="16"/>
  <c r="L12" i="16"/>
  <c r="M9" i="16"/>
  <c r="J20" i="16"/>
  <c r="K20" i="16"/>
  <c r="J19" i="16"/>
  <c r="I21" i="16"/>
  <c r="J21" i="16"/>
  <c r="C28" i="14" l="1"/>
  <c r="C20" i="11" l="1"/>
  <c r="D20" i="11"/>
  <c r="E20" i="11"/>
  <c r="F20" i="11"/>
  <c r="G20" i="11"/>
  <c r="H20" i="11"/>
  <c r="I20" i="11"/>
  <c r="J20" i="11"/>
  <c r="B20" i="11"/>
  <c r="F3" i="9" l="1"/>
  <c r="F4" i="9"/>
  <c r="F5" i="9"/>
  <c r="F6" i="9"/>
  <c r="F7" i="9"/>
  <c r="F8" i="9"/>
  <c r="F9" i="9"/>
  <c r="F10" i="9"/>
  <c r="F11" i="9"/>
  <c r="F12" i="9"/>
  <c r="F13" i="9"/>
  <c r="F14" i="9"/>
  <c r="F15" i="9"/>
  <c r="F16" i="9"/>
  <c r="F17" i="9"/>
  <c r="F18" i="9"/>
  <c r="F19" i="9"/>
  <c r="F20" i="9"/>
  <c r="F21" i="9"/>
  <c r="F22" i="9"/>
  <c r="F23" i="9"/>
  <c r="F24" i="9"/>
  <c r="F25" i="9"/>
  <c r="F2" i="9"/>
</calcChain>
</file>

<file path=xl/sharedStrings.xml><?xml version="1.0" encoding="utf-8"?>
<sst xmlns="http://schemas.openxmlformats.org/spreadsheetml/2006/main" count="4266" uniqueCount="519">
  <si>
    <t>Feedstock</t>
  </si>
  <si>
    <t>Abbrev.</t>
  </si>
  <si>
    <t>Description</t>
  </si>
  <si>
    <t>Pyrolysis temperatures (˚C)</t>
  </si>
  <si>
    <t>Pyrolysis residence time (min)</t>
  </si>
  <si>
    <t>Solid phases sampled</t>
  </si>
  <si>
    <t>Flue gas sampled</t>
  </si>
  <si>
    <t>Food waste reject from biogas production</t>
  </si>
  <si>
    <t>FWR</t>
  </si>
  <si>
    <t>600 and 800</t>
  </si>
  <si>
    <t>Yes</t>
  </si>
  <si>
    <t>No</t>
  </si>
  <si>
    <t>DSS-1</t>
  </si>
  <si>
    <t>DSS-2</t>
  </si>
  <si>
    <t>CWC</t>
  </si>
  <si>
    <t>LSS</t>
  </si>
  <si>
    <t>GW</t>
  </si>
  <si>
    <t>WT</t>
  </si>
  <si>
    <t>Digested sewage sludge</t>
  </si>
  <si>
    <t>Clean wood chips</t>
  </si>
  <si>
    <t>Garden waste</t>
  </si>
  <si>
    <t>Waste timber</t>
  </si>
  <si>
    <t>The rejected fraction of food waste before biogas production. Consists of material that does not pass the initial sieving process that removes plastics and other items that are too large or non-digestible</t>
  </si>
  <si>
    <t>Sewage sludge and food waste pre-treated with thermal hydrolysis (170 ˚C) followed by anaerobic digestion for biogas production</t>
  </si>
  <si>
    <t>Sewage sludge treated by anaerobic digestion for biogas production</t>
  </si>
  <si>
    <t>Pellets produced from pine and spruce wood chips from forestry/logging</t>
  </si>
  <si>
    <t>Dewatered sewage sludge</t>
  </si>
  <si>
    <t>DWSS</t>
  </si>
  <si>
    <t>Raw sewage sludge re-treated with thermal hydrolysis (170 ˚C) and dewatering using a heated centrifuge (100 ˚C)</t>
  </si>
  <si>
    <t>Limed sewage sludge</t>
  </si>
  <si>
    <t>Sewage sludge treated by anaerobic digestion for biogas production, then stabilized/hygenized by addition of lime (39%)</t>
  </si>
  <si>
    <t>Gardening waste from private housholds and businesses. Fraction includes twigs, leaves, roots and some sand/gravel</t>
  </si>
  <si>
    <t>Discarded wood products and objects from private housholds, businesses and construction/demolition (no chemically impregnated wood)</t>
  </si>
  <si>
    <t>600 and 760</t>
  </si>
  <si>
    <t>500, 600, 700 and 750</t>
  </si>
  <si>
    <t>500, 600, 700 and 800</t>
  </si>
  <si>
    <t>500, 600 and 800</t>
  </si>
  <si>
    <t>Yes (except 750  ˚C)</t>
  </si>
  <si>
    <t>Yes (500 and 800  ˚C)</t>
  </si>
  <si>
    <t>feedstock</t>
  </si>
  <si>
    <t>dioxin</t>
  </si>
  <si>
    <t>RE (%)</t>
  </si>
  <si>
    <r>
      <rPr>
        <sz val="11"/>
        <color theme="1"/>
        <rFont val="Calibri"/>
        <family val="2"/>
      </rPr>
      <t>∑</t>
    </r>
    <r>
      <rPr>
        <sz val="11"/>
        <color theme="1"/>
        <rFont val="Calibri"/>
        <family val="2"/>
        <scheme val="minor"/>
      </rPr>
      <t>PCB-7</t>
    </r>
  </si>
  <si>
    <r>
      <t>Pyr. temp. (</t>
    </r>
    <r>
      <rPr>
        <sz val="11"/>
        <color theme="1"/>
        <rFont val="Calibri"/>
        <family val="2"/>
      </rPr>
      <t>˚C)</t>
    </r>
  </si>
  <si>
    <t>sample_ID</t>
  </si>
  <si>
    <t>pollutant_class</t>
  </si>
  <si>
    <t>unit</t>
  </si>
  <si>
    <t>percent_particle</t>
  </si>
  <si>
    <t>percent_particle_TEQ</t>
  </si>
  <si>
    <t>percent_gas</t>
  </si>
  <si>
    <t>percent_gas_TEQ</t>
  </si>
  <si>
    <t>CWC-500</t>
  </si>
  <si>
    <t>PAH</t>
  </si>
  <si>
    <t>ng/sample</t>
  </si>
  <si>
    <t>CWC-600</t>
  </si>
  <si>
    <t>CWC-700</t>
  </si>
  <si>
    <t>DSS-1-500</t>
  </si>
  <si>
    <t>DSS-1-600</t>
  </si>
  <si>
    <t>DSS-1-700</t>
  </si>
  <si>
    <t>DSS-2-500</t>
  </si>
  <si>
    <t>pg/sample</t>
  </si>
  <si>
    <t>DSS-2-600</t>
  </si>
  <si>
    <t>DSS-2-700</t>
  </si>
  <si>
    <t>DSS-2-800</t>
  </si>
  <si>
    <t>FWR-600</t>
  </si>
  <si>
    <t>FWR-800</t>
  </si>
  <si>
    <t>GW-500</t>
  </si>
  <si>
    <t>GW-800</t>
  </si>
  <si>
    <t>LSS-600</t>
  </si>
  <si>
    <t>LSS-750</t>
  </si>
  <si>
    <t>WT-500</t>
  </si>
  <si>
    <t>WT-600</t>
  </si>
  <si>
    <t>WT-700</t>
  </si>
  <si>
    <t>WT-800</t>
  </si>
  <si>
    <t>temperature</t>
  </si>
  <si>
    <t>emission_conc</t>
  </si>
  <si>
    <t>emission_conc_TEQ</t>
  </si>
  <si>
    <t>ng/m3</t>
  </si>
  <si>
    <t>pg/m3</t>
  </si>
  <si>
    <t>Particles (%)</t>
  </si>
  <si>
    <t>Gaseous (%)</t>
  </si>
  <si>
    <t>Emission concentrations (pg m-3)</t>
  </si>
  <si>
    <t>EF (pg tonne-1)</t>
  </si>
  <si>
    <t>TEQ emission concentrations (pg m-3)</t>
  </si>
  <si>
    <t>TEQ EF (pg tonne-1)</t>
  </si>
  <si>
    <t>n.d</t>
  </si>
  <si>
    <t>dioxins</t>
  </si>
  <si>
    <t>Emission concentrations (ng m-3)</t>
  </si>
  <si>
    <t>TEQ emission concentrations (ng m-3)</t>
  </si>
  <si>
    <t>sample_ID.y</t>
  </si>
  <si>
    <t>DSS-1-BC-500</t>
  </si>
  <si>
    <t>DSS-1-BC-600</t>
  </si>
  <si>
    <t>DSS-1-BC-700</t>
  </si>
  <si>
    <t>DSS-1-BC-800</t>
  </si>
  <si>
    <t>DSS-2-BC-500</t>
  </si>
  <si>
    <t>DSS-2-BC-600</t>
  </si>
  <si>
    <t>DSS-2-BC-700</t>
  </si>
  <si>
    <t>DSS-2-BC-800</t>
  </si>
  <si>
    <t>FWR-BC-600</t>
  </si>
  <si>
    <t>FWR-BC-800</t>
  </si>
  <si>
    <t>PCB</t>
  </si>
  <si>
    <t>LSS-BC-600</t>
  </si>
  <si>
    <t>LSS-BC-750</t>
  </si>
  <si>
    <t>perc_red_BC</t>
  </si>
  <si>
    <t>perc_in_BC</t>
  </si>
  <si>
    <t>perc_in_gas</t>
  </si>
  <si>
    <t>% not in BC or gas</t>
  </si>
  <si>
    <t>Naphthalene</t>
  </si>
  <si>
    <t>Acenaphthylene</t>
  </si>
  <si>
    <t>Acenaphthene</t>
  </si>
  <si>
    <t>Fluorene</t>
  </si>
  <si>
    <t>Phenanthrene</t>
  </si>
  <si>
    <t>Anthracene</t>
  </si>
  <si>
    <t>Fluoranthene</t>
  </si>
  <si>
    <t>Pyrene</t>
  </si>
  <si>
    <t>Benz(a)anthracene</t>
  </si>
  <si>
    <t>Chrysene</t>
  </si>
  <si>
    <t>Benzo(b)fluoranthene</t>
  </si>
  <si>
    <t>Benzo(k)fluoranthene</t>
  </si>
  <si>
    <t>Benzo(a)pyrene</t>
  </si>
  <si>
    <t>Indeno(1,2,3-cd)pyrene</t>
  </si>
  <si>
    <t>Benzo(ghi)perylene</t>
  </si>
  <si>
    <t>Dibenz(ah)anthracene</t>
  </si>
  <si>
    <t>CWC-750</t>
  </si>
  <si>
    <t>DSS-1-800</t>
  </si>
  <si>
    <t>Sum PAH-16</t>
  </si>
  <si>
    <t>temperature.y</t>
  </si>
  <si>
    <t>RE_PCB</t>
  </si>
  <si>
    <t>RE_dioxin</t>
  </si>
  <si>
    <t>RE_TEQ_PCB</t>
  </si>
  <si>
    <t>RE_TEQ_dioxin</t>
  </si>
  <si>
    <t>Pyrolysis temp. (°C)</t>
  </si>
  <si>
    <t>Yield (%)</t>
  </si>
  <si>
    <t>Biochar</t>
  </si>
  <si>
    <t>Condensate</t>
  </si>
  <si>
    <t>Gas</t>
  </si>
  <si>
    <t>mg/tonne</t>
  </si>
  <si>
    <t>sample_ID_common</t>
  </si>
  <si>
    <t>biochar</t>
  </si>
  <si>
    <t>perc_biochar</t>
  </si>
  <si>
    <t>perc_oil</t>
  </si>
  <si>
    <t>perc_gp</t>
  </si>
  <si>
    <t>corrected for yield bc, oil and gas/particle</t>
  </si>
  <si>
    <t>FWR-F</t>
  </si>
  <si>
    <t>DSS-1-F</t>
  </si>
  <si>
    <t>DSS-2-F</t>
  </si>
  <si>
    <t>LSS-F</t>
  </si>
  <si>
    <t>mg/kg</t>
  </si>
  <si>
    <t>DWSS-F</t>
  </si>
  <si>
    <t>CWC-F</t>
  </si>
  <si>
    <t>CWC-BC-500</t>
  </si>
  <si>
    <t>CWC-BC-600</t>
  </si>
  <si>
    <t>CWC-BC-700</t>
  </si>
  <si>
    <t>CWC-BC-750</t>
  </si>
  <si>
    <t>GW-F</t>
  </si>
  <si>
    <t>GW-BC-500</t>
  </si>
  <si>
    <t>GW-BC-600</t>
  </si>
  <si>
    <t>GW-BC-800</t>
  </si>
  <si>
    <t>WT-F</t>
  </si>
  <si>
    <t>WT-BC-500</t>
  </si>
  <si>
    <t>WT-BC-600</t>
  </si>
  <si>
    <t>WT-BC-700</t>
  </si>
  <si>
    <t>WT-BC-800</t>
  </si>
  <si>
    <t>&lt; LOQ</t>
  </si>
  <si>
    <t>&lt;LOQ</t>
  </si>
  <si>
    <t>replicates (n)</t>
  </si>
  <si>
    <t>sample ID</t>
  </si>
  <si>
    <t>pollutant class</t>
  </si>
  <si>
    <r>
      <rPr>
        <b/>
        <sz val="11"/>
        <color theme="1"/>
        <rFont val="Calibri"/>
        <family val="2"/>
      </rPr>
      <t>∑</t>
    </r>
    <r>
      <rPr>
        <b/>
        <sz val="11"/>
        <color theme="1"/>
        <rFont val="Calibri"/>
        <family val="2"/>
        <scheme val="minor"/>
      </rPr>
      <t>pollutant</t>
    </r>
  </si>
  <si>
    <t>sd pollutant</t>
  </si>
  <si>
    <r>
      <rPr>
        <b/>
        <sz val="11"/>
        <color theme="1"/>
        <rFont val="Calibri"/>
        <family val="2"/>
      </rPr>
      <t>∑</t>
    </r>
    <r>
      <rPr>
        <b/>
        <sz val="11"/>
        <color theme="1"/>
        <rFont val="Calibri"/>
        <family val="2"/>
        <scheme val="minor"/>
      </rPr>
      <t>TEQ</t>
    </r>
  </si>
  <si>
    <t>sd TEQ</t>
  </si>
  <si>
    <t>EF_tonne_prop</t>
  </si>
  <si>
    <t>EF_TEQ_tonne_prop</t>
  </si>
  <si>
    <t>EF_unit</t>
  </si>
  <si>
    <t>ug/tonne</t>
  </si>
  <si>
    <t>EF (µg tonne-1)</t>
  </si>
  <si>
    <t>TEQ EF (µg tonne-1)</t>
  </si>
  <si>
    <t>n.d.</t>
  </si>
  <si>
    <t>Emission concentrations (µg m-3)</t>
  </si>
  <si>
    <t>oil_yield</t>
  </si>
  <si>
    <t>bc_yield</t>
  </si>
  <si>
    <t>gas_yield</t>
  </si>
  <si>
    <t>gas</t>
  </si>
  <si>
    <t>particle_yield</t>
  </si>
  <si>
    <t>particle</t>
  </si>
  <si>
    <t>uit</t>
  </si>
  <si>
    <t>total</t>
  </si>
  <si>
    <t>perc_bc</t>
  </si>
  <si>
    <t>perc_part</t>
  </si>
  <si>
    <t>perc_gas</t>
  </si>
  <si>
    <t>oil</t>
  </si>
  <si>
    <r>
      <rPr>
        <sz val="11"/>
        <color theme="1"/>
        <rFont val="Calibri"/>
        <family val="2"/>
      </rPr>
      <t>∑</t>
    </r>
    <r>
      <rPr>
        <sz val="11"/>
        <color theme="1"/>
        <rFont val="Calibri"/>
        <family val="2"/>
        <scheme val="minor"/>
      </rPr>
      <t>PAH-16 concentration (mg kg-1)</t>
    </r>
  </si>
  <si>
    <t xml:space="preserve">% ∑PAH-16 distribution </t>
  </si>
  <si>
    <t>V_gas_m3</t>
  </si>
  <si>
    <t>V_gas_m3kg</t>
  </si>
  <si>
    <t>V_gas_m3kg_propane</t>
  </si>
  <si>
    <t>V_gas_m3kg_feedstock</t>
  </si>
  <si>
    <t>Emission concentrations (µg TEQ m-3)</t>
  </si>
  <si>
    <t>EC</t>
  </si>
  <si>
    <t>EC_TEQ</t>
  </si>
  <si>
    <t>EC_unit</t>
  </si>
  <si>
    <t>Emission factors (mg tonne-1)</t>
  </si>
  <si>
    <t>Emission factors (mg TEQ tonne-1)</t>
  </si>
  <si>
    <t>F</t>
  </si>
  <si>
    <r>
      <t xml:space="preserve">323 </t>
    </r>
    <r>
      <rPr>
        <sz val="11"/>
        <color theme="1"/>
        <rFont val="Calibri"/>
        <family val="2"/>
      </rPr>
      <t>± 14</t>
    </r>
  </si>
  <si>
    <t>2011  ±  118</t>
  </si>
  <si>
    <t>302  ±  6</t>
  </si>
  <si>
    <t>589  ±  29</t>
  </si>
  <si>
    <t>8.3 ± 0.2</t>
  </si>
  <si>
    <t>1.2 ±  0.1</t>
  </si>
  <si>
    <t>1.8 ± 0.1</t>
  </si>
  <si>
    <t>3.0 ± 0.1</t>
  </si>
  <si>
    <t>9.2 ± 0.4</t>
  </si>
  <si>
    <t>21 ± 1</t>
  </si>
  <si>
    <t>7.6 ± 1</t>
  </si>
  <si>
    <t>17 ± 1</t>
  </si>
  <si>
    <r>
      <rPr>
        <b/>
        <sz val="11"/>
        <color theme="1"/>
        <rFont val="Calibri"/>
        <family val="2"/>
      </rPr>
      <t>∑TCDD/F-17</t>
    </r>
    <r>
      <rPr>
        <b/>
        <sz val="11"/>
        <color theme="1"/>
        <rFont val="Calibri"/>
        <family val="2"/>
        <scheme val="minor"/>
      </rPr>
      <t xml:space="preserve"> (ng kg-1)</t>
    </r>
  </si>
  <si>
    <r>
      <rPr>
        <b/>
        <sz val="11"/>
        <color theme="1"/>
        <rFont val="Calibri"/>
        <family val="2"/>
      </rPr>
      <t>∑TCDD/F-17</t>
    </r>
    <r>
      <rPr>
        <b/>
        <sz val="11"/>
        <color theme="1"/>
        <rFont val="Calibri"/>
        <family val="2"/>
        <scheme val="minor"/>
      </rPr>
      <t xml:space="preserve"> (ng TEQ kg-1)</t>
    </r>
  </si>
  <si>
    <t>∑PCB-7 (µg kg-1)</t>
  </si>
  <si>
    <t>PCDD/F-17</t>
  </si>
  <si>
    <t>PAH-16</t>
  </si>
  <si>
    <r>
      <t>∑PAH-16 concentration (mg kg</t>
    </r>
    <r>
      <rPr>
        <b/>
        <vertAlign val="superscript"/>
        <sz val="9"/>
        <color rgb="FF000000"/>
        <rFont val="Times New Roman"/>
        <family val="1"/>
      </rPr>
      <t>-1</t>
    </r>
    <r>
      <rPr>
        <b/>
        <sz val="9"/>
        <color rgb="FF000000"/>
        <rFont val="Times New Roman"/>
        <family val="1"/>
      </rPr>
      <t>)</t>
    </r>
  </si>
  <si>
    <t>% ∑PAH-16 distribution</t>
  </si>
  <si>
    <t>Pyr. temp. (˚C)</t>
  </si>
  <si>
    <t>2,3,7,8-TCDD</t>
  </si>
  <si>
    <t>1,2,3,7,8-PeCDD</t>
  </si>
  <si>
    <t>1,2,3,4,7,8-HxCDD</t>
  </si>
  <si>
    <t>1,2,3,6,7,8-HxCDD</t>
  </si>
  <si>
    <t>1,2,3,7,8,9-HxCDD</t>
  </si>
  <si>
    <t>1,2,3,4,6,7,8-HpCDD</t>
  </si>
  <si>
    <t>OCDD</t>
  </si>
  <si>
    <t>2,3,7,8-TCDF</t>
  </si>
  <si>
    <t>1,2,3,7,8-PeCDF</t>
  </si>
  <si>
    <t>2,3,4,7,8-PeCDF</t>
  </si>
  <si>
    <t>1,2,3,4,7,8-HxCDF</t>
  </si>
  <si>
    <t>1,2,3,6,7,8-HxCDF</t>
  </si>
  <si>
    <t>1,2,3,7,8,9-HxCDF</t>
  </si>
  <si>
    <t>2,3,4,6,7,8-HxCDF</t>
  </si>
  <si>
    <t>1,2,3,4,6,7,8-HpCDF</t>
  </si>
  <si>
    <t>1,2,3,4,7,8,9-HpCDF</t>
  </si>
  <si>
    <t>OCDF</t>
  </si>
  <si>
    <t>PCB28</t>
  </si>
  <si>
    <t>PCB52</t>
  </si>
  <si>
    <t>PCB101</t>
  </si>
  <si>
    <t>PCB138</t>
  </si>
  <si>
    <t>PCB153</t>
  </si>
  <si>
    <t>PCB180</t>
  </si>
  <si>
    <t>PCB118</t>
  </si>
  <si>
    <t>PCB-7</t>
  </si>
  <si>
    <t>∑PCDD/PCDF-17 (TEQ)</t>
  </si>
  <si>
    <t>sum_pollutant</t>
  </si>
  <si>
    <t>sd_sum_pollutant</t>
  </si>
  <si>
    <t>sum_TEQ</t>
  </si>
  <si>
    <t>sd_sum_TEQ</t>
  </si>
  <si>
    <t>ng/kg</t>
  </si>
  <si>
    <t>µg/kg</t>
  </si>
  <si>
    <t>PCDD/F</t>
  </si>
  <si>
    <t>PCBs</t>
  </si>
  <si>
    <t>PAHs</t>
  </si>
  <si>
    <t>PCDD/F (ng/kg)</t>
  </si>
  <si>
    <t>PCBs (µg/kg)</t>
  </si>
  <si>
    <t>PAHs (mg/kg)</t>
  </si>
  <si>
    <t>concentration</t>
  </si>
  <si>
    <t>2011 ± 118</t>
  </si>
  <si>
    <t>8.3 ± 0.4</t>
  </si>
  <si>
    <t>302 ± 6</t>
  </si>
  <si>
    <t>1.78 ± 0.04</t>
  </si>
  <si>
    <t>323 ± 14</t>
  </si>
  <si>
    <t>1.18 ± 0.05</t>
  </si>
  <si>
    <t>589 ± 29</t>
  </si>
  <si>
    <t>3 ± 0.1</t>
  </si>
  <si>
    <t>7.6 ± 0.3</t>
  </si>
  <si>
    <t>9.4 ± 2.5</t>
  </si>
  <si>
    <t>0.07 ± 0.02</t>
  </si>
  <si>
    <t>17 ± 5</t>
  </si>
  <si>
    <t>0.11 ± 0.03</t>
  </si>
  <si>
    <t>6.6 ± 3.4</t>
  </si>
  <si>
    <t>0.04 ± 0.01</t>
  </si>
  <si>
    <t>6.4 ± 0.1</t>
  </si>
  <si>
    <t>0.034 ± 0.002</t>
  </si>
  <si>
    <t>1.48 ± 0.03</t>
  </si>
  <si>
    <t>0.101 ± 0.003</t>
  </si>
  <si>
    <t>18 ± 1</t>
  </si>
  <si>
    <t>0.85 ± 0.06</t>
  </si>
  <si>
    <t>22 ± 1</t>
  </si>
  <si>
    <t>0.4 ± 0.02</t>
  </si>
  <si>
    <t>7 ± 0.3</t>
  </si>
  <si>
    <t>0.035 ± 0.002</t>
  </si>
  <si>
    <t>3.7 ± 0.1</t>
  </si>
  <si>
    <t>0.025 ± 0.002</t>
  </si>
  <si>
    <t>0.5 ± 0.02</t>
  </si>
  <si>
    <t>0.03 ± 0.001</t>
  </si>
  <si>
    <t>37 ± 2</t>
  </si>
  <si>
    <t>0.66 ± 0.05</t>
  </si>
  <si>
    <t>22.9 ± 0.5</t>
  </si>
  <si>
    <t>0.18 ± 0.01</t>
  </si>
  <si>
    <t>5.9 ± 0.5</t>
  </si>
  <si>
    <t>0.031 ± 0.002</t>
  </si>
  <si>
    <t>23 ± 1</t>
  </si>
  <si>
    <t>0.16 ± 0.01</t>
  </si>
  <si>
    <t>0.38 ± 0.01</t>
  </si>
  <si>
    <t>0.017 ± 0.002</t>
  </si>
  <si>
    <t>9.1 ± 0.5</t>
  </si>
  <si>
    <t>0.074 ± 0.003</t>
  </si>
  <si>
    <t>6.7 ± 0.3</t>
  </si>
  <si>
    <t>0.051 ± 0.003</t>
  </si>
  <si>
    <t>0.89 ± 0.02</t>
  </si>
  <si>
    <t>0.029 ± 0.002</t>
  </si>
  <si>
    <t>14 ± 1</t>
  </si>
  <si>
    <t>0.15 ± 0.02</t>
  </si>
  <si>
    <t>5 ± 0.2</t>
  </si>
  <si>
    <t>0.092 ± 0.002</t>
  </si>
  <si>
    <t>7.1 ± 0.3</t>
  </si>
  <si>
    <t>0.08 ± 0.01</t>
  </si>
  <si>
    <t>0.98 ± 0.03</t>
  </si>
  <si>
    <t>0.091 ± 0.003</t>
  </si>
  <si>
    <t>3.38 ± 0.04</t>
  </si>
  <si>
    <t>2.7 ± 0.1</t>
  </si>
  <si>
    <t>0.024 ± 0.001</t>
  </si>
  <si>
    <t>5 ± 0.1</t>
  </si>
  <si>
    <t>0.209 ± 0.004</t>
  </si>
  <si>
    <t>2.5 ± 0.1</t>
  </si>
  <si>
    <t>0.045 ± 0.004</t>
  </si>
  <si>
    <t>118 ± 5</t>
  </si>
  <si>
    <t>2.3 ± 0.2</t>
  </si>
  <si>
    <t>5 ± 0.3</t>
  </si>
  <si>
    <t>0.03 ± 0.002</t>
  </si>
  <si>
    <t>ng TEQ/kg</t>
  </si>
  <si>
    <t>mg TEQ/kg</t>
  </si>
  <si>
    <t>∑16 EPA PAH</t>
  </si>
  <si>
    <t>∑16 EPA PAH (TEQ)</t>
  </si>
  <si>
    <t>∑8 EFSA PAH</t>
  </si>
  <si>
    <t xml:space="preserve"> </t>
  </si>
  <si>
    <t>0.39 ± 0.08</t>
  </si>
  <si>
    <t>0.56 ± 0.19</t>
  </si>
  <si>
    <t>0.23 ± 0.09</t>
  </si>
  <si>
    <t>0.26 ± 0.02</t>
  </si>
  <si>
    <t>0.52 ± 0.01</t>
  </si>
  <si>
    <t>3.1 ± 0.09</t>
  </si>
  <si>
    <t>1.73 ± 0.07</t>
  </si>
  <si>
    <t>0.25 ± 0.01</t>
  </si>
  <si>
    <t>0.14 ± 0.01</t>
  </si>
  <si>
    <t>0.148 ± 0.004</t>
  </si>
  <si>
    <t>2.54 ± 0.08</t>
  </si>
  <si>
    <t>0.83 ± 0.01</t>
  </si>
  <si>
    <t>0.17 ± 0.01</t>
  </si>
  <si>
    <t>1.02 ± 0.05</t>
  </si>
  <si>
    <t>0.08 ± 0.004</t>
  </si>
  <si>
    <t>0.22 ± 0.01</t>
  </si>
  <si>
    <t>0.2 ± 0.01</t>
  </si>
  <si>
    <t>0.141 ± 0.005</t>
  </si>
  <si>
    <t>0.54 ± 0.02</t>
  </si>
  <si>
    <t>0.31 ± 0.01</t>
  </si>
  <si>
    <t>0.39 ± 0.01</t>
  </si>
  <si>
    <t>0.15 ± 0.01</t>
  </si>
  <si>
    <t>0.13 ± 0.01</t>
  </si>
  <si>
    <t>1.08 ± 0.02</t>
  </si>
  <si>
    <t>7.46 ± 0.22</t>
  </si>
  <si>
    <t>0.45 ± 0.01</t>
  </si>
  <si>
    <t>6 mg/kg DM</t>
  </si>
  <si>
    <t>∑7 PCB</t>
  </si>
  <si>
    <t>∑16 EPA PAH EBC limit</t>
  </si>
  <si>
    <t>∑8 EFSA PAH EBC limit</t>
  </si>
  <si>
    <t>∑PCB EBC limit</t>
  </si>
  <si>
    <t>∑6 PCB EBC limit</t>
  </si>
  <si>
    <t>200 µg/kg DM</t>
  </si>
  <si>
    <t>10 µg TEQ/kg DM</t>
  </si>
  <si>
    <t>Temp.</t>
  </si>
  <si>
    <t>∑17 PCDD/F</t>
  </si>
  <si>
    <t>∑17 PCDD/F (TEQ)</t>
  </si>
  <si>
    <t>20 ng/kg I-TEQ OMS</t>
  </si>
  <si>
    <t>∑PCDD/F EBC limit</t>
  </si>
  <si>
    <t>1 mg/kg DM         (4 mg/kg DM for EBC BasicMaterials)</t>
  </si>
  <si>
    <t>Oil</t>
  </si>
  <si>
    <t>Gas sampling volumes</t>
  </si>
  <si>
    <t>TEQ_perkg_feedstock_biochar</t>
  </si>
  <si>
    <t>TEQ_perkg_feedstock_gas</t>
  </si>
  <si>
    <t>TEQ_perkg_feedstock_oil</t>
  </si>
  <si>
    <t>TEQ_perkg_feedstock_feedstock</t>
  </si>
  <si>
    <t>conc_comparison</t>
  </si>
  <si>
    <t>PAH formation</t>
  </si>
  <si>
    <t>ug/kg</t>
  </si>
  <si>
    <t>dioxin degradation</t>
  </si>
  <si>
    <t>deviation</t>
  </si>
  <si>
    <t>unit_Cl</t>
  </si>
  <si>
    <t>mean_Cl</t>
  </si>
  <si>
    <t>sd_Cl</t>
  </si>
  <si>
    <t>g/kg</t>
  </si>
  <si>
    <t>&lt;LOD</t>
  </si>
  <si>
    <t>0.24 ± 0.01</t>
  </si>
  <si>
    <t>0.33 ± 0.08</t>
  </si>
  <si>
    <t>2.57 ± 0.15</t>
  </si>
  <si>
    <t>0.02 ± 0.03</t>
  </si>
  <si>
    <t>0.01 ± 0.01</t>
  </si>
  <si>
    <t>Cl (g/kg)</t>
  </si>
  <si>
    <t>% ∑PCDD/F-17 distribution</t>
  </si>
  <si>
    <t>Feedstock concentration</t>
  </si>
  <si>
    <t>µg kg-1</t>
  </si>
  <si>
    <t>µg TEQ kg-1</t>
  </si>
  <si>
    <r>
      <t>∑PAH-16 concentration (mg kg</t>
    </r>
    <r>
      <rPr>
        <b/>
        <vertAlign val="superscript"/>
        <sz val="11"/>
        <color rgb="FF000000"/>
        <rFont val="Times New Roman"/>
        <family val="1"/>
      </rPr>
      <t>-1</t>
    </r>
    <r>
      <rPr>
        <b/>
        <sz val="11"/>
        <color rgb="FF000000"/>
        <rFont val="Times New Roman"/>
        <family val="1"/>
      </rPr>
      <t>)</t>
    </r>
  </si>
  <si>
    <t>TEQ PCDD/F</t>
  </si>
  <si>
    <t>Sum mass balance deviation from feedstock concentration</t>
  </si>
  <si>
    <t>∑PCDD/F-17 concentration</t>
  </si>
  <si>
    <t xml:space="preserve"> (µg TEQ kg-1)</t>
  </si>
  <si>
    <t xml:space="preserve"> (µg kg-1)</t>
  </si>
  <si>
    <t>sum PCDD/F</t>
  </si>
  <si>
    <t>%</t>
  </si>
  <si>
    <t>source</t>
  </si>
  <si>
    <t>yield</t>
  </si>
  <si>
    <t>wood</t>
  </si>
  <si>
    <t>sludge</t>
  </si>
  <si>
    <t>reject</t>
  </si>
  <si>
    <t>number of congeners detected</t>
  </si>
  <si>
    <t>sd</t>
  </si>
  <si>
    <t>concentration (TEQ)</t>
  </si>
  <si>
    <t>concentration corrected for yield</t>
  </si>
  <si>
    <t>sd concentration corrected for yield</t>
  </si>
  <si>
    <t>+ 33 %</t>
  </si>
  <si>
    <t>- 26 %</t>
  </si>
  <si>
    <t>+300 %</t>
  </si>
  <si>
    <t>TEF</t>
  </si>
  <si>
    <t>Abbreviation</t>
  </si>
  <si>
    <t>Nap</t>
  </si>
  <si>
    <t>Acy</t>
  </si>
  <si>
    <t>Ace</t>
  </si>
  <si>
    <t>Flu</t>
  </si>
  <si>
    <t>Phen</t>
  </si>
  <si>
    <t>Ant</t>
  </si>
  <si>
    <t>Flt</t>
  </si>
  <si>
    <t>Pyr</t>
  </si>
  <si>
    <t>B(a)A</t>
  </si>
  <si>
    <t>Cry</t>
  </si>
  <si>
    <t>B(b)F</t>
  </si>
  <si>
    <t>B(k)F</t>
  </si>
  <si>
    <t>B(a)P</t>
  </si>
  <si>
    <t>IP</t>
  </si>
  <si>
    <t>B(ghi)P</t>
  </si>
  <si>
    <t>DB(ah)A</t>
  </si>
  <si>
    <t>2,3,7,8-Tetrachlorodibenzodioxin</t>
  </si>
  <si>
    <t>1,2,3,7,8-Pentachlorodibenzodioxin</t>
  </si>
  <si>
    <t>1,2,3,4,7,8-Hexachlorodibenxodioxin</t>
  </si>
  <si>
    <t>1,2,3,6,7,8-Hexachlorodibenxodioxin</t>
  </si>
  <si>
    <t>1,2,3,7,8,9-Hexachlorodibenxodioxin</t>
  </si>
  <si>
    <t>1,2,3,4,6,7,8-Heptachlorodibenxodioxin</t>
  </si>
  <si>
    <t>Octachlorodibenzodioxin</t>
  </si>
  <si>
    <t>2,3,7,8-Tetrachlorodibenzofuran</t>
  </si>
  <si>
    <t>1,2,3,7,8-Pentachlorodibenzofuran</t>
  </si>
  <si>
    <t>2,3,4,7,8-Pentachlorodibenzofuran</t>
  </si>
  <si>
    <t>1,2,3,4,7,8-Hexachlorodibenzofuran</t>
  </si>
  <si>
    <t>1,2,3,6,7,8-Hexachlorodibenzofuran</t>
  </si>
  <si>
    <t>1,2,3,7,8,9-Hexachlorodibenzofuran</t>
  </si>
  <si>
    <t>2,3,4,6,7,8-Hexachlorodibenzofuran</t>
  </si>
  <si>
    <t>1,2,3,4,6,7,8-Heptachlorodibenzofuran</t>
  </si>
  <si>
    <t>1,2,3,4,7,8,9-Heptachlorodibenzofuran</t>
  </si>
  <si>
    <t>Octachlorodibenzofuran</t>
  </si>
  <si>
    <t>Number of rings</t>
  </si>
  <si>
    <t>number of Cl</t>
  </si>
  <si>
    <t>2,4,4'-Trichlorobiphenyl</t>
  </si>
  <si>
    <t>2,2',5,5'-Tetrachlorobiphenyl</t>
  </si>
  <si>
    <t>2,2',4,5,5'-Pentachlorobiphenyl</t>
  </si>
  <si>
    <t>2,2',3,4,4',5'-Hexachlorobiphenyl</t>
  </si>
  <si>
    <t>2,2',4,4',5,5'-Hexachlorobiphenyl</t>
  </si>
  <si>
    <t>2,2',3,4,4',5,5'-Heptachlorobiphenyl</t>
  </si>
  <si>
    <t>2,3',4,4',5-Pentachlorobiphenyl</t>
  </si>
  <si>
    <t>16 EPA PAH</t>
  </si>
  <si>
    <t>?</t>
  </si>
  <si>
    <t>&lt; 0.05</t>
  </si>
  <si>
    <t>&lt; 0.15</t>
  </si>
  <si>
    <t>&lt; 0.50</t>
  </si>
  <si>
    <t>&lt; 0.25</t>
  </si>
  <si>
    <t>&lt; 0.10</t>
  </si>
  <si>
    <t>&lt; 0.03</t>
  </si>
  <si>
    <t>&lt; 0.01</t>
  </si>
  <si>
    <t>LOQ feedstock</t>
  </si>
  <si>
    <t>pyrolysis temp. ©</t>
  </si>
  <si>
    <t>numer of congeners feedstock</t>
  </si>
  <si>
    <t>number of congeners biochar</t>
  </si>
  <si>
    <t>% fewer congeners in biochar</t>
  </si>
  <si>
    <t>mean</t>
  </si>
  <si>
    <t>conc_perkg_feedstock_biochar</t>
  </si>
  <si>
    <t>conc_perkg_feedstock_gas</t>
  </si>
  <si>
    <t>conc_perkg_feedstock_oil</t>
  </si>
  <si>
    <t>conc_perkg_feedstock_feedstock</t>
  </si>
  <si>
    <t>500</t>
  </si>
  <si>
    <t>600</t>
  </si>
  <si>
    <t>700</t>
  </si>
  <si>
    <t>750</t>
  </si>
  <si>
    <t>800</t>
  </si>
  <si>
    <t>LOQ</t>
  </si>
  <si>
    <t>NA</t>
  </si>
  <si>
    <t>∑PCB-7 concentration  (µg kg-1)</t>
  </si>
  <si>
    <t>% ∑PCB-7 distribution</t>
  </si>
  <si>
    <t>+ 0.14%</t>
  </si>
  <si>
    <t>- 74%</t>
  </si>
  <si>
    <t>+32%</t>
  </si>
  <si>
    <t>pollutant</t>
  </si>
  <si>
    <t>type</t>
  </si>
  <si>
    <t>abbreviation</t>
  </si>
  <si>
    <t>carcinogenic</t>
  </si>
  <si>
    <t>TEF_order</t>
  </si>
  <si>
    <t>phase</t>
  </si>
  <si>
    <t>mean_conc</t>
  </si>
  <si>
    <t>sd_conc</t>
  </si>
  <si>
    <t>mean_TEQ</t>
  </si>
  <si>
    <t>sd_TEQ</t>
  </si>
  <si>
    <t>n</t>
  </si>
  <si>
    <t>CWC-500-Oil</t>
  </si>
  <si>
    <t>CWC-600-Oil</t>
  </si>
  <si>
    <t>CWC-700-Oil</t>
  </si>
  <si>
    <t>CWC-750-Oil</t>
  </si>
  <si>
    <t>DSS-1-600-Oil</t>
  </si>
  <si>
    <t>DSS-1-700-Oil</t>
  </si>
  <si>
    <t>DSS-1-800-Oil</t>
  </si>
  <si>
    <t>DSS-2-600-Oil</t>
  </si>
  <si>
    <t>FWR-800-Oil</t>
  </si>
  <si>
    <t>LSS-600-Oil</t>
  </si>
  <si>
    <t>PCB (ug/kg)</t>
  </si>
  <si>
    <t>∑PCB-7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</si>
</sst>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 %"/>
    <numFmt numFmtId="168" formatCode="0.000\ %"/>
    <numFmt numFmtId="169" formatCode="0.00000"/>
    <numFmt numFmtId="170" formatCode="0.0000\ %"/>
    <numFmt numFmtId="171" formatCode="0.00000\ %"/>
  </numFmts>
  <fonts count="19">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sz val="10"/>
      <name val="Helv"/>
    </font>
    <font>
      <b/>
      <sz val="6"/>
      <color rgb="FF000000"/>
      <name val="Calibri"/>
      <family val="2"/>
    </font>
    <font>
      <sz val="6"/>
      <color rgb="FF000000"/>
      <name val="Calibri"/>
      <family val="2"/>
    </font>
    <font>
      <b/>
      <sz val="11"/>
      <color theme="1"/>
      <name val="Calibri"/>
      <family val="2"/>
    </font>
    <font>
      <sz val="11"/>
      <color theme="1"/>
      <name val="Calibri"/>
      <family val="2"/>
      <scheme val="minor"/>
    </font>
    <font>
      <sz val="10"/>
      <name val="Arial"/>
      <family val="2"/>
    </font>
    <font>
      <sz val="12"/>
      <color theme="1"/>
      <name val="Arial"/>
      <family val="2"/>
    </font>
    <font>
      <b/>
      <sz val="9"/>
      <color rgb="FF000000"/>
      <name val="Times New Roman"/>
      <family val="1"/>
    </font>
    <font>
      <b/>
      <vertAlign val="superscript"/>
      <sz val="9"/>
      <color rgb="FF000000"/>
      <name val="Times New Roman"/>
      <family val="1"/>
    </font>
    <font>
      <sz val="9"/>
      <color rgb="FF000000"/>
      <name val="Times New Roman"/>
      <family val="1"/>
    </font>
    <font>
      <sz val="11"/>
      <color rgb="FF000000"/>
      <name val="Calibri"/>
      <family val="2"/>
    </font>
    <font>
      <b/>
      <sz val="11"/>
      <color theme="1"/>
      <name val="Times New Roman"/>
      <family val="1"/>
    </font>
    <font>
      <sz val="11"/>
      <color theme="1"/>
      <name val="Times New Roman"/>
      <family val="1"/>
    </font>
    <font>
      <b/>
      <sz val="11"/>
      <color rgb="FF000000"/>
      <name val="Times New Roman"/>
      <family val="1"/>
    </font>
    <font>
      <b/>
      <vertAlign val="superscript"/>
      <sz val="11"/>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FFFFFF"/>
        <bgColor indexed="64"/>
      </patternFill>
    </fill>
    <fill>
      <patternFill patternType="solid">
        <fgColor rgb="FFF2F2F2"/>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3">
    <xf numFmtId="0" fontId="0" fillId="0" borderId="0"/>
    <xf numFmtId="0" fontId="4" fillId="0" borderId="0"/>
    <xf numFmtId="9" fontId="8" fillId="0" borderId="0" applyFont="0" applyFill="0" applyBorder="0" applyAlignment="0" applyProtection="0"/>
  </cellStyleXfs>
  <cellXfs count="230">
    <xf numFmtId="0" fontId="0" fillId="0" borderId="0" xfId="0"/>
    <xf numFmtId="0" fontId="0" fillId="0" borderId="0" xfId="0" applyAlignment="1">
      <alignment wrapText="1"/>
    </xf>
    <xf numFmtId="0" fontId="0" fillId="0" borderId="0" xfId="0" applyAlignment="1">
      <alignment vertical="top" wrapText="1"/>
    </xf>
    <xf numFmtId="0" fontId="0" fillId="2" borderId="0" xfId="0" applyFill="1" applyAlignment="1">
      <alignment vertical="top" wrapText="1"/>
    </xf>
    <xf numFmtId="0" fontId="0" fillId="0" borderId="0" xfId="0" applyAlignment="1">
      <alignment horizontal="center"/>
    </xf>
    <xf numFmtId="2" fontId="0" fillId="0" borderId="0" xfId="0" applyNumberFormat="1"/>
    <xf numFmtId="2" fontId="0" fillId="0" borderId="0" xfId="0" applyNumberFormat="1" applyAlignment="1">
      <alignment horizontal="center"/>
    </xf>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xf numFmtId="0" fontId="1" fillId="0" borderId="2" xfId="0" applyFont="1" applyBorder="1" applyAlignment="1">
      <alignment horizontal="center"/>
    </xf>
    <xf numFmtId="0" fontId="1" fillId="0" borderId="3" xfId="0" applyFont="1" applyBorder="1" applyAlignment="1">
      <alignment horizont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1" fontId="0" fillId="0" borderId="7"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1" xfId="0" applyBorder="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166" fontId="0" fillId="0" borderId="2" xfId="0" applyNumberFormat="1" applyBorder="1" applyAlignment="1">
      <alignment horizontal="center"/>
    </xf>
    <xf numFmtId="165" fontId="0" fillId="0" borderId="2" xfId="0" applyNumberFormat="1" applyBorder="1" applyAlignment="1">
      <alignment horizontal="center"/>
    </xf>
    <xf numFmtId="0" fontId="0" fillId="0" borderId="13" xfId="0" applyBorder="1" applyAlignment="1">
      <alignment horizontal="center"/>
    </xf>
    <xf numFmtId="0" fontId="1" fillId="0" borderId="1" xfId="0" applyFont="1" applyBorder="1" applyAlignment="1">
      <alignment horizontal="left"/>
    </xf>
    <xf numFmtId="0" fontId="1" fillId="0" borderId="4" xfId="0" applyFont="1" applyBorder="1" applyAlignment="1">
      <alignment horizontal="left"/>
    </xf>
    <xf numFmtId="0" fontId="1" fillId="0" borderId="7" xfId="0" applyFont="1" applyBorder="1" applyAlignment="1">
      <alignment horizontal="left"/>
    </xf>
    <xf numFmtId="164" fontId="0" fillId="0" borderId="1" xfId="0" applyNumberFormat="1" applyBorder="1" applyAlignment="1">
      <alignment horizontal="center"/>
    </xf>
    <xf numFmtId="1" fontId="0" fillId="0" borderId="0" xfId="0" applyNumberFormat="1" applyAlignment="1">
      <alignment horizontal="center"/>
    </xf>
    <xf numFmtId="165" fontId="0" fillId="0" borderId="0" xfId="0" applyNumberFormat="1"/>
    <xf numFmtId="0" fontId="5" fillId="3" borderId="9" xfId="0" applyFont="1" applyFill="1" applyBorder="1" applyAlignment="1">
      <alignment horizontal="center" vertical="center"/>
    </xf>
    <xf numFmtId="0" fontId="6" fillId="4" borderId="9" xfId="0" applyFont="1" applyFill="1" applyBorder="1" applyAlignment="1">
      <alignment horizontal="center" vertical="center"/>
    </xf>
    <xf numFmtId="0" fontId="6" fillId="5" borderId="9" xfId="0" applyFont="1" applyFill="1" applyBorder="1" applyAlignment="1">
      <alignment horizontal="center" vertical="center"/>
    </xf>
    <xf numFmtId="10" fontId="0" fillId="0" borderId="0" xfId="0" applyNumberFormat="1"/>
    <xf numFmtId="168" fontId="0" fillId="0" borderId="0" xfId="0" applyNumberFormat="1"/>
    <xf numFmtId="167" fontId="0" fillId="0" borderId="0" xfId="0" applyNumberFormat="1"/>
    <xf numFmtId="9" fontId="0" fillId="0" borderId="0" xfId="0" applyNumberFormat="1"/>
    <xf numFmtId="166" fontId="0" fillId="0" borderId="0" xfId="0" applyNumberFormat="1" applyAlignment="1">
      <alignment horizontal="center"/>
    </xf>
    <xf numFmtId="165" fontId="0" fillId="0" borderId="0" xfId="0" applyNumberFormat="1" applyAlignment="1">
      <alignment horizontal="center"/>
    </xf>
    <xf numFmtId="169"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66" fontId="0" fillId="0" borderId="0" xfId="0" applyNumberFormat="1"/>
    <xf numFmtId="10" fontId="0" fillId="0" borderId="0" xfId="0" applyNumberFormat="1" applyAlignment="1">
      <alignment horizontal="center"/>
    </xf>
    <xf numFmtId="0" fontId="0" fillId="0" borderId="15" xfId="0" applyBorder="1" applyAlignment="1">
      <alignment horizontal="center"/>
    </xf>
    <xf numFmtId="1" fontId="0" fillId="0" borderId="15" xfId="0" applyNumberFormat="1" applyBorder="1" applyAlignment="1">
      <alignment horizontal="center"/>
    </xf>
    <xf numFmtId="165" fontId="0" fillId="0" borderId="8"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165" fontId="0" fillId="0" borderId="5" xfId="0" applyNumberFormat="1" applyBorder="1" applyAlignment="1">
      <alignment horizontal="center"/>
    </xf>
    <xf numFmtId="171" fontId="0" fillId="0" borderId="0" xfId="0" applyNumberFormat="1" applyAlignment="1">
      <alignment horizontal="center"/>
    </xf>
    <xf numFmtId="170" fontId="0" fillId="0" borderId="15" xfId="0" applyNumberFormat="1" applyBorder="1" applyAlignment="1">
      <alignment horizontal="center"/>
    </xf>
    <xf numFmtId="10" fontId="0" fillId="0" borderId="8" xfId="0" applyNumberFormat="1" applyBorder="1" applyAlignment="1">
      <alignment horizontal="center"/>
    </xf>
    <xf numFmtId="170" fontId="0" fillId="0" borderId="9" xfId="0" applyNumberFormat="1" applyBorder="1" applyAlignment="1">
      <alignment horizontal="center"/>
    </xf>
    <xf numFmtId="9" fontId="0" fillId="0" borderId="0" xfId="2" applyFont="1"/>
    <xf numFmtId="169" fontId="0" fillId="0" borderId="0" xfId="0" applyNumberFormat="1"/>
    <xf numFmtId="0" fontId="1" fillId="0" borderId="0" xfId="0" applyFont="1" applyAlignment="1">
      <alignment horizontal="center" vertical="center"/>
    </xf>
    <xf numFmtId="166" fontId="0" fillId="0" borderId="8" xfId="0" applyNumberFormat="1"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166" fontId="0" fillId="0" borderId="7" xfId="0" applyNumberFormat="1" applyBorder="1" applyAlignment="1">
      <alignment horizontal="center" vertical="center"/>
    </xf>
    <xf numFmtId="0" fontId="7" fillId="0" borderId="3" xfId="0" applyFont="1"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1" fontId="0" fillId="0" borderId="7" xfId="0" applyNumberFormat="1" applyBorder="1" applyAlignment="1">
      <alignment horizontal="center" vertical="center"/>
    </xf>
    <xf numFmtId="0" fontId="1" fillId="0" borderId="1" xfId="0" applyFont="1" applyBorder="1" applyAlignment="1">
      <alignment horizontal="left" vertical="center" wrapText="1"/>
    </xf>
    <xf numFmtId="1" fontId="0" fillId="0" borderId="10" xfId="0" applyNumberFormat="1" applyBorder="1" applyAlignment="1">
      <alignment horizontal="center" vertical="center"/>
    </xf>
    <xf numFmtId="166" fontId="0" fillId="0" borderId="11" xfId="0" applyNumberFormat="1" applyBorder="1" applyAlignment="1">
      <alignment horizontal="center" vertical="center"/>
    </xf>
    <xf numFmtId="2" fontId="0" fillId="0" borderId="12" xfId="0" applyNumberFormat="1" applyBorder="1" applyAlignment="1">
      <alignment horizontal="center" vertical="center"/>
    </xf>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6" fontId="0" fillId="0" borderId="12"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66" fontId="0" fillId="0" borderId="10"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1" xfId="0" applyNumberFormat="1" applyBorder="1" applyAlignment="1">
      <alignment horizontal="center" vertical="center"/>
    </xf>
    <xf numFmtId="0" fontId="0" fillId="0" borderId="0" xfId="0" applyAlignment="1">
      <alignment horizontal="center" vertical="center"/>
    </xf>
    <xf numFmtId="0" fontId="10" fillId="0" borderId="0" xfId="0" applyFont="1"/>
    <xf numFmtId="0" fontId="11" fillId="0" borderId="2"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0" xfId="0" applyFont="1" applyAlignment="1">
      <alignment horizontal="center" vertical="center"/>
    </xf>
    <xf numFmtId="0" fontId="13" fillId="0" borderId="6" xfId="0" applyFont="1" applyBorder="1" applyAlignment="1">
      <alignment horizontal="center" vertical="center"/>
    </xf>
    <xf numFmtId="0" fontId="13" fillId="0" borderId="15" xfId="0" applyFont="1" applyBorder="1" applyAlignment="1">
      <alignment horizontal="center" vertical="center"/>
    </xf>
    <xf numFmtId="10" fontId="13" fillId="0" borderId="0" xfId="0" applyNumberFormat="1" applyFont="1" applyAlignment="1">
      <alignment horizontal="center" vertical="center"/>
    </xf>
    <xf numFmtId="10" fontId="13" fillId="0" borderId="15" xfId="0" applyNumberFormat="1" applyFont="1" applyBorder="1" applyAlignment="1">
      <alignment horizontal="center" vertical="center"/>
    </xf>
    <xf numFmtId="0" fontId="13" fillId="0" borderId="9" xfId="0" applyFont="1" applyBorder="1" applyAlignment="1">
      <alignment horizontal="center" vertical="center"/>
    </xf>
    <xf numFmtId="0" fontId="13" fillId="0" borderId="5" xfId="0" applyFont="1" applyBorder="1" applyAlignment="1">
      <alignment horizontal="center" vertical="center"/>
    </xf>
    <xf numFmtId="10" fontId="13" fillId="0" borderId="5" xfId="0" applyNumberFormat="1" applyFont="1" applyBorder="1" applyAlignment="1">
      <alignment horizontal="center" vertical="center"/>
    </xf>
    <xf numFmtId="10" fontId="13" fillId="0" borderId="6" xfId="0" applyNumberFormat="1" applyFont="1" applyBorder="1" applyAlignment="1">
      <alignment horizontal="center" vertical="center"/>
    </xf>
    <xf numFmtId="0" fontId="13" fillId="0" borderId="8" xfId="0" applyFont="1" applyBorder="1" applyAlignment="1">
      <alignment horizontal="center" vertical="center"/>
    </xf>
    <xf numFmtId="10" fontId="13" fillId="0" borderId="8" xfId="0" applyNumberFormat="1" applyFont="1" applyBorder="1" applyAlignment="1">
      <alignment horizontal="center" vertical="center"/>
    </xf>
    <xf numFmtId="10" fontId="13" fillId="0" borderId="9" xfId="0" applyNumberFormat="1" applyFont="1" applyBorder="1" applyAlignment="1">
      <alignment horizontal="center" vertical="center"/>
    </xf>
    <xf numFmtId="170" fontId="0" fillId="0" borderId="0" xfId="0" applyNumberFormat="1" applyAlignment="1">
      <alignment horizontal="center"/>
    </xf>
    <xf numFmtId="170" fontId="0" fillId="0" borderId="8" xfId="0" applyNumberFormat="1" applyBorder="1" applyAlignment="1">
      <alignment horizontal="center"/>
    </xf>
    <xf numFmtId="170" fontId="0" fillId="0" borderId="13" xfId="0" applyNumberFormat="1" applyBorder="1" applyAlignment="1">
      <alignment horizontal="center"/>
    </xf>
    <xf numFmtId="170" fontId="0" fillId="0" borderId="7" xfId="0" applyNumberFormat="1" applyBorder="1" applyAlignment="1">
      <alignment horizontal="center"/>
    </xf>
    <xf numFmtId="0" fontId="0" fillId="0" borderId="0" xfId="0" applyAlignment="1">
      <alignment vertical="center"/>
    </xf>
    <xf numFmtId="0" fontId="14" fillId="0" borderId="0" xfId="0" applyFont="1" applyAlignment="1">
      <alignment horizontal="center" vertical="center"/>
    </xf>
    <xf numFmtId="0" fontId="10" fillId="0" borderId="0" xfId="0" applyFont="1" applyAlignment="1">
      <alignment vertical="center"/>
    </xf>
    <xf numFmtId="0" fontId="0" fillId="0" borderId="20" xfId="0" applyBorder="1"/>
    <xf numFmtId="0" fontId="0" fillId="0" borderId="20" xfId="0" applyBorder="1" applyAlignment="1">
      <alignment horizontal="center" vertical="center"/>
    </xf>
    <xf numFmtId="0" fontId="1" fillId="0" borderId="20" xfId="0" applyFont="1" applyBorder="1" applyAlignment="1">
      <alignment horizontal="center"/>
    </xf>
    <xf numFmtId="0" fontId="0" fillId="0" borderId="20" xfId="0" applyBorder="1" applyAlignment="1">
      <alignment horizontal="center"/>
    </xf>
    <xf numFmtId="0" fontId="2" fillId="0" borderId="0" xfId="0" applyFont="1" applyAlignment="1">
      <alignment horizontal="center"/>
    </xf>
    <xf numFmtId="0" fontId="15" fillId="0" borderId="7" xfId="0" applyFont="1" applyBorder="1"/>
    <xf numFmtId="0" fontId="15" fillId="0" borderId="32" xfId="0" applyFont="1" applyBorder="1" applyAlignment="1">
      <alignment horizontal="center"/>
    </xf>
    <xf numFmtId="0" fontId="15" fillId="0" borderId="32" xfId="0" applyFont="1" applyBorder="1" applyAlignment="1">
      <alignment horizontal="center" vertical="center"/>
    </xf>
    <xf numFmtId="0" fontId="15" fillId="0" borderId="3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wrapText="1"/>
    </xf>
    <xf numFmtId="0" fontId="16" fillId="0" borderId="25" xfId="0" applyFont="1" applyBorder="1" applyAlignment="1">
      <alignment horizontal="center"/>
    </xf>
    <xf numFmtId="0" fontId="16" fillId="0" borderId="22" xfId="0" applyFont="1" applyBorder="1" applyAlignment="1">
      <alignment horizontal="center"/>
    </xf>
    <xf numFmtId="0" fontId="16" fillId="0" borderId="0" xfId="0" applyFont="1" applyAlignment="1">
      <alignment horizontal="center"/>
    </xf>
    <xf numFmtId="0" fontId="16" fillId="0" borderId="26" xfId="0" applyFont="1" applyBorder="1" applyAlignment="1">
      <alignment horizontal="center"/>
    </xf>
    <xf numFmtId="0" fontId="16" fillId="0" borderId="23" xfId="0" applyFont="1" applyBorder="1" applyAlignment="1">
      <alignment horizontal="center"/>
    </xf>
    <xf numFmtId="0" fontId="16" fillId="0" borderId="24" xfId="0" applyFont="1" applyBorder="1" applyAlignment="1">
      <alignment horizontal="center"/>
    </xf>
    <xf numFmtId="0" fontId="16" fillId="0" borderId="21" xfId="0" applyFont="1" applyBorder="1" applyAlignment="1">
      <alignment horizontal="center"/>
    </xf>
    <xf numFmtId="0" fontId="16" fillId="0" borderId="25" xfId="0" applyFont="1" applyBorder="1"/>
    <xf numFmtId="0" fontId="16" fillId="0" borderId="26" xfId="0" applyFont="1" applyBorder="1"/>
    <xf numFmtId="0" fontId="16" fillId="0" borderId="37" xfId="0" applyFont="1" applyBorder="1" applyAlignment="1">
      <alignment horizontal="center"/>
    </xf>
    <xf numFmtId="0" fontId="16" fillId="0" borderId="34" xfId="0" applyFont="1" applyBorder="1" applyAlignment="1">
      <alignment horizontal="center"/>
    </xf>
    <xf numFmtId="0" fontId="16" fillId="0" borderId="8" xfId="0" applyFont="1" applyBorder="1" applyAlignment="1">
      <alignment horizontal="center"/>
    </xf>
    <xf numFmtId="0" fontId="16" fillId="0" borderId="0" xfId="0" applyFont="1"/>
    <xf numFmtId="166" fontId="0" fillId="0" borderId="13" xfId="0" applyNumberFormat="1" applyBorder="1" applyAlignment="1">
      <alignment horizontal="center"/>
    </xf>
    <xf numFmtId="166" fontId="0" fillId="0" borderId="7" xfId="0" applyNumberFormat="1" applyBorder="1" applyAlignment="1">
      <alignment horizontal="center"/>
    </xf>
    <xf numFmtId="0" fontId="9" fillId="0" borderId="0" xfId="0" applyFont="1" applyAlignment="1">
      <alignment horizontal="center"/>
    </xf>
    <xf numFmtId="0" fontId="9" fillId="0" borderId="0" xfId="0" applyFont="1" applyAlignment="1">
      <alignment horizontal="center" vertical="center" wrapText="1"/>
    </xf>
    <xf numFmtId="0" fontId="15" fillId="0" borderId="0" xfId="0" applyFont="1" applyAlignment="1">
      <alignment horizontal="center"/>
    </xf>
    <xf numFmtId="0" fontId="16" fillId="0" borderId="0" xfId="0" applyFont="1" applyAlignment="1">
      <alignment horizontal="center" vertical="center"/>
    </xf>
    <xf numFmtId="9" fontId="16" fillId="0" borderId="0" xfId="0" applyNumberFormat="1" applyFont="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0" xfId="0" applyFont="1" applyAlignment="1">
      <alignment vertical="center" wrapText="1"/>
    </xf>
    <xf numFmtId="49" fontId="16" fillId="0" borderId="0" xfId="0" applyNumberFormat="1" applyFont="1" applyAlignment="1">
      <alignment horizontal="center"/>
    </xf>
    <xf numFmtId="166" fontId="0" fillId="0" borderId="0" xfId="0" applyNumberFormat="1" applyAlignment="1">
      <alignment horizontal="center" vertical="center"/>
    </xf>
    <xf numFmtId="165" fontId="0" fillId="0" borderId="0" xfId="0" applyNumberFormat="1" applyAlignment="1">
      <alignment horizontal="center" vertical="center"/>
    </xf>
    <xf numFmtId="10" fontId="0" fillId="0" borderId="0" xfId="0" applyNumberFormat="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xf numFmtId="0" fontId="13" fillId="0" borderId="17" xfId="0" applyFont="1" applyBorder="1" applyAlignment="1">
      <alignment horizontal="center" vertical="center"/>
    </xf>
    <xf numFmtId="0" fontId="13" fillId="0" borderId="19" xfId="0" applyFont="1" applyBorder="1" applyAlignment="1">
      <alignment horizontal="center" vertical="center"/>
    </xf>
    <xf numFmtId="0" fontId="9" fillId="0" borderId="0" xfId="0" applyFont="1" applyAlignment="1">
      <alignment horizontal="center" vertical="center"/>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6" fillId="5" borderId="2" xfId="0" applyFont="1" applyFill="1" applyBorder="1" applyAlignment="1">
      <alignment vertical="center"/>
    </xf>
    <xf numFmtId="0" fontId="6" fillId="5" borderId="14" xfId="0" applyFont="1" applyFill="1" applyBorder="1" applyAlignment="1">
      <alignment vertical="center"/>
    </xf>
    <xf numFmtId="0" fontId="6" fillId="5" borderId="3" xfId="0" applyFont="1" applyFill="1" applyBorder="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14" xfId="0" applyFont="1" applyFill="1" applyBorder="1" applyAlignment="1">
      <alignment vertical="center"/>
    </xf>
    <xf numFmtId="0" fontId="1" fillId="0" borderId="1"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center" vertical="center" textRotation="90"/>
    </xf>
    <xf numFmtId="0" fontId="0" fillId="0" borderId="14" xfId="0" applyBorder="1" applyAlignment="1">
      <alignment horizontal="center" vertical="center" textRotation="90"/>
    </xf>
    <xf numFmtId="0" fontId="0" fillId="0" borderId="3" xfId="0" applyBorder="1" applyAlignment="1">
      <alignment horizontal="center" vertical="center" textRotation="90"/>
    </xf>
    <xf numFmtId="0" fontId="0" fillId="0" borderId="20" xfId="0" applyBorder="1" applyAlignment="1">
      <alignment horizontal="center" vertical="center"/>
    </xf>
    <xf numFmtId="0" fontId="16" fillId="0" borderId="25"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5" xfId="0" applyFont="1" applyBorder="1" applyAlignment="1">
      <alignment horizontal="center" vertical="center" wrapText="1"/>
    </xf>
    <xf numFmtId="0" fontId="15" fillId="0" borderId="27" xfId="0" applyFont="1" applyBorder="1" applyAlignment="1">
      <alignment horizontal="center"/>
    </xf>
    <xf numFmtId="0" fontId="15" fillId="0" borderId="28" xfId="0" applyFont="1" applyBorder="1" applyAlignment="1">
      <alignment horizontal="center"/>
    </xf>
    <xf numFmtId="0" fontId="15" fillId="0" borderId="31" xfId="0" applyFont="1" applyBorder="1" applyAlignment="1">
      <alignment horizontal="center"/>
    </xf>
    <xf numFmtId="0" fontId="15" fillId="0" borderId="29" xfId="0" applyFont="1" applyBorder="1" applyAlignment="1">
      <alignment horizontal="center"/>
    </xf>
    <xf numFmtId="0" fontId="15" fillId="0" borderId="30" xfId="0" applyFont="1" applyBorder="1" applyAlignment="1">
      <alignment horizontal="center"/>
    </xf>
    <xf numFmtId="0" fontId="16" fillId="0" borderId="25" xfId="0" applyFont="1" applyBorder="1" applyAlignment="1">
      <alignment horizontal="center" vertical="center"/>
    </xf>
    <xf numFmtId="0" fontId="16" fillId="0" borderId="34" xfId="0" applyFont="1" applyBorder="1" applyAlignment="1">
      <alignment horizontal="center" vertical="center"/>
    </xf>
    <xf numFmtId="0" fontId="16" fillId="0" borderId="39" xfId="0" applyFont="1" applyBorder="1" applyAlignment="1">
      <alignment horizontal="center" vertical="center"/>
    </xf>
    <xf numFmtId="0" fontId="16" fillId="0" borderId="13" xfId="0" applyFont="1" applyBorder="1" applyAlignment="1">
      <alignment horizontal="center" vertical="center"/>
    </xf>
    <xf numFmtId="0" fontId="16" fillId="0" borderId="7" xfId="0" applyFont="1" applyBorder="1" applyAlignment="1">
      <alignment horizontal="center" vertical="center"/>
    </xf>
    <xf numFmtId="0" fontId="16" fillId="0" borderId="38"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2" fontId="0" fillId="0" borderId="0" xfId="0" applyNumberFormat="1" applyAlignment="1">
      <alignment horizontal="center"/>
    </xf>
    <xf numFmtId="0" fontId="17" fillId="0" borderId="0" xfId="0" applyFont="1" applyAlignment="1">
      <alignment horizontal="center" vertical="center"/>
    </xf>
    <xf numFmtId="0" fontId="17" fillId="0" borderId="0" xfId="0" applyFont="1" applyAlignment="1">
      <alignment horizontal="center"/>
    </xf>
    <xf numFmtId="1" fontId="16" fillId="0" borderId="0" xfId="0" applyNumberFormat="1" applyFont="1" applyAlignment="1">
      <alignment horizontal="center" vertical="center"/>
    </xf>
    <xf numFmtId="2" fontId="16" fillId="0" borderId="0" xfId="0" applyNumberFormat="1" applyFont="1" applyAlignment="1">
      <alignment horizontal="center" vertical="center"/>
    </xf>
    <xf numFmtId="0" fontId="16" fillId="0" borderId="0" xfId="0" applyFont="1" applyAlignment="1">
      <alignment horizontal="center" vertical="center"/>
    </xf>
    <xf numFmtId="0" fontId="0" fillId="0" borderId="0" xfId="0" applyNumberFormat="1"/>
    <xf numFmtId="10" fontId="0" fillId="0" borderId="0" xfId="2" applyNumberFormat="1" applyFont="1"/>
    <xf numFmtId="49" fontId="0" fillId="0" borderId="0" xfId="0" applyNumberFormat="1"/>
    <xf numFmtId="0" fontId="11" fillId="0" borderId="0" xfId="0" applyFont="1"/>
    <xf numFmtId="0" fontId="0" fillId="0" borderId="0" xfId="0"/>
    <xf numFmtId="0" fontId="1" fillId="0" borderId="0" xfId="0" applyFont="1" applyAlignment="1">
      <alignment horizontal="center"/>
    </xf>
    <xf numFmtId="0" fontId="0" fillId="0" borderId="0" xfId="0"/>
    <xf numFmtId="0" fontId="1" fillId="0" borderId="0" xfId="0" applyFont="1" applyAlignment="1">
      <alignment horizontal="center"/>
    </xf>
  </cellXfs>
  <cellStyles count="3">
    <cellStyle name="Normal" xfId="0" builtinId="0"/>
    <cellStyle name="Percent" xfId="2" builtinId="5"/>
    <cellStyle name="Standard_0-pcddf lebens- und futtermittel" xfId="1" xr:uid="{373770BF-9301-4160-81B2-C05B086356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F5F6-C13C-4627-9FFB-40E2E57F5017}">
  <dimension ref="A1:G17"/>
  <sheetViews>
    <sheetView workbookViewId="0">
      <selection activeCell="G12" sqref="G12"/>
    </sheetView>
  </sheetViews>
  <sheetFormatPr defaultRowHeight="15"/>
  <cols>
    <col min="1" max="1" width="20.140625" customWidth="1"/>
    <col min="2" max="2" width="8" bestFit="1" customWidth="1"/>
    <col min="3" max="3" width="41" customWidth="1"/>
    <col min="4" max="4" width="25.7109375" bestFit="1" customWidth="1"/>
    <col min="5" max="5" width="28.42578125" bestFit="1" customWidth="1"/>
    <col min="6" max="6" width="20.28515625" bestFit="1" customWidth="1"/>
    <col min="7" max="7" width="16.28515625" bestFit="1" customWidth="1"/>
  </cols>
  <sheetData>
    <row r="1" spans="1:7">
      <c r="A1" s="1" t="s">
        <v>0</v>
      </c>
      <c r="B1" s="1" t="s">
        <v>1</v>
      </c>
      <c r="C1" s="1" t="s">
        <v>2</v>
      </c>
      <c r="D1" s="1" t="s">
        <v>3</v>
      </c>
      <c r="E1" s="1" t="s">
        <v>4</v>
      </c>
      <c r="F1" s="1" t="s">
        <v>5</v>
      </c>
      <c r="G1" s="1" t="s">
        <v>6</v>
      </c>
    </row>
    <row r="2" spans="1:7" ht="82.5" customHeight="1">
      <c r="A2" s="2" t="s">
        <v>7</v>
      </c>
      <c r="B2" s="2" t="s">
        <v>8</v>
      </c>
      <c r="C2" s="2" t="s">
        <v>22</v>
      </c>
      <c r="D2" s="2" t="s">
        <v>9</v>
      </c>
      <c r="E2" s="2">
        <v>20</v>
      </c>
      <c r="F2" s="2" t="s">
        <v>10</v>
      </c>
      <c r="G2" s="2" t="s">
        <v>10</v>
      </c>
    </row>
    <row r="3" spans="1:7" ht="45">
      <c r="A3" s="2" t="s">
        <v>18</v>
      </c>
      <c r="B3" s="2" t="s">
        <v>12</v>
      </c>
      <c r="C3" s="2" t="s">
        <v>23</v>
      </c>
      <c r="D3" s="2" t="s">
        <v>34</v>
      </c>
      <c r="E3" s="2">
        <v>20</v>
      </c>
      <c r="F3" s="2" t="s">
        <v>10</v>
      </c>
      <c r="G3" s="2" t="s">
        <v>37</v>
      </c>
    </row>
    <row r="4" spans="1:7" ht="30">
      <c r="A4" s="2" t="s">
        <v>18</v>
      </c>
      <c r="B4" s="2" t="s">
        <v>13</v>
      </c>
      <c r="C4" s="2" t="s">
        <v>24</v>
      </c>
      <c r="D4" s="2" t="s">
        <v>35</v>
      </c>
      <c r="E4" s="2">
        <v>20</v>
      </c>
      <c r="F4" s="2" t="s">
        <v>10</v>
      </c>
      <c r="G4" s="2" t="s">
        <v>10</v>
      </c>
    </row>
    <row r="5" spans="1:7" ht="45">
      <c r="A5" s="3" t="s">
        <v>26</v>
      </c>
      <c r="B5" s="3" t="s">
        <v>27</v>
      </c>
      <c r="C5" s="3" t="s">
        <v>28</v>
      </c>
      <c r="D5" s="3"/>
      <c r="E5" s="3"/>
      <c r="F5" s="3" t="s">
        <v>11</v>
      </c>
      <c r="G5" s="3" t="s">
        <v>11</v>
      </c>
    </row>
    <row r="6" spans="1:7" ht="30">
      <c r="A6" s="2" t="s">
        <v>19</v>
      </c>
      <c r="B6" s="2" t="s">
        <v>14</v>
      </c>
      <c r="C6" s="2" t="s">
        <v>25</v>
      </c>
      <c r="D6" s="2" t="s">
        <v>34</v>
      </c>
      <c r="E6" s="2">
        <v>20</v>
      </c>
      <c r="F6" s="2" t="s">
        <v>10</v>
      </c>
      <c r="G6" s="2" t="s">
        <v>11</v>
      </c>
    </row>
    <row r="7" spans="1:7" ht="60">
      <c r="A7" s="2" t="s">
        <v>29</v>
      </c>
      <c r="B7" s="2" t="s">
        <v>15</v>
      </c>
      <c r="C7" s="2" t="s">
        <v>30</v>
      </c>
      <c r="D7" s="2" t="s">
        <v>33</v>
      </c>
      <c r="E7" s="2">
        <v>20</v>
      </c>
      <c r="F7" s="2" t="s">
        <v>10</v>
      </c>
      <c r="G7" s="2" t="s">
        <v>10</v>
      </c>
    </row>
    <row r="8" spans="1:7" ht="45">
      <c r="A8" s="2" t="s">
        <v>20</v>
      </c>
      <c r="B8" s="2" t="s">
        <v>16</v>
      </c>
      <c r="C8" s="2" t="s">
        <v>31</v>
      </c>
      <c r="D8" s="2" t="s">
        <v>36</v>
      </c>
      <c r="E8" s="2">
        <v>20</v>
      </c>
      <c r="F8" s="2" t="s">
        <v>10</v>
      </c>
      <c r="G8" s="2" t="s">
        <v>38</v>
      </c>
    </row>
    <row r="9" spans="1:7" ht="60">
      <c r="A9" s="2" t="s">
        <v>21</v>
      </c>
      <c r="B9" s="2" t="s">
        <v>17</v>
      </c>
      <c r="C9" s="2" t="s">
        <v>32</v>
      </c>
      <c r="D9" s="2" t="s">
        <v>35</v>
      </c>
      <c r="E9" s="2">
        <v>20</v>
      </c>
      <c r="F9" s="2" t="s">
        <v>10</v>
      </c>
      <c r="G9" s="2" t="s">
        <v>10</v>
      </c>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7BAA-2665-4922-BA8F-7EA67A52804C}">
  <dimension ref="A1:L25"/>
  <sheetViews>
    <sheetView topLeftCell="A8" workbookViewId="0">
      <selection activeCell="C35" sqref="C35"/>
    </sheetView>
  </sheetViews>
  <sheetFormatPr defaultColWidth="8.85546875" defaultRowHeight="15"/>
  <cols>
    <col min="1" max="1" width="14.140625" bestFit="1" customWidth="1"/>
    <col min="2" max="2" width="14.140625" customWidth="1"/>
    <col min="3" max="3" width="18.140625" bestFit="1" customWidth="1"/>
    <col min="4" max="4" width="9.5703125" bestFit="1" customWidth="1"/>
    <col min="5" max="5" width="16.140625" bestFit="1" customWidth="1"/>
    <col min="6" max="6" width="19.140625" bestFit="1" customWidth="1"/>
    <col min="7" max="7" width="23.5703125" bestFit="1" customWidth="1"/>
    <col min="8" max="8" width="15.5703125" bestFit="1" customWidth="1"/>
    <col min="9" max="9" width="15.42578125" bestFit="1" customWidth="1"/>
  </cols>
  <sheetData>
    <row r="1" spans="1:9" s="7" customFormat="1">
      <c r="A1" s="7" t="s">
        <v>44</v>
      </c>
      <c r="B1" s="7" t="s">
        <v>39</v>
      </c>
      <c r="C1" s="7" t="s">
        <v>45</v>
      </c>
      <c r="D1" s="7" t="s">
        <v>46</v>
      </c>
      <c r="E1" s="7" t="s">
        <v>74</v>
      </c>
      <c r="F1" s="7" t="s">
        <v>47</v>
      </c>
      <c r="G1" s="7" t="s">
        <v>48</v>
      </c>
      <c r="H1" s="7" t="s">
        <v>49</v>
      </c>
      <c r="I1" s="7" t="s">
        <v>50</v>
      </c>
    </row>
    <row r="2" spans="1:9">
      <c r="A2" t="s">
        <v>56</v>
      </c>
      <c r="B2" t="s">
        <v>12</v>
      </c>
      <c r="C2" t="s">
        <v>40</v>
      </c>
      <c r="D2" t="s">
        <v>60</v>
      </c>
      <c r="E2">
        <v>500</v>
      </c>
      <c r="F2" s="5">
        <v>0</v>
      </c>
      <c r="G2" s="5">
        <v>0</v>
      </c>
      <c r="H2" s="5">
        <v>0</v>
      </c>
      <c r="I2" s="5">
        <v>92.49832252292552</v>
      </c>
    </row>
    <row r="3" spans="1:9">
      <c r="A3" t="s">
        <v>57</v>
      </c>
      <c r="B3" t="s">
        <v>12</v>
      </c>
      <c r="C3" t="s">
        <v>40</v>
      </c>
      <c r="D3" t="s">
        <v>60</v>
      </c>
      <c r="E3">
        <v>600</v>
      </c>
      <c r="F3" s="5">
        <v>0</v>
      </c>
      <c r="G3" s="5">
        <v>0</v>
      </c>
      <c r="H3" s="5">
        <v>0</v>
      </c>
      <c r="I3" s="5">
        <v>85.51218571152981</v>
      </c>
    </row>
    <row r="4" spans="1:9">
      <c r="A4" t="s">
        <v>58</v>
      </c>
      <c r="B4" t="s">
        <v>12</v>
      </c>
      <c r="C4" t="s">
        <v>40</v>
      </c>
      <c r="D4" t="s">
        <v>60</v>
      </c>
      <c r="E4">
        <v>700</v>
      </c>
      <c r="F4" s="5">
        <v>0</v>
      </c>
      <c r="G4" s="5">
        <v>0</v>
      </c>
      <c r="H4" s="5">
        <v>0</v>
      </c>
      <c r="I4" s="5">
        <v>5.8781461470051974</v>
      </c>
    </row>
    <row r="5" spans="1:9">
      <c r="A5" t="s">
        <v>59</v>
      </c>
      <c r="B5" t="s">
        <v>13</v>
      </c>
      <c r="C5" t="s">
        <v>40</v>
      </c>
      <c r="D5" t="s">
        <v>60</v>
      </c>
      <c r="E5">
        <v>500</v>
      </c>
      <c r="F5" s="5">
        <v>100</v>
      </c>
      <c r="G5" s="5">
        <v>100</v>
      </c>
      <c r="H5" s="5">
        <v>0</v>
      </c>
      <c r="I5" s="5">
        <v>100</v>
      </c>
    </row>
    <row r="6" spans="1:9">
      <c r="A6" t="s">
        <v>61</v>
      </c>
      <c r="B6" t="s">
        <v>13</v>
      </c>
      <c r="C6" t="s">
        <v>40</v>
      </c>
      <c r="D6" t="s">
        <v>60</v>
      </c>
      <c r="E6">
        <v>600</v>
      </c>
      <c r="F6" s="5">
        <v>100</v>
      </c>
      <c r="G6" s="5">
        <v>100</v>
      </c>
      <c r="H6" s="5">
        <v>0</v>
      </c>
      <c r="I6" s="5">
        <v>0</v>
      </c>
    </row>
    <row r="7" spans="1:9">
      <c r="A7" t="s">
        <v>62</v>
      </c>
      <c r="B7" t="s">
        <v>13</v>
      </c>
      <c r="C7" t="s">
        <v>40</v>
      </c>
      <c r="D7" t="s">
        <v>60</v>
      </c>
      <c r="E7">
        <v>700</v>
      </c>
      <c r="F7" s="5">
        <v>100</v>
      </c>
      <c r="G7" s="5">
        <v>100</v>
      </c>
      <c r="H7" s="5">
        <v>0</v>
      </c>
      <c r="I7" s="5">
        <v>100</v>
      </c>
    </row>
    <row r="8" spans="1:9">
      <c r="A8" t="s">
        <v>63</v>
      </c>
      <c r="B8" t="s">
        <v>13</v>
      </c>
      <c r="C8" t="s">
        <v>40</v>
      </c>
      <c r="D8" t="s">
        <v>60</v>
      </c>
      <c r="E8">
        <v>800</v>
      </c>
      <c r="F8" s="5">
        <v>100</v>
      </c>
      <c r="G8" s="5">
        <v>100</v>
      </c>
      <c r="H8" s="5">
        <v>0</v>
      </c>
      <c r="I8" s="5">
        <v>0</v>
      </c>
    </row>
    <row r="9" spans="1:9">
      <c r="A9" t="s">
        <v>64</v>
      </c>
      <c r="B9" t="s">
        <v>8</v>
      </c>
      <c r="C9" t="s">
        <v>40</v>
      </c>
      <c r="D9" t="s">
        <v>60</v>
      </c>
      <c r="E9">
        <v>600</v>
      </c>
      <c r="F9" s="5">
        <v>0</v>
      </c>
      <c r="G9" s="5">
        <v>0</v>
      </c>
      <c r="H9" s="5">
        <v>0</v>
      </c>
      <c r="I9" s="5">
        <v>100</v>
      </c>
    </row>
    <row r="10" spans="1:9">
      <c r="A10" t="s">
        <v>65</v>
      </c>
      <c r="B10" t="s">
        <v>8</v>
      </c>
      <c r="C10" t="s">
        <v>40</v>
      </c>
      <c r="D10" t="s">
        <v>60</v>
      </c>
      <c r="E10">
        <v>800</v>
      </c>
      <c r="F10" s="5">
        <v>77.065351418002464</v>
      </c>
      <c r="G10" s="5">
        <v>69.097651421508033</v>
      </c>
      <c r="H10" s="5">
        <v>22.934648581997539</v>
      </c>
      <c r="I10" s="5">
        <v>0</v>
      </c>
    </row>
    <row r="11" spans="1:9">
      <c r="A11" t="s">
        <v>68</v>
      </c>
      <c r="B11" t="s">
        <v>15</v>
      </c>
      <c r="C11" t="s">
        <v>40</v>
      </c>
      <c r="D11" t="s">
        <v>60</v>
      </c>
      <c r="E11">
        <v>600</v>
      </c>
      <c r="F11" s="5">
        <v>100</v>
      </c>
      <c r="G11" s="5">
        <v>100</v>
      </c>
      <c r="H11" s="5">
        <v>0</v>
      </c>
      <c r="I11" s="5">
        <v>11.45832152139543</v>
      </c>
    </row>
    <row r="12" spans="1:9">
      <c r="A12" t="s">
        <v>69</v>
      </c>
      <c r="B12" t="s">
        <v>15</v>
      </c>
      <c r="C12" t="s">
        <v>40</v>
      </c>
      <c r="D12" t="s">
        <v>60</v>
      </c>
      <c r="E12">
        <v>750</v>
      </c>
      <c r="F12" s="5">
        <v>86.172344689378804</v>
      </c>
      <c r="G12" s="5">
        <v>81.07411267760169</v>
      </c>
      <c r="H12" s="5">
        <v>13.8276553106212</v>
      </c>
      <c r="I12" s="5">
        <v>0</v>
      </c>
    </row>
    <row r="17" spans="1:12">
      <c r="A17" s="7" t="s">
        <v>44</v>
      </c>
      <c r="B17" t="s">
        <v>56</v>
      </c>
      <c r="C17" t="s">
        <v>57</v>
      </c>
      <c r="D17" t="s">
        <v>58</v>
      </c>
      <c r="E17" t="s">
        <v>59</v>
      </c>
      <c r="F17" t="s">
        <v>61</v>
      </c>
      <c r="G17" t="s">
        <v>62</v>
      </c>
      <c r="H17" t="s">
        <v>63</v>
      </c>
      <c r="I17" t="s">
        <v>64</v>
      </c>
      <c r="J17" t="s">
        <v>65</v>
      </c>
      <c r="K17" t="s">
        <v>68</v>
      </c>
      <c r="L17" t="s">
        <v>69</v>
      </c>
    </row>
    <row r="18" spans="1:12">
      <c r="A18" s="7" t="s">
        <v>39</v>
      </c>
      <c r="B18" t="s">
        <v>12</v>
      </c>
      <c r="C18" t="s">
        <v>12</v>
      </c>
      <c r="D18" t="s">
        <v>12</v>
      </c>
      <c r="E18" t="s">
        <v>13</v>
      </c>
      <c r="F18" t="s">
        <v>13</v>
      </c>
      <c r="G18" t="s">
        <v>13</v>
      </c>
      <c r="H18" t="s">
        <v>13</v>
      </c>
      <c r="I18" t="s">
        <v>8</v>
      </c>
      <c r="J18" t="s">
        <v>8</v>
      </c>
      <c r="K18" t="s">
        <v>15</v>
      </c>
      <c r="L18" t="s">
        <v>15</v>
      </c>
    </row>
    <row r="19" spans="1:12">
      <c r="A19" s="7" t="s">
        <v>45</v>
      </c>
      <c r="B19" t="s">
        <v>40</v>
      </c>
      <c r="C19" t="s">
        <v>40</v>
      </c>
      <c r="D19" t="s">
        <v>40</v>
      </c>
      <c r="E19" t="s">
        <v>40</v>
      </c>
      <c r="F19" t="s">
        <v>40</v>
      </c>
      <c r="G19" t="s">
        <v>40</v>
      </c>
      <c r="H19" t="s">
        <v>40</v>
      </c>
      <c r="I19" t="s">
        <v>40</v>
      </c>
      <c r="J19" t="s">
        <v>40</v>
      </c>
      <c r="K19" t="s">
        <v>40</v>
      </c>
      <c r="L19" t="s">
        <v>40</v>
      </c>
    </row>
    <row r="20" spans="1:12">
      <c r="A20" s="7" t="s">
        <v>46</v>
      </c>
      <c r="B20" t="s">
        <v>60</v>
      </c>
      <c r="C20" t="s">
        <v>60</v>
      </c>
      <c r="D20" t="s">
        <v>60</v>
      </c>
      <c r="E20" t="s">
        <v>60</v>
      </c>
      <c r="F20" t="s">
        <v>60</v>
      </c>
      <c r="G20" t="s">
        <v>60</v>
      </c>
      <c r="H20" t="s">
        <v>60</v>
      </c>
      <c r="I20" t="s">
        <v>60</v>
      </c>
      <c r="J20" t="s">
        <v>60</v>
      </c>
      <c r="K20" t="s">
        <v>60</v>
      </c>
      <c r="L20" t="s">
        <v>60</v>
      </c>
    </row>
    <row r="21" spans="1:12">
      <c r="A21" s="7" t="s">
        <v>74</v>
      </c>
      <c r="B21">
        <v>500</v>
      </c>
      <c r="C21">
        <v>600</v>
      </c>
      <c r="D21">
        <v>700</v>
      </c>
      <c r="E21">
        <v>500</v>
      </c>
      <c r="F21">
        <v>600</v>
      </c>
      <c r="G21">
        <v>700</v>
      </c>
      <c r="H21">
        <v>800</v>
      </c>
      <c r="I21">
        <v>600</v>
      </c>
      <c r="J21">
        <v>800</v>
      </c>
      <c r="K21">
        <v>600</v>
      </c>
      <c r="L21">
        <v>750</v>
      </c>
    </row>
    <row r="22" spans="1:12">
      <c r="A22" s="7" t="s">
        <v>47</v>
      </c>
      <c r="B22" s="5">
        <v>0</v>
      </c>
      <c r="C22" s="5">
        <v>0</v>
      </c>
      <c r="D22" s="5">
        <v>0</v>
      </c>
      <c r="E22" s="5">
        <v>100</v>
      </c>
      <c r="F22" s="5">
        <v>100</v>
      </c>
      <c r="G22" s="5">
        <v>100</v>
      </c>
      <c r="H22" s="5">
        <v>100</v>
      </c>
      <c r="I22" s="5">
        <v>0</v>
      </c>
      <c r="J22" s="5">
        <v>77.065351418002464</v>
      </c>
      <c r="K22" s="5">
        <v>100</v>
      </c>
      <c r="L22" s="5">
        <v>86.172344689378804</v>
      </c>
    </row>
    <row r="23" spans="1:12">
      <c r="A23" s="7" t="s">
        <v>48</v>
      </c>
      <c r="B23" s="5">
        <v>0</v>
      </c>
      <c r="C23" s="5">
        <v>0</v>
      </c>
      <c r="D23" s="5">
        <v>0</v>
      </c>
      <c r="E23" s="5">
        <v>100</v>
      </c>
      <c r="F23" s="5">
        <v>100</v>
      </c>
      <c r="G23" s="5">
        <v>100</v>
      </c>
      <c r="H23" s="5">
        <v>100</v>
      </c>
      <c r="I23" s="5">
        <v>0</v>
      </c>
      <c r="J23" s="5">
        <v>69.097651421508033</v>
      </c>
      <c r="K23" s="5">
        <v>100</v>
      </c>
      <c r="L23" s="5">
        <v>81.07411267760169</v>
      </c>
    </row>
    <row r="24" spans="1:12">
      <c r="A24" s="7" t="s">
        <v>49</v>
      </c>
      <c r="B24" s="5">
        <v>0</v>
      </c>
      <c r="C24" s="5">
        <v>0</v>
      </c>
      <c r="D24" s="5">
        <v>0</v>
      </c>
      <c r="E24" s="5">
        <v>0</v>
      </c>
      <c r="F24" s="5">
        <v>0</v>
      </c>
      <c r="G24" s="5">
        <v>0</v>
      </c>
      <c r="H24" s="5">
        <v>0</v>
      </c>
      <c r="I24" s="5">
        <v>0</v>
      </c>
      <c r="J24" s="5">
        <v>22.934648581997539</v>
      </c>
      <c r="K24" s="5">
        <v>0</v>
      </c>
      <c r="L24" s="5">
        <v>13.8276553106212</v>
      </c>
    </row>
    <row r="25" spans="1:12">
      <c r="A25" s="7" t="s">
        <v>50</v>
      </c>
      <c r="B25" s="5">
        <v>92.49832252292552</v>
      </c>
      <c r="C25" s="5">
        <v>85.51218571152981</v>
      </c>
      <c r="D25" s="5">
        <v>5.8781461470051974</v>
      </c>
      <c r="E25" s="5">
        <v>100</v>
      </c>
      <c r="F25" s="5">
        <v>0</v>
      </c>
      <c r="G25" s="5">
        <v>100</v>
      </c>
      <c r="H25" s="5">
        <v>0</v>
      </c>
      <c r="I25" s="5">
        <v>100</v>
      </c>
      <c r="J25" s="5">
        <v>0</v>
      </c>
      <c r="K25" s="5">
        <v>11.45832152139543</v>
      </c>
      <c r="L25" s="5">
        <v>0</v>
      </c>
    </row>
  </sheetData>
  <autoFilter ref="A1:H12" xr:uid="{8A397BAA-2665-4922-BA8F-7EA67A52804C}">
    <sortState xmlns:xlrd2="http://schemas.microsoft.com/office/spreadsheetml/2017/richdata2" ref="A2:H12">
      <sortCondition ref="C1:C12"/>
    </sortState>
  </autoFilter>
  <sortState xmlns:xlrd2="http://schemas.microsoft.com/office/spreadsheetml/2017/richdata2" ref="A2:M8">
    <sortCondition ref="C2:C8"/>
    <sortCondition ref="E2:E8"/>
    <sortCondition ref="D2:D8"/>
  </sortState>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EF0E-77CD-4BFB-A1EA-A923E82985FC}">
  <dimension ref="A1:U32"/>
  <sheetViews>
    <sheetView workbookViewId="0">
      <selection activeCell="B31" sqref="B31:U32"/>
    </sheetView>
  </sheetViews>
  <sheetFormatPr defaultColWidth="8.85546875" defaultRowHeight="15"/>
  <cols>
    <col min="1" max="1" width="14.140625" bestFit="1" customWidth="1"/>
    <col min="2" max="2" width="14.140625" customWidth="1"/>
    <col min="3" max="3" width="18.140625" bestFit="1" customWidth="1"/>
    <col min="4" max="4" width="9.5703125" bestFit="1" customWidth="1"/>
    <col min="5" max="5" width="16.140625" bestFit="1" customWidth="1"/>
    <col min="6" max="6" width="19.140625" bestFit="1" customWidth="1"/>
    <col min="7" max="7" width="23.5703125" bestFit="1" customWidth="1"/>
    <col min="8" max="8" width="15.5703125" bestFit="1" customWidth="1"/>
    <col min="9" max="9" width="15.42578125" bestFit="1" customWidth="1"/>
  </cols>
  <sheetData>
    <row r="1" spans="1:9" s="7" customFormat="1">
      <c r="A1" s="7" t="s">
        <v>44</v>
      </c>
      <c r="B1" s="7" t="s">
        <v>39</v>
      </c>
      <c r="C1" s="7" t="s">
        <v>45</v>
      </c>
      <c r="D1" s="7" t="s">
        <v>46</v>
      </c>
      <c r="E1" s="7" t="s">
        <v>74</v>
      </c>
      <c r="F1" s="7" t="s">
        <v>47</v>
      </c>
      <c r="G1" s="7" t="s">
        <v>48</v>
      </c>
      <c r="H1" s="7" t="s">
        <v>49</v>
      </c>
      <c r="I1" s="7" t="s">
        <v>50</v>
      </c>
    </row>
    <row r="2" spans="1:9">
      <c r="A2" t="s">
        <v>51</v>
      </c>
      <c r="B2" t="s">
        <v>14</v>
      </c>
      <c r="C2" t="s">
        <v>52</v>
      </c>
      <c r="D2" t="s">
        <v>53</v>
      </c>
      <c r="E2">
        <v>500</v>
      </c>
      <c r="F2" s="5">
        <v>7.6873710749484276</v>
      </c>
      <c r="G2" s="5">
        <v>7.5016774770744794</v>
      </c>
      <c r="H2" s="5">
        <v>92.31262892505157</v>
      </c>
      <c r="I2" s="5">
        <v>26.157407407407401</v>
      </c>
    </row>
    <row r="3" spans="1:9">
      <c r="A3" t="s">
        <v>54</v>
      </c>
      <c r="B3" t="s">
        <v>14</v>
      </c>
      <c r="C3" t="s">
        <v>52</v>
      </c>
      <c r="D3" t="s">
        <v>53</v>
      </c>
      <c r="E3">
        <v>600</v>
      </c>
      <c r="F3" s="5">
        <v>14.7437994895622</v>
      </c>
      <c r="G3" s="5">
        <v>14.487814288470201</v>
      </c>
      <c r="H3" s="5">
        <v>85.256200510437793</v>
      </c>
      <c r="I3" s="5">
        <v>0</v>
      </c>
    </row>
    <row r="4" spans="1:9">
      <c r="A4" t="s">
        <v>55</v>
      </c>
      <c r="B4" t="s">
        <v>14</v>
      </c>
      <c r="C4" t="s">
        <v>52</v>
      </c>
      <c r="D4" t="s">
        <v>53</v>
      </c>
      <c r="E4">
        <v>700</v>
      </c>
      <c r="F4" s="5">
        <v>30.023144105308571</v>
      </c>
      <c r="G4" s="5">
        <v>94.121853852994803</v>
      </c>
      <c r="H4" s="5">
        <v>69.976855894691425</v>
      </c>
      <c r="I4" s="5">
        <v>50.89775696595192</v>
      </c>
    </row>
    <row r="5" spans="1:9">
      <c r="A5" t="s">
        <v>56</v>
      </c>
      <c r="B5" t="s">
        <v>12</v>
      </c>
      <c r="C5" t="s">
        <v>52</v>
      </c>
      <c r="D5" t="s">
        <v>53</v>
      </c>
      <c r="E5">
        <v>500</v>
      </c>
      <c r="F5" s="5">
        <v>0</v>
      </c>
      <c r="G5" s="5">
        <v>0</v>
      </c>
      <c r="H5" s="5">
        <v>100</v>
      </c>
      <c r="I5" s="5">
        <v>0</v>
      </c>
    </row>
    <row r="6" spans="1:9">
      <c r="A6" t="s">
        <v>57</v>
      </c>
      <c r="B6" t="s">
        <v>12</v>
      </c>
      <c r="C6" t="s">
        <v>52</v>
      </c>
      <c r="D6" t="s">
        <v>53</v>
      </c>
      <c r="E6">
        <v>600</v>
      </c>
      <c r="F6" s="5">
        <v>0</v>
      </c>
      <c r="G6" s="5">
        <v>0</v>
      </c>
      <c r="H6" s="5">
        <v>100</v>
      </c>
      <c r="I6" s="5">
        <v>24.511102825972131</v>
      </c>
    </row>
    <row r="7" spans="1:9">
      <c r="A7" t="s">
        <v>58</v>
      </c>
      <c r="B7" t="s">
        <v>12</v>
      </c>
      <c r="C7" t="s">
        <v>52</v>
      </c>
      <c r="D7" t="s">
        <v>53</v>
      </c>
      <c r="E7">
        <v>700</v>
      </c>
      <c r="F7" s="5">
        <v>0</v>
      </c>
      <c r="G7" s="5">
        <v>0</v>
      </c>
      <c r="H7" s="5">
        <v>100</v>
      </c>
      <c r="I7" s="5">
        <v>0</v>
      </c>
    </row>
    <row r="8" spans="1:9">
      <c r="A8" t="s">
        <v>59</v>
      </c>
      <c r="B8" t="s">
        <v>13</v>
      </c>
      <c r="C8" t="s">
        <v>52</v>
      </c>
      <c r="D8" t="s">
        <v>53</v>
      </c>
      <c r="E8">
        <v>500</v>
      </c>
      <c r="F8" s="5">
        <v>14.063110061886229</v>
      </c>
      <c r="G8" s="5">
        <v>88.541678478604567</v>
      </c>
      <c r="H8" s="5">
        <v>85.936889938113765</v>
      </c>
      <c r="I8" s="5">
        <v>73.529038342946279</v>
      </c>
    </row>
    <row r="9" spans="1:9">
      <c r="A9" t="s">
        <v>61</v>
      </c>
      <c r="B9" t="s">
        <v>13</v>
      </c>
      <c r="C9" t="s">
        <v>52</v>
      </c>
      <c r="D9" t="s">
        <v>53</v>
      </c>
      <c r="E9">
        <v>600</v>
      </c>
      <c r="F9" s="5">
        <v>16.443525301351581</v>
      </c>
      <c r="G9" s="5">
        <v>73.842592592592595</v>
      </c>
      <c r="H9" s="5">
        <v>83.556474698648415</v>
      </c>
      <c r="I9" s="5">
        <v>0</v>
      </c>
    </row>
    <row r="10" spans="1:9">
      <c r="A10" t="s">
        <v>62</v>
      </c>
      <c r="B10" t="s">
        <v>13</v>
      </c>
      <c r="C10" t="s">
        <v>52</v>
      </c>
      <c r="D10" t="s">
        <v>53</v>
      </c>
      <c r="E10">
        <v>700</v>
      </c>
      <c r="F10" s="5">
        <v>5.3257783328052293</v>
      </c>
      <c r="G10" s="5">
        <v>49.10224303404808</v>
      </c>
      <c r="H10" s="5">
        <v>94.674221667194772</v>
      </c>
      <c r="I10" s="5">
        <v>14.435767997055271</v>
      </c>
    </row>
    <row r="11" spans="1:9">
      <c r="A11" t="s">
        <v>63</v>
      </c>
      <c r="B11" t="s">
        <v>13</v>
      </c>
      <c r="C11" t="s">
        <v>52</v>
      </c>
      <c r="D11" t="s">
        <v>53</v>
      </c>
      <c r="E11">
        <v>800</v>
      </c>
      <c r="F11" s="5">
        <v>6.3320717251148562</v>
      </c>
      <c r="G11" s="5">
        <v>75.488897174027869</v>
      </c>
      <c r="H11" s="5">
        <v>93.667928274885142</v>
      </c>
      <c r="I11" s="5">
        <v>30.902348578491971</v>
      </c>
    </row>
    <row r="12" spans="1:9">
      <c r="A12" t="s">
        <v>64</v>
      </c>
      <c r="B12" t="s">
        <v>8</v>
      </c>
      <c r="C12" t="s">
        <v>52</v>
      </c>
      <c r="D12" t="s">
        <v>53</v>
      </c>
      <c r="E12">
        <v>600</v>
      </c>
      <c r="F12" s="5">
        <v>17.374927444950789</v>
      </c>
      <c r="G12" s="5">
        <v>26.470961657053731</v>
      </c>
      <c r="H12" s="5">
        <v>82.625072555049215</v>
      </c>
      <c r="I12" s="5">
        <v>100</v>
      </c>
    </row>
    <row r="13" spans="1:9">
      <c r="A13" t="s">
        <v>65</v>
      </c>
      <c r="B13" t="s">
        <v>8</v>
      </c>
      <c r="C13" t="s">
        <v>52</v>
      </c>
      <c r="D13" t="s">
        <v>53</v>
      </c>
      <c r="E13">
        <v>800</v>
      </c>
      <c r="F13" s="5">
        <v>11.96142701059332</v>
      </c>
      <c r="G13" s="5">
        <v>85.564232002944735</v>
      </c>
      <c r="H13" s="5">
        <v>88.038572989406674</v>
      </c>
      <c r="I13" s="5">
        <v>100</v>
      </c>
    </row>
    <row r="14" spans="1:9">
      <c r="A14" t="s">
        <v>66</v>
      </c>
      <c r="B14" t="s">
        <v>16</v>
      </c>
      <c r="C14" t="s">
        <v>52</v>
      </c>
      <c r="D14" t="s">
        <v>53</v>
      </c>
      <c r="E14">
        <v>500</v>
      </c>
      <c r="F14" s="5">
        <v>0</v>
      </c>
      <c r="G14" s="5">
        <v>0</v>
      </c>
      <c r="H14" s="5">
        <v>100</v>
      </c>
      <c r="I14" s="5">
        <v>29.398362860588069</v>
      </c>
    </row>
    <row r="15" spans="1:9">
      <c r="A15" t="s">
        <v>67</v>
      </c>
      <c r="B15" t="s">
        <v>16</v>
      </c>
      <c r="C15" t="s">
        <v>52</v>
      </c>
      <c r="D15" t="s">
        <v>53</v>
      </c>
      <c r="E15">
        <v>800</v>
      </c>
      <c r="F15" s="5">
        <v>0</v>
      </c>
      <c r="G15" s="5">
        <v>0</v>
      </c>
      <c r="H15" s="5">
        <v>100</v>
      </c>
      <c r="I15" s="5">
        <v>0</v>
      </c>
    </row>
    <row r="16" spans="1:9">
      <c r="A16" t="s">
        <v>68</v>
      </c>
      <c r="B16" t="s">
        <v>15</v>
      </c>
      <c r="C16" t="s">
        <v>52</v>
      </c>
      <c r="D16" t="s">
        <v>53</v>
      </c>
      <c r="E16">
        <v>600</v>
      </c>
      <c r="F16" s="5">
        <v>14.011533302922819</v>
      </c>
      <c r="G16" s="5">
        <v>70.601637139411935</v>
      </c>
      <c r="H16" s="5">
        <v>85.988466697077186</v>
      </c>
      <c r="I16" s="5">
        <v>36.333339686048802</v>
      </c>
    </row>
    <row r="17" spans="1:21">
      <c r="A17" t="s">
        <v>69</v>
      </c>
      <c r="B17" t="s">
        <v>15</v>
      </c>
      <c r="C17" t="s">
        <v>52</v>
      </c>
      <c r="D17" t="s">
        <v>53</v>
      </c>
      <c r="E17">
        <v>750</v>
      </c>
      <c r="F17" s="5">
        <v>5.6487231349727356</v>
      </c>
      <c r="G17" s="5">
        <v>63.666660313951198</v>
      </c>
      <c r="H17" s="5">
        <v>94.351276865027259</v>
      </c>
      <c r="I17" s="5">
        <v>18.92588732239831</v>
      </c>
    </row>
    <row r="18" spans="1:21">
      <c r="A18" t="s">
        <v>70</v>
      </c>
      <c r="B18" t="s">
        <v>17</v>
      </c>
      <c r="C18" t="s">
        <v>52</v>
      </c>
      <c r="D18" t="s">
        <v>53</v>
      </c>
      <c r="E18">
        <v>500</v>
      </c>
      <c r="F18" s="5">
        <v>15.729898516783759</v>
      </c>
      <c r="G18" s="5">
        <v>13.39983374896093</v>
      </c>
      <c r="H18" s="5">
        <v>84.270101483216237</v>
      </c>
      <c r="I18" s="5">
        <v>86.60016625103907</v>
      </c>
    </row>
    <row r="19" spans="1:21">
      <c r="A19" t="s">
        <v>71</v>
      </c>
      <c r="B19" t="s">
        <v>17</v>
      </c>
      <c r="C19" t="s">
        <v>52</v>
      </c>
      <c r="D19" t="s">
        <v>53</v>
      </c>
      <c r="E19">
        <v>600</v>
      </c>
      <c r="F19" s="5">
        <v>1.84944948940558</v>
      </c>
      <c r="G19" s="5">
        <v>1.756381096790496</v>
      </c>
      <c r="H19" s="5">
        <v>98.150550510594414</v>
      </c>
      <c r="I19" s="5">
        <v>98.243618903209509</v>
      </c>
    </row>
    <row r="20" spans="1:21">
      <c r="A20" t="s">
        <v>72</v>
      </c>
      <c r="B20" t="s">
        <v>17</v>
      </c>
      <c r="C20" t="s">
        <v>52</v>
      </c>
      <c r="D20" t="s">
        <v>53</v>
      </c>
      <c r="E20">
        <v>700</v>
      </c>
      <c r="F20" s="5">
        <v>10.39192847359282</v>
      </c>
      <c r="G20" s="5">
        <v>69.318874753617848</v>
      </c>
      <c r="H20" s="5">
        <v>89.608071526407173</v>
      </c>
      <c r="I20" s="5">
        <v>30.681125246382152</v>
      </c>
    </row>
    <row r="21" spans="1:21">
      <c r="A21" t="s">
        <v>73</v>
      </c>
      <c r="B21" t="s">
        <v>17</v>
      </c>
      <c r="C21" t="s">
        <v>52</v>
      </c>
      <c r="D21" t="s">
        <v>53</v>
      </c>
      <c r="E21">
        <v>800</v>
      </c>
      <c r="F21" s="5">
        <v>10.55702657644405</v>
      </c>
      <c r="G21" s="5">
        <v>76.344568421154179</v>
      </c>
      <c r="H21" s="5">
        <v>89.442973423555941</v>
      </c>
      <c r="I21" s="5">
        <v>23.655431578845821</v>
      </c>
    </row>
    <row r="26" spans="1:21">
      <c r="A26" s="7" t="s">
        <v>44</v>
      </c>
      <c r="B26" t="s">
        <v>51</v>
      </c>
      <c r="C26" t="s">
        <v>54</v>
      </c>
      <c r="D26" t="s">
        <v>55</v>
      </c>
      <c r="E26" t="s">
        <v>56</v>
      </c>
      <c r="F26" t="s">
        <v>57</v>
      </c>
      <c r="G26" t="s">
        <v>58</v>
      </c>
      <c r="H26" t="s">
        <v>59</v>
      </c>
      <c r="I26" t="s">
        <v>61</v>
      </c>
      <c r="J26" t="s">
        <v>62</v>
      </c>
      <c r="K26" t="s">
        <v>63</v>
      </c>
      <c r="L26" t="s">
        <v>64</v>
      </c>
      <c r="M26" t="s">
        <v>65</v>
      </c>
      <c r="N26" t="s">
        <v>66</v>
      </c>
      <c r="O26" t="s">
        <v>67</v>
      </c>
      <c r="P26" t="s">
        <v>68</v>
      </c>
      <c r="Q26" t="s">
        <v>69</v>
      </c>
      <c r="R26" t="s">
        <v>70</v>
      </c>
      <c r="S26" t="s">
        <v>71</v>
      </c>
      <c r="T26" t="s">
        <v>72</v>
      </c>
      <c r="U26" t="s">
        <v>73</v>
      </c>
    </row>
    <row r="27" spans="1:21">
      <c r="A27" s="7" t="s">
        <v>39</v>
      </c>
      <c r="B27" t="s">
        <v>14</v>
      </c>
      <c r="C27" t="s">
        <v>14</v>
      </c>
      <c r="D27" t="s">
        <v>14</v>
      </c>
      <c r="E27" t="s">
        <v>12</v>
      </c>
      <c r="F27" t="s">
        <v>12</v>
      </c>
      <c r="G27" t="s">
        <v>12</v>
      </c>
      <c r="H27" t="s">
        <v>13</v>
      </c>
      <c r="I27" t="s">
        <v>13</v>
      </c>
      <c r="J27" t="s">
        <v>13</v>
      </c>
      <c r="K27" t="s">
        <v>13</v>
      </c>
      <c r="L27" t="s">
        <v>8</v>
      </c>
      <c r="M27" t="s">
        <v>8</v>
      </c>
      <c r="N27" t="s">
        <v>16</v>
      </c>
      <c r="O27" t="s">
        <v>16</v>
      </c>
      <c r="P27" t="s">
        <v>15</v>
      </c>
      <c r="Q27" t="s">
        <v>15</v>
      </c>
      <c r="R27" t="s">
        <v>17</v>
      </c>
      <c r="S27" t="s">
        <v>17</v>
      </c>
      <c r="T27" t="s">
        <v>17</v>
      </c>
      <c r="U27" t="s">
        <v>17</v>
      </c>
    </row>
    <row r="28" spans="1:21">
      <c r="A28" s="7" t="s">
        <v>45</v>
      </c>
      <c r="B28" t="s">
        <v>52</v>
      </c>
      <c r="C28" t="s">
        <v>52</v>
      </c>
      <c r="D28" t="s">
        <v>52</v>
      </c>
      <c r="E28" t="s">
        <v>52</v>
      </c>
      <c r="F28" t="s">
        <v>52</v>
      </c>
      <c r="G28" t="s">
        <v>52</v>
      </c>
      <c r="H28" t="s">
        <v>52</v>
      </c>
      <c r="I28" t="s">
        <v>52</v>
      </c>
      <c r="J28" t="s">
        <v>52</v>
      </c>
      <c r="K28" t="s">
        <v>52</v>
      </c>
      <c r="L28" t="s">
        <v>52</v>
      </c>
      <c r="M28" t="s">
        <v>52</v>
      </c>
      <c r="N28" t="s">
        <v>52</v>
      </c>
      <c r="O28" t="s">
        <v>52</v>
      </c>
      <c r="P28" t="s">
        <v>52</v>
      </c>
      <c r="Q28" t="s">
        <v>52</v>
      </c>
      <c r="R28" t="s">
        <v>52</v>
      </c>
      <c r="S28" t="s">
        <v>52</v>
      </c>
      <c r="T28" t="s">
        <v>52</v>
      </c>
      <c r="U28" t="s">
        <v>52</v>
      </c>
    </row>
    <row r="29" spans="1:21">
      <c r="A29" s="7" t="s">
        <v>46</v>
      </c>
      <c r="B29" t="s">
        <v>53</v>
      </c>
      <c r="C29" t="s">
        <v>53</v>
      </c>
      <c r="D29" t="s">
        <v>53</v>
      </c>
      <c r="E29" t="s">
        <v>53</v>
      </c>
      <c r="F29" t="s">
        <v>53</v>
      </c>
      <c r="G29" t="s">
        <v>53</v>
      </c>
      <c r="H29" t="s">
        <v>53</v>
      </c>
      <c r="I29" t="s">
        <v>53</v>
      </c>
      <c r="J29" t="s">
        <v>53</v>
      </c>
      <c r="K29" t="s">
        <v>53</v>
      </c>
      <c r="L29" t="s">
        <v>53</v>
      </c>
      <c r="M29" t="s">
        <v>53</v>
      </c>
      <c r="N29" t="s">
        <v>53</v>
      </c>
      <c r="O29" t="s">
        <v>53</v>
      </c>
      <c r="P29" t="s">
        <v>53</v>
      </c>
      <c r="Q29" t="s">
        <v>53</v>
      </c>
      <c r="R29" t="s">
        <v>53</v>
      </c>
      <c r="S29" t="s">
        <v>53</v>
      </c>
      <c r="T29" t="s">
        <v>53</v>
      </c>
      <c r="U29" t="s">
        <v>53</v>
      </c>
    </row>
    <row r="30" spans="1:21">
      <c r="A30" s="7" t="s">
        <v>74</v>
      </c>
      <c r="B30">
        <v>500</v>
      </c>
      <c r="C30">
        <v>600</v>
      </c>
      <c r="D30">
        <v>700</v>
      </c>
      <c r="E30">
        <v>500</v>
      </c>
      <c r="F30">
        <v>600</v>
      </c>
      <c r="G30">
        <v>700</v>
      </c>
      <c r="H30">
        <v>500</v>
      </c>
      <c r="I30">
        <v>600</v>
      </c>
      <c r="J30">
        <v>700</v>
      </c>
      <c r="K30">
        <v>800</v>
      </c>
      <c r="L30">
        <v>600</v>
      </c>
      <c r="M30">
        <v>800</v>
      </c>
      <c r="N30">
        <v>500</v>
      </c>
      <c r="O30">
        <v>800</v>
      </c>
      <c r="P30">
        <v>600</v>
      </c>
      <c r="Q30">
        <v>750</v>
      </c>
      <c r="R30">
        <v>500</v>
      </c>
      <c r="S30">
        <v>600</v>
      </c>
      <c r="T30">
        <v>700</v>
      </c>
      <c r="U30">
        <v>800</v>
      </c>
    </row>
    <row r="31" spans="1:21">
      <c r="A31" s="7" t="s">
        <v>47</v>
      </c>
      <c r="B31" s="14">
        <v>7.6873710749484276</v>
      </c>
      <c r="C31" s="14">
        <v>14.7437994895622</v>
      </c>
      <c r="D31" s="14">
        <v>30.023144105308571</v>
      </c>
      <c r="E31" s="14">
        <v>0</v>
      </c>
      <c r="F31" s="14">
        <v>0</v>
      </c>
      <c r="G31" s="14">
        <v>0</v>
      </c>
      <c r="H31" s="14">
        <v>14.063110061886229</v>
      </c>
      <c r="I31" s="14">
        <v>16.443525301351581</v>
      </c>
      <c r="J31" s="14">
        <v>5.3257783328052293</v>
      </c>
      <c r="K31" s="14">
        <v>6.3320717251148562</v>
      </c>
      <c r="L31" s="14">
        <v>17.374927444950789</v>
      </c>
      <c r="M31" s="14">
        <v>11.96142701059332</v>
      </c>
      <c r="N31" s="14">
        <v>0</v>
      </c>
      <c r="O31" s="14">
        <v>0</v>
      </c>
      <c r="P31" s="14">
        <v>14.011533302922819</v>
      </c>
      <c r="Q31" s="14">
        <v>5.6487231349727356</v>
      </c>
      <c r="R31" s="14">
        <v>15.729898516783759</v>
      </c>
      <c r="S31" s="14">
        <v>1.84944948940558</v>
      </c>
      <c r="T31" s="14">
        <v>10.39192847359282</v>
      </c>
      <c r="U31" s="14">
        <v>10.55702657644405</v>
      </c>
    </row>
    <row r="32" spans="1:21">
      <c r="A32" s="7" t="s">
        <v>49</v>
      </c>
      <c r="B32" s="14">
        <v>92.31262892505157</v>
      </c>
      <c r="C32" s="14">
        <v>85.256200510437793</v>
      </c>
      <c r="D32" s="14">
        <v>69.976855894691425</v>
      </c>
      <c r="E32" s="14">
        <v>100</v>
      </c>
      <c r="F32" s="14">
        <v>100</v>
      </c>
      <c r="G32" s="14">
        <v>100</v>
      </c>
      <c r="H32" s="14">
        <v>85.936889938113765</v>
      </c>
      <c r="I32" s="14">
        <v>83.556474698648415</v>
      </c>
      <c r="J32" s="14">
        <v>94.674221667194772</v>
      </c>
      <c r="K32" s="14">
        <v>93.667928274885142</v>
      </c>
      <c r="L32" s="14">
        <v>82.625072555049215</v>
      </c>
      <c r="M32" s="14">
        <v>88.038572989406674</v>
      </c>
      <c r="N32" s="14">
        <v>100</v>
      </c>
      <c r="O32" s="14">
        <v>100</v>
      </c>
      <c r="P32" s="14">
        <v>85.988466697077186</v>
      </c>
      <c r="Q32" s="14">
        <v>94.351276865027259</v>
      </c>
      <c r="R32" s="14">
        <v>84.270101483216237</v>
      </c>
      <c r="S32" s="14">
        <v>98.150550510594414</v>
      </c>
      <c r="T32" s="14">
        <v>89.608071526407173</v>
      </c>
      <c r="U32" s="14">
        <v>89.442973423555941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633B-939F-43FE-BCE5-A6AC4B519213}">
  <dimension ref="A1:AN34"/>
  <sheetViews>
    <sheetView workbookViewId="0">
      <selection activeCell="E33" sqref="E33:H34"/>
    </sheetView>
  </sheetViews>
  <sheetFormatPr defaultRowHeight="15"/>
  <cols>
    <col min="1" max="1" width="29.42578125" customWidth="1"/>
    <col min="2" max="2" width="14.140625" customWidth="1"/>
    <col min="3" max="3" width="15.140625" customWidth="1"/>
    <col min="4" max="4" width="18.7109375" bestFit="1" customWidth="1"/>
    <col min="5" max="5" width="19.28515625" bestFit="1" customWidth="1"/>
    <col min="6" max="6" width="23.42578125" bestFit="1" customWidth="1"/>
    <col min="7" max="7" width="19.28515625" bestFit="1" customWidth="1"/>
    <col min="8" max="8" width="10.5703125" bestFit="1" customWidth="1"/>
    <col min="9" max="9" width="9.5703125" bestFit="1" customWidth="1"/>
    <col min="10" max="10" width="10.5703125" bestFit="1" customWidth="1"/>
    <col min="11" max="11" width="9.5703125" bestFit="1" customWidth="1"/>
    <col min="12" max="12" width="10.5703125" bestFit="1" customWidth="1"/>
    <col min="14" max="14" width="14.140625" bestFit="1" customWidth="1"/>
    <col min="15" max="15" width="14.5703125" bestFit="1" customWidth="1"/>
    <col min="16" max="16" width="18.7109375" bestFit="1" customWidth="1"/>
    <col min="17" max="17" width="19.140625" bestFit="1" customWidth="1"/>
    <col min="18" max="18" width="18.7109375" bestFit="1" customWidth="1"/>
    <col min="19" max="19" width="19.140625" bestFit="1" customWidth="1"/>
  </cols>
  <sheetData>
    <row r="1" spans="1:40" s="7" customFormat="1">
      <c r="A1" s="7" t="s">
        <v>44</v>
      </c>
      <c r="B1" s="7" t="s">
        <v>39</v>
      </c>
      <c r="C1" s="7" t="s">
        <v>74</v>
      </c>
      <c r="D1" s="7" t="s">
        <v>75</v>
      </c>
      <c r="E1" s="7" t="s">
        <v>172</v>
      </c>
      <c r="F1" s="7" t="s">
        <v>76</v>
      </c>
      <c r="G1" s="7" t="s">
        <v>173</v>
      </c>
      <c r="H1" s="7" t="s">
        <v>174</v>
      </c>
      <c r="N1" s="7" t="s">
        <v>44</v>
      </c>
      <c r="O1" s="7" t="s">
        <v>45</v>
      </c>
      <c r="P1" s="7" t="s">
        <v>74</v>
      </c>
      <c r="Q1" s="7" t="s">
        <v>39</v>
      </c>
      <c r="R1" s="7" t="s">
        <v>47</v>
      </c>
      <c r="S1" s="7" t="s">
        <v>49</v>
      </c>
      <c r="AE1" s="7" t="s">
        <v>44</v>
      </c>
      <c r="AF1" s="7" t="s">
        <v>45</v>
      </c>
      <c r="AG1" s="7" t="s">
        <v>74</v>
      </c>
      <c r="AH1" s="7" t="s">
        <v>39</v>
      </c>
      <c r="AI1" s="7" t="s">
        <v>199</v>
      </c>
      <c r="AJ1" s="7" t="s">
        <v>200</v>
      </c>
      <c r="AK1" s="7" t="s">
        <v>201</v>
      </c>
      <c r="AL1" s="7" t="s">
        <v>172</v>
      </c>
      <c r="AM1" s="7" t="s">
        <v>173</v>
      </c>
      <c r="AN1" s="7" t="s">
        <v>174</v>
      </c>
    </row>
    <row r="2" spans="1:40">
      <c r="A2" t="s">
        <v>56</v>
      </c>
      <c r="B2" t="s">
        <v>12</v>
      </c>
      <c r="C2">
        <v>500</v>
      </c>
      <c r="D2">
        <v>0</v>
      </c>
      <c r="E2">
        <v>0</v>
      </c>
      <c r="F2">
        <v>0</v>
      </c>
      <c r="G2">
        <v>0</v>
      </c>
      <c r="H2" t="s">
        <v>175</v>
      </c>
      <c r="I2" s="8"/>
      <c r="N2" t="s">
        <v>56</v>
      </c>
      <c r="O2" t="s">
        <v>40</v>
      </c>
      <c r="P2">
        <v>500</v>
      </c>
      <c r="Q2" t="s">
        <v>12</v>
      </c>
      <c r="AE2" t="s">
        <v>56</v>
      </c>
      <c r="AF2" t="s">
        <v>40</v>
      </c>
      <c r="AG2">
        <v>500</v>
      </c>
      <c r="AH2" t="s">
        <v>12</v>
      </c>
      <c r="AI2">
        <v>0</v>
      </c>
      <c r="AJ2">
        <v>0</v>
      </c>
      <c r="AK2" t="s">
        <v>78</v>
      </c>
      <c r="AL2">
        <v>0</v>
      </c>
      <c r="AM2">
        <v>0</v>
      </c>
      <c r="AN2" t="s">
        <v>175</v>
      </c>
    </row>
    <row r="3" spans="1:40">
      <c r="A3" t="s">
        <v>57</v>
      </c>
      <c r="B3" t="s">
        <v>12</v>
      </c>
      <c r="C3">
        <v>600</v>
      </c>
      <c r="D3">
        <v>0</v>
      </c>
      <c r="E3">
        <v>0</v>
      </c>
      <c r="F3">
        <v>0</v>
      </c>
      <c r="G3">
        <v>0</v>
      </c>
      <c r="H3" t="s">
        <v>175</v>
      </c>
      <c r="N3" t="s">
        <v>57</v>
      </c>
      <c r="O3" t="s">
        <v>40</v>
      </c>
      <c r="P3">
        <v>600</v>
      </c>
      <c r="Q3" t="s">
        <v>12</v>
      </c>
      <c r="AE3" t="s">
        <v>57</v>
      </c>
      <c r="AF3" t="s">
        <v>40</v>
      </c>
      <c r="AG3">
        <v>600</v>
      </c>
      <c r="AH3" t="s">
        <v>12</v>
      </c>
      <c r="AI3">
        <v>0</v>
      </c>
      <c r="AJ3">
        <v>0</v>
      </c>
      <c r="AK3" t="s">
        <v>78</v>
      </c>
      <c r="AL3">
        <v>0</v>
      </c>
      <c r="AM3">
        <v>0</v>
      </c>
      <c r="AN3" t="s">
        <v>175</v>
      </c>
    </row>
    <row r="4" spans="1:40">
      <c r="A4" t="s">
        <v>58</v>
      </c>
      <c r="B4" t="s">
        <v>12</v>
      </c>
      <c r="C4">
        <v>700</v>
      </c>
      <c r="D4">
        <v>0</v>
      </c>
      <c r="E4">
        <v>0</v>
      </c>
      <c r="F4">
        <v>0</v>
      </c>
      <c r="G4">
        <v>0</v>
      </c>
      <c r="H4" t="s">
        <v>175</v>
      </c>
      <c r="N4" t="s">
        <v>58</v>
      </c>
      <c r="O4" t="s">
        <v>40</v>
      </c>
      <c r="P4">
        <v>700</v>
      </c>
      <c r="Q4" t="s">
        <v>12</v>
      </c>
      <c r="AE4" t="s">
        <v>58</v>
      </c>
      <c r="AF4" t="s">
        <v>40</v>
      </c>
      <c r="AG4">
        <v>700</v>
      </c>
      <c r="AH4" t="s">
        <v>12</v>
      </c>
      <c r="AI4">
        <v>0</v>
      </c>
      <c r="AJ4">
        <v>0</v>
      </c>
      <c r="AK4" t="s">
        <v>78</v>
      </c>
      <c r="AL4">
        <v>0</v>
      </c>
      <c r="AM4">
        <v>0</v>
      </c>
      <c r="AN4" t="s">
        <v>175</v>
      </c>
    </row>
    <row r="5" spans="1:40">
      <c r="A5" t="s">
        <v>59</v>
      </c>
      <c r="B5" t="s">
        <v>13</v>
      </c>
      <c r="C5">
        <v>500</v>
      </c>
      <c r="D5">
        <v>41.328903654485053</v>
      </c>
      <c r="E5">
        <v>0.51971790257807315</v>
      </c>
      <c r="F5">
        <v>2.740332225913622</v>
      </c>
      <c r="G5">
        <v>0.51971790257807315</v>
      </c>
      <c r="H5" t="s">
        <v>175</v>
      </c>
      <c r="N5" t="s">
        <v>59</v>
      </c>
      <c r="O5" t="s">
        <v>40</v>
      </c>
      <c r="P5">
        <v>500</v>
      </c>
      <c r="Q5" t="s">
        <v>13</v>
      </c>
      <c r="R5" s="14">
        <v>100</v>
      </c>
      <c r="S5" s="14">
        <v>0</v>
      </c>
      <c r="AE5" t="s">
        <v>59</v>
      </c>
      <c r="AF5" t="s">
        <v>40</v>
      </c>
      <c r="AG5">
        <v>500</v>
      </c>
      <c r="AH5" t="s">
        <v>13</v>
      </c>
      <c r="AI5">
        <v>41.328903654485053</v>
      </c>
      <c r="AJ5">
        <v>2.740332225913622</v>
      </c>
      <c r="AK5" t="s">
        <v>78</v>
      </c>
      <c r="AL5">
        <v>0.51971790257807315</v>
      </c>
      <c r="AM5">
        <v>3.4460137842644518E-2</v>
      </c>
      <c r="AN5" t="s">
        <v>175</v>
      </c>
    </row>
    <row r="6" spans="1:40">
      <c r="A6" t="s">
        <v>61</v>
      </c>
      <c r="B6" t="s">
        <v>13</v>
      </c>
      <c r="C6">
        <v>600</v>
      </c>
      <c r="D6">
        <v>12.677878395860279</v>
      </c>
      <c r="E6">
        <v>0.74564756181112546</v>
      </c>
      <c r="F6">
        <v>0.6084519189305736</v>
      </c>
      <c r="G6">
        <v>0.74564756181112546</v>
      </c>
      <c r="H6" t="s">
        <v>175</v>
      </c>
      <c r="N6" t="s">
        <v>61</v>
      </c>
      <c r="O6" t="s">
        <v>40</v>
      </c>
      <c r="P6">
        <v>600</v>
      </c>
      <c r="Q6" t="s">
        <v>13</v>
      </c>
      <c r="R6" s="14">
        <v>100</v>
      </c>
      <c r="S6" s="14">
        <v>0</v>
      </c>
      <c r="AE6" t="s">
        <v>61</v>
      </c>
      <c r="AF6" t="s">
        <v>40</v>
      </c>
      <c r="AG6">
        <v>600</v>
      </c>
      <c r="AH6" t="s">
        <v>13</v>
      </c>
      <c r="AI6">
        <v>12.677878395860279</v>
      </c>
      <c r="AJ6">
        <v>0.6084519189305736</v>
      </c>
      <c r="AK6" t="s">
        <v>78</v>
      </c>
      <c r="AL6">
        <v>0.74564756181112546</v>
      </c>
      <c r="AM6">
        <v>3.5786010534540759E-2</v>
      </c>
      <c r="AN6" t="s">
        <v>175</v>
      </c>
    </row>
    <row r="7" spans="1:40">
      <c r="A7" t="s">
        <v>62</v>
      </c>
      <c r="B7" t="s">
        <v>13</v>
      </c>
      <c r="C7">
        <v>700</v>
      </c>
      <c r="D7">
        <v>3.0987162461266049</v>
      </c>
      <c r="E7">
        <v>7.5136952324037179E-2</v>
      </c>
      <c r="F7">
        <v>0.15493581230633019</v>
      </c>
      <c r="G7">
        <v>7.5136952324037179E-2</v>
      </c>
      <c r="H7" t="s">
        <v>175</v>
      </c>
      <c r="N7" t="s">
        <v>62</v>
      </c>
      <c r="O7" t="s">
        <v>40</v>
      </c>
      <c r="P7">
        <v>700</v>
      </c>
      <c r="Q7" t="s">
        <v>13</v>
      </c>
      <c r="R7" s="14">
        <v>100</v>
      </c>
      <c r="S7" s="14">
        <v>0</v>
      </c>
      <c r="AE7" t="s">
        <v>62</v>
      </c>
      <c r="AF7" t="s">
        <v>40</v>
      </c>
      <c r="AG7">
        <v>700</v>
      </c>
      <c r="AH7" t="s">
        <v>13</v>
      </c>
      <c r="AI7">
        <v>3.0987162461266049</v>
      </c>
      <c r="AJ7">
        <v>0.15493581230633019</v>
      </c>
      <c r="AK7" t="s">
        <v>78</v>
      </c>
      <c r="AL7">
        <v>7.5136952324037179E-2</v>
      </c>
      <c r="AM7">
        <v>3.7568476162018589E-3</v>
      </c>
      <c r="AN7" t="s">
        <v>175</v>
      </c>
    </row>
    <row r="8" spans="1:40">
      <c r="A8" t="s">
        <v>63</v>
      </c>
      <c r="B8" t="s">
        <v>13</v>
      </c>
      <c r="C8">
        <v>800</v>
      </c>
      <c r="D8">
        <v>38.304093567251449</v>
      </c>
      <c r="E8">
        <v>1.220124240116959</v>
      </c>
      <c r="F8">
        <v>2.155263157894737</v>
      </c>
      <c r="G8">
        <v>1.220124240116959</v>
      </c>
      <c r="H8" t="s">
        <v>175</v>
      </c>
      <c r="N8" t="s">
        <v>63</v>
      </c>
      <c r="O8" t="s">
        <v>40</v>
      </c>
      <c r="P8">
        <v>800</v>
      </c>
      <c r="Q8" t="s">
        <v>13</v>
      </c>
      <c r="R8" s="14">
        <v>100</v>
      </c>
      <c r="S8" s="14">
        <v>0</v>
      </c>
      <c r="AE8" t="s">
        <v>63</v>
      </c>
      <c r="AF8" t="s">
        <v>40</v>
      </c>
      <c r="AG8">
        <v>800</v>
      </c>
      <c r="AH8" t="s">
        <v>13</v>
      </c>
      <c r="AI8">
        <v>38.304093567251449</v>
      </c>
      <c r="AJ8">
        <v>2.155263157894737</v>
      </c>
      <c r="AK8" t="s">
        <v>78</v>
      </c>
      <c r="AL8">
        <v>1.220124240116959</v>
      </c>
      <c r="AM8">
        <v>6.8652944838947377E-2</v>
      </c>
      <c r="AN8" t="s">
        <v>175</v>
      </c>
    </row>
    <row r="9" spans="1:40">
      <c r="A9" t="s">
        <v>64</v>
      </c>
      <c r="B9" t="s">
        <v>8</v>
      </c>
      <c r="C9">
        <v>600</v>
      </c>
      <c r="D9">
        <v>0</v>
      </c>
      <c r="E9">
        <v>0</v>
      </c>
      <c r="F9">
        <v>0</v>
      </c>
      <c r="G9">
        <v>0</v>
      </c>
      <c r="H9" t="s">
        <v>175</v>
      </c>
      <c r="N9" t="s">
        <v>64</v>
      </c>
      <c r="O9" t="s">
        <v>40</v>
      </c>
      <c r="P9">
        <v>600</v>
      </c>
      <c r="Q9" t="s">
        <v>8</v>
      </c>
      <c r="R9" s="14"/>
      <c r="S9" s="14"/>
      <c r="AE9" t="s">
        <v>64</v>
      </c>
      <c r="AF9" t="s">
        <v>40</v>
      </c>
      <c r="AG9">
        <v>600</v>
      </c>
      <c r="AH9" t="s">
        <v>8</v>
      </c>
      <c r="AI9">
        <v>0</v>
      </c>
      <c r="AJ9">
        <v>0</v>
      </c>
      <c r="AK9" t="s">
        <v>78</v>
      </c>
      <c r="AL9">
        <v>0</v>
      </c>
      <c r="AM9">
        <v>0</v>
      </c>
      <c r="AN9" t="s">
        <v>175</v>
      </c>
    </row>
    <row r="10" spans="1:40">
      <c r="A10" t="s">
        <v>65</v>
      </c>
      <c r="B10" t="s">
        <v>8</v>
      </c>
      <c r="C10">
        <v>800</v>
      </c>
      <c r="D10">
        <v>16.147336983573918</v>
      </c>
      <c r="E10">
        <v>0.90050777627078149</v>
      </c>
      <c r="F10">
        <v>1.610751617720259</v>
      </c>
      <c r="G10">
        <v>0.90050777627078149</v>
      </c>
      <c r="H10" t="s">
        <v>175</v>
      </c>
      <c r="N10" t="s">
        <v>65</v>
      </c>
      <c r="O10" t="s">
        <v>40</v>
      </c>
      <c r="P10">
        <v>800</v>
      </c>
      <c r="Q10" t="s">
        <v>8</v>
      </c>
      <c r="R10" s="14">
        <v>77.065351418002464</v>
      </c>
      <c r="S10" s="14">
        <v>22.934648581997539</v>
      </c>
      <c r="AE10" t="s">
        <v>65</v>
      </c>
      <c r="AF10" t="s">
        <v>40</v>
      </c>
      <c r="AG10">
        <v>800</v>
      </c>
      <c r="AH10" t="s">
        <v>8</v>
      </c>
      <c r="AI10">
        <v>16.147336983573918</v>
      </c>
      <c r="AJ10">
        <v>1.610751617720259</v>
      </c>
      <c r="AK10" t="s">
        <v>78</v>
      </c>
      <c r="AL10">
        <v>0.90050777627078149</v>
      </c>
      <c r="AM10">
        <v>8.98287041927327E-2</v>
      </c>
      <c r="AN10" t="s">
        <v>175</v>
      </c>
    </row>
    <row r="11" spans="1:40">
      <c r="A11" t="s">
        <v>68</v>
      </c>
      <c r="B11" t="s">
        <v>15</v>
      </c>
      <c r="C11">
        <v>600</v>
      </c>
      <c r="D11">
        <v>1.32835201328352</v>
      </c>
      <c r="E11">
        <v>2.7316527953507679E-2</v>
      </c>
      <c r="F11">
        <v>9.9626400996264033E-2</v>
      </c>
      <c r="G11">
        <v>2.7316527953507679E-2</v>
      </c>
      <c r="H11" t="s">
        <v>175</v>
      </c>
      <c r="N11" t="s">
        <v>68</v>
      </c>
      <c r="O11" t="s">
        <v>40</v>
      </c>
      <c r="P11">
        <v>600</v>
      </c>
      <c r="Q11" t="s">
        <v>15</v>
      </c>
      <c r="R11" s="14">
        <v>100</v>
      </c>
      <c r="S11" s="14">
        <v>0</v>
      </c>
      <c r="AE11" t="s">
        <v>68</v>
      </c>
      <c r="AF11" t="s">
        <v>40</v>
      </c>
      <c r="AG11">
        <v>600</v>
      </c>
      <c r="AH11" t="s">
        <v>15</v>
      </c>
      <c r="AI11">
        <v>1.32835201328352</v>
      </c>
      <c r="AJ11">
        <v>9.9626400996264033E-2</v>
      </c>
      <c r="AK11" t="s">
        <v>78</v>
      </c>
      <c r="AL11">
        <v>2.7316527953507679E-2</v>
      </c>
      <c r="AM11">
        <v>2.0487395965130772E-3</v>
      </c>
      <c r="AN11" t="s">
        <v>175</v>
      </c>
    </row>
    <row r="12" spans="1:40">
      <c r="A12" t="s">
        <v>69</v>
      </c>
      <c r="B12" t="s">
        <v>15</v>
      </c>
      <c r="C12">
        <v>750</v>
      </c>
      <c r="D12">
        <v>20.904901550062831</v>
      </c>
      <c r="E12">
        <v>6.1549511637620409</v>
      </c>
      <c r="F12">
        <v>1.527356514453287</v>
      </c>
      <c r="G12">
        <v>6.1549511637620409</v>
      </c>
      <c r="H12" t="s">
        <v>175</v>
      </c>
      <c r="N12" t="s">
        <v>69</v>
      </c>
      <c r="O12" t="s">
        <v>40</v>
      </c>
      <c r="P12">
        <v>750</v>
      </c>
      <c r="Q12" t="s">
        <v>15</v>
      </c>
      <c r="R12" s="14">
        <v>86.172344689378804</v>
      </c>
      <c r="S12" s="14">
        <v>13.8276553106212</v>
      </c>
      <c r="AE12" t="s">
        <v>69</v>
      </c>
      <c r="AF12" t="s">
        <v>40</v>
      </c>
      <c r="AG12">
        <v>750</v>
      </c>
      <c r="AH12" t="s">
        <v>15</v>
      </c>
      <c r="AI12">
        <v>20.904901550062831</v>
      </c>
      <c r="AJ12">
        <v>1.527356514453287</v>
      </c>
      <c r="AK12" t="s">
        <v>78</v>
      </c>
      <c r="AL12">
        <v>6.1549511637620409</v>
      </c>
      <c r="AM12">
        <v>0.4496938066702133</v>
      </c>
      <c r="AN12" t="s">
        <v>175</v>
      </c>
    </row>
    <row r="15" spans="1:40">
      <c r="R15" s="7" t="s">
        <v>47</v>
      </c>
      <c r="V15" s="14">
        <v>100</v>
      </c>
      <c r="W15" s="14">
        <v>100</v>
      </c>
      <c r="X15" s="14">
        <v>100</v>
      </c>
      <c r="Y15" s="14">
        <v>100</v>
      </c>
      <c r="Z15" s="14"/>
      <c r="AA15" s="14">
        <v>77.065351418002464</v>
      </c>
      <c r="AB15" s="14">
        <v>100</v>
      </c>
      <c r="AC15" s="14">
        <v>86.172344689378804</v>
      </c>
    </row>
    <row r="16" spans="1:40">
      <c r="R16" s="7" t="s">
        <v>49</v>
      </c>
      <c r="V16" s="14">
        <v>0</v>
      </c>
      <c r="W16" s="14">
        <v>0</v>
      </c>
      <c r="X16" s="14">
        <v>0</v>
      </c>
      <c r="Y16" s="14">
        <v>0</v>
      </c>
      <c r="Z16" s="14"/>
      <c r="AA16" s="14">
        <v>22.934648581997539</v>
      </c>
      <c r="AB16" s="14">
        <v>0</v>
      </c>
      <c r="AC16" s="14">
        <v>13.8276553106212</v>
      </c>
    </row>
    <row r="19" spans="1:40" ht="15.75" thickBot="1"/>
    <row r="20" spans="1:40" s="8" customFormat="1" ht="15.75" thickBot="1">
      <c r="A20" s="9" t="s">
        <v>39</v>
      </c>
      <c r="B20" s="187" t="s">
        <v>12</v>
      </c>
      <c r="C20" s="187"/>
      <c r="D20" s="187"/>
      <c r="E20" s="187" t="s">
        <v>13</v>
      </c>
      <c r="F20" s="187"/>
      <c r="G20" s="187"/>
      <c r="H20" s="187"/>
      <c r="I20" s="187" t="s">
        <v>8</v>
      </c>
      <c r="J20" s="187"/>
      <c r="K20" s="187" t="s">
        <v>15</v>
      </c>
      <c r="L20" s="187"/>
      <c r="O20" s="7"/>
      <c r="P20"/>
      <c r="Q20"/>
      <c r="R20"/>
      <c r="S20"/>
      <c r="T20"/>
      <c r="U20"/>
      <c r="V20"/>
      <c r="W20"/>
      <c r="X20"/>
      <c r="Y20"/>
      <c r="Z20"/>
      <c r="AE20"/>
      <c r="AF20"/>
      <c r="AG20"/>
      <c r="AH20"/>
      <c r="AI20"/>
      <c r="AJ20"/>
      <c r="AK20"/>
      <c r="AL20"/>
      <c r="AM20"/>
      <c r="AN20"/>
    </row>
    <row r="21" spans="1:40" s="8" customFormat="1" ht="15.75" thickBot="1">
      <c r="A21" s="9" t="s">
        <v>74</v>
      </c>
      <c r="B21" s="10">
        <v>500</v>
      </c>
      <c r="C21" s="10">
        <v>600</v>
      </c>
      <c r="D21" s="10">
        <v>700</v>
      </c>
      <c r="E21" s="9">
        <v>500</v>
      </c>
      <c r="F21" s="9">
        <v>600</v>
      </c>
      <c r="G21" s="9">
        <v>700</v>
      </c>
      <c r="H21" s="9">
        <v>800</v>
      </c>
      <c r="I21" s="9">
        <v>600</v>
      </c>
      <c r="J21" s="9">
        <v>800</v>
      </c>
      <c r="K21" s="9">
        <v>600</v>
      </c>
      <c r="L21" s="9">
        <v>750</v>
      </c>
      <c r="O21" s="7"/>
      <c r="P21"/>
      <c r="Q21"/>
      <c r="R21"/>
      <c r="S21"/>
      <c r="T21"/>
      <c r="U21"/>
      <c r="V21"/>
      <c r="W21"/>
      <c r="X21"/>
      <c r="Y21"/>
      <c r="Z21"/>
      <c r="AE21"/>
      <c r="AF21"/>
      <c r="AG21"/>
      <c r="AH21"/>
      <c r="AI21"/>
      <c r="AJ21"/>
      <c r="AK21"/>
      <c r="AL21"/>
      <c r="AM21"/>
      <c r="AN21"/>
    </row>
    <row r="22" spans="1:40" ht="15.75" thickBot="1">
      <c r="A22" s="9" t="s">
        <v>81</v>
      </c>
      <c r="B22" s="11" t="s">
        <v>164</v>
      </c>
      <c r="C22" s="11" t="s">
        <v>164</v>
      </c>
      <c r="D22" s="11" t="s">
        <v>164</v>
      </c>
      <c r="E22" s="12">
        <v>41.328903654485053</v>
      </c>
      <c r="F22" s="12">
        <v>12.677878395860279</v>
      </c>
      <c r="G22" s="12">
        <v>3.0987162461266049</v>
      </c>
      <c r="H22" s="12">
        <v>38.304093567251449</v>
      </c>
      <c r="I22" s="13" t="s">
        <v>164</v>
      </c>
      <c r="J22" s="12">
        <v>16.147336983573918</v>
      </c>
      <c r="K22" s="12">
        <v>1.32835201328352</v>
      </c>
      <c r="L22" s="12">
        <v>20.904901550062831</v>
      </c>
      <c r="O22" s="7"/>
    </row>
    <row r="23" spans="1:40" ht="15.75" thickBot="1">
      <c r="A23" s="9" t="s">
        <v>176</v>
      </c>
      <c r="B23" s="11" t="s">
        <v>164</v>
      </c>
      <c r="C23" s="11" t="s">
        <v>164</v>
      </c>
      <c r="D23" s="11" t="s">
        <v>164</v>
      </c>
      <c r="E23" s="12">
        <v>0.51971790257807315</v>
      </c>
      <c r="F23" s="12">
        <v>0.74564756181112546</v>
      </c>
      <c r="G23" s="12">
        <v>7.5136952324037179E-2</v>
      </c>
      <c r="H23" s="12">
        <v>1.220124240116959</v>
      </c>
      <c r="I23" s="13" t="s">
        <v>164</v>
      </c>
      <c r="J23" s="12">
        <v>0.90050777627078149</v>
      </c>
      <c r="K23" s="12">
        <v>2.7316527953507679E-2</v>
      </c>
      <c r="L23" s="12">
        <v>6.1549511637620409</v>
      </c>
      <c r="O23" s="7"/>
    </row>
    <row r="24" spans="1:40" ht="15.75" thickBot="1">
      <c r="A24" s="9" t="s">
        <v>83</v>
      </c>
      <c r="B24" s="11" t="s">
        <v>164</v>
      </c>
      <c r="C24" s="11" t="s">
        <v>164</v>
      </c>
      <c r="D24" s="11" t="s">
        <v>164</v>
      </c>
      <c r="E24" s="12">
        <v>2.740332225913622</v>
      </c>
      <c r="F24" s="12">
        <v>0.6084519189305736</v>
      </c>
      <c r="G24" s="12">
        <v>0.15493581230633019</v>
      </c>
      <c r="H24" s="12">
        <v>2.155263157894737</v>
      </c>
      <c r="I24" s="13" t="s">
        <v>164</v>
      </c>
      <c r="J24" s="12">
        <v>1.610751617720259</v>
      </c>
      <c r="K24" s="12">
        <v>9.9626400996264033E-2</v>
      </c>
      <c r="L24" s="12">
        <v>1.527356514453287</v>
      </c>
      <c r="O24" s="7"/>
    </row>
    <row r="25" spans="1:40" ht="15.75" thickBot="1">
      <c r="A25" s="9" t="s">
        <v>177</v>
      </c>
      <c r="B25" s="11" t="s">
        <v>164</v>
      </c>
      <c r="C25" s="11" t="s">
        <v>164</v>
      </c>
      <c r="D25" s="11" t="s">
        <v>164</v>
      </c>
      <c r="E25" s="12">
        <v>0.51971790257807315</v>
      </c>
      <c r="F25" s="12">
        <v>0.74564756181112546</v>
      </c>
      <c r="G25" s="12">
        <v>7.5136952324037179E-2</v>
      </c>
      <c r="H25" s="12">
        <v>1.220124240116959</v>
      </c>
      <c r="I25" s="13" t="s">
        <v>164</v>
      </c>
      <c r="J25" s="12">
        <v>0.90050777627078149</v>
      </c>
      <c r="K25" s="12">
        <v>2.7316527953507679E-2</v>
      </c>
      <c r="L25" s="12">
        <v>6.1549511637620409</v>
      </c>
      <c r="O25" s="7"/>
    </row>
    <row r="26" spans="1:40">
      <c r="A26" s="15" t="s">
        <v>79</v>
      </c>
      <c r="B26" s="23" t="s">
        <v>164</v>
      </c>
      <c r="C26" s="23" t="s">
        <v>164</v>
      </c>
      <c r="D26" s="23" t="s">
        <v>164</v>
      </c>
      <c r="E26" s="23">
        <v>100</v>
      </c>
      <c r="F26" s="23">
        <v>100</v>
      </c>
      <c r="G26" s="23">
        <v>100</v>
      </c>
      <c r="H26" s="23">
        <v>100</v>
      </c>
      <c r="I26" s="23" t="s">
        <v>164</v>
      </c>
      <c r="J26" s="19">
        <v>77.065351418002464</v>
      </c>
      <c r="K26" s="17">
        <v>100</v>
      </c>
      <c r="L26" s="19">
        <v>86.172344689378804</v>
      </c>
    </row>
    <row r="27" spans="1:40" ht="15.75" thickBot="1">
      <c r="A27" s="16" t="s">
        <v>80</v>
      </c>
      <c r="B27" s="24" t="s">
        <v>164</v>
      </c>
      <c r="C27" s="24" t="s">
        <v>164</v>
      </c>
      <c r="D27" s="24" t="s">
        <v>164</v>
      </c>
      <c r="E27" s="24">
        <v>0</v>
      </c>
      <c r="F27" s="24">
        <v>0</v>
      </c>
      <c r="G27" s="24">
        <v>0</v>
      </c>
      <c r="H27" s="24">
        <v>0</v>
      </c>
      <c r="I27" s="24" t="s">
        <v>164</v>
      </c>
      <c r="J27" s="22">
        <v>22.934648581997539</v>
      </c>
      <c r="K27" s="20">
        <v>0</v>
      </c>
      <c r="L27" s="22">
        <v>13.8276553106212</v>
      </c>
    </row>
    <row r="31" spans="1:40">
      <c r="A31" s="7" t="s">
        <v>199</v>
      </c>
      <c r="B31">
        <v>0</v>
      </c>
      <c r="C31">
        <v>0</v>
      </c>
      <c r="D31">
        <v>0</v>
      </c>
      <c r="E31" s="14">
        <v>41.328903654485053</v>
      </c>
      <c r="F31" s="14">
        <v>12.677878395860279</v>
      </c>
      <c r="G31" s="53">
        <v>3.0987162461266049</v>
      </c>
      <c r="H31" s="14">
        <v>38.304093567251449</v>
      </c>
      <c r="I31" s="52" t="s">
        <v>164</v>
      </c>
      <c r="J31" s="14">
        <v>16.147336983573918</v>
      </c>
      <c r="K31" s="53">
        <v>1.32835201328352</v>
      </c>
      <c r="L31" s="14">
        <v>20.904901550062831</v>
      </c>
      <c r="M31" s="14"/>
      <c r="N31" s="14"/>
    </row>
    <row r="32" spans="1:40">
      <c r="A32" s="7" t="s">
        <v>200</v>
      </c>
      <c r="B32">
        <v>0</v>
      </c>
      <c r="C32">
        <v>0</v>
      </c>
      <c r="D32">
        <v>0</v>
      </c>
      <c r="E32" s="53">
        <v>2.740332225913622</v>
      </c>
      <c r="F32" s="53">
        <v>0.6084519189305736</v>
      </c>
      <c r="G32" s="5">
        <v>0.15493581230633019</v>
      </c>
      <c r="H32" s="53">
        <v>2.155263157894737</v>
      </c>
      <c r="I32" s="52" t="s">
        <v>164</v>
      </c>
      <c r="J32" s="53">
        <v>1.610751617720259</v>
      </c>
      <c r="K32" s="5">
        <v>9.9626400996264033E-2</v>
      </c>
      <c r="L32" s="53">
        <v>1.527356514453287</v>
      </c>
      <c r="M32" s="14"/>
      <c r="N32" s="14"/>
    </row>
    <row r="33" spans="1:14">
      <c r="A33" s="7" t="s">
        <v>172</v>
      </c>
      <c r="B33">
        <v>0</v>
      </c>
      <c r="C33">
        <v>0</v>
      </c>
      <c r="D33">
        <v>0</v>
      </c>
      <c r="E33" s="5">
        <v>0.51971790257807315</v>
      </c>
      <c r="F33" s="5">
        <v>0.74564756181112546</v>
      </c>
      <c r="G33" s="5">
        <v>7.5136952324037179E-2</v>
      </c>
      <c r="H33" s="53">
        <v>1.220124240116959</v>
      </c>
      <c r="I33" s="52" t="s">
        <v>164</v>
      </c>
      <c r="J33" s="5">
        <v>0.90050777627078149</v>
      </c>
      <c r="K33" s="5">
        <v>2.7316527953507679E-2</v>
      </c>
      <c r="L33" s="53">
        <v>6.1549511637620409</v>
      </c>
      <c r="M33" s="14"/>
      <c r="N33" s="14"/>
    </row>
    <row r="34" spans="1:14">
      <c r="A34" s="7" t="s">
        <v>173</v>
      </c>
      <c r="B34">
        <v>0</v>
      </c>
      <c r="C34">
        <v>0</v>
      </c>
      <c r="D34">
        <v>0</v>
      </c>
      <c r="E34" s="5">
        <v>3.4460137842644518E-2</v>
      </c>
      <c r="F34" s="5">
        <v>3.5786010534540759E-2</v>
      </c>
      <c r="G34" s="40">
        <v>3.7568476162018589E-3</v>
      </c>
      <c r="H34" s="5">
        <v>6.8652944838947377E-2</v>
      </c>
      <c r="I34" s="52" t="s">
        <v>164</v>
      </c>
      <c r="J34" s="5">
        <v>8.98287041927327E-2</v>
      </c>
      <c r="K34" s="40">
        <v>2.0487395965130772E-3</v>
      </c>
      <c r="L34" s="5">
        <v>0.4496938066702133</v>
      </c>
      <c r="M34" s="14"/>
      <c r="N34" s="14"/>
    </row>
  </sheetData>
  <autoFilter ref="AE1:AN32" xr:uid="{7947633B-939F-43FE-BCE5-A6AC4B519213}">
    <sortState xmlns:xlrd2="http://schemas.microsoft.com/office/spreadsheetml/2017/richdata2" ref="AE2:AN32">
      <sortCondition ref="AF1:AF32"/>
    </sortState>
  </autoFilter>
  <mergeCells count="4">
    <mergeCell ref="B20:D20"/>
    <mergeCell ref="E20:H20"/>
    <mergeCell ref="I20:J20"/>
    <mergeCell ref="K20:L20"/>
  </mergeCells>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01CF-7B8F-406B-B31A-D32F92810FAA}">
  <dimension ref="A1:AU63"/>
  <sheetViews>
    <sheetView topLeftCell="B22" workbookViewId="0">
      <selection activeCell="N26" sqref="N26:O31"/>
    </sheetView>
  </sheetViews>
  <sheetFormatPr defaultRowHeight="15"/>
  <cols>
    <col min="1" max="1" width="36.42578125" customWidth="1"/>
    <col min="2" max="2" width="12.7109375" customWidth="1"/>
    <col min="3" max="3" width="10.140625" customWidth="1"/>
    <col min="4" max="4" width="14.28515625" bestFit="1" customWidth="1"/>
    <col min="5" max="5" width="14.7109375" bestFit="1" customWidth="1"/>
    <col min="6" max="6" width="18.85546875" bestFit="1" customWidth="1"/>
    <col min="7" max="7" width="19.28515625" bestFit="1" customWidth="1"/>
    <col min="8" max="8" width="11" customWidth="1"/>
    <col min="9" max="9" width="12.5703125" bestFit="1" customWidth="1"/>
    <col min="10" max="11" width="11.5703125" bestFit="1" customWidth="1"/>
    <col min="12" max="12" width="13.42578125" bestFit="1" customWidth="1"/>
    <col min="13" max="13" width="11.5703125" bestFit="1" customWidth="1"/>
    <col min="14" max="15" width="10.7109375" bestFit="1" customWidth="1"/>
    <col min="16" max="17" width="11.5703125" bestFit="1" customWidth="1"/>
    <col min="18" max="19" width="10.7109375" bestFit="1" customWidth="1"/>
    <col min="20" max="20" width="12.5703125" bestFit="1" customWidth="1"/>
    <col min="21" max="21" width="11.5703125" bestFit="1" customWidth="1"/>
    <col min="25" max="25" width="12.28515625" bestFit="1" customWidth="1"/>
    <col min="26" max="26" width="14.140625" bestFit="1" customWidth="1"/>
    <col min="27" max="27" width="14.5703125" bestFit="1" customWidth="1"/>
  </cols>
  <sheetData>
    <row r="1" spans="1:29" s="7" customFormat="1">
      <c r="A1" s="7" t="s">
        <v>44</v>
      </c>
      <c r="B1" s="7" t="s">
        <v>39</v>
      </c>
      <c r="C1" s="7" t="s">
        <v>74</v>
      </c>
      <c r="D1" s="7" t="s">
        <v>75</v>
      </c>
      <c r="E1" s="7" t="s">
        <v>172</v>
      </c>
      <c r="F1" s="7" t="s">
        <v>76</v>
      </c>
      <c r="G1" s="7" t="s">
        <v>173</v>
      </c>
      <c r="J1" s="8"/>
      <c r="X1" s="7" t="s">
        <v>44</v>
      </c>
      <c r="Y1" s="7" t="s">
        <v>45</v>
      </c>
      <c r="Z1" s="7" t="s">
        <v>74</v>
      </c>
      <c r="AA1" s="7" t="s">
        <v>39</v>
      </c>
      <c r="AB1" s="7" t="s">
        <v>47</v>
      </c>
      <c r="AC1" s="7" t="s">
        <v>49</v>
      </c>
    </row>
    <row r="2" spans="1:29">
      <c r="A2" t="s">
        <v>51</v>
      </c>
      <c r="B2" t="s">
        <v>14</v>
      </c>
      <c r="C2">
        <v>500</v>
      </c>
      <c r="D2">
        <v>313.5930735930736</v>
      </c>
      <c r="E2">
        <v>203.04836949939391</v>
      </c>
      <c r="F2">
        <v>0.32138528138528139</v>
      </c>
      <c r="G2">
        <v>203.04836949939391</v>
      </c>
      <c r="H2">
        <v>3.2138528138528138E-4</v>
      </c>
      <c r="I2" s="8"/>
      <c r="X2" t="s">
        <v>51</v>
      </c>
      <c r="Y2" t="s">
        <v>52</v>
      </c>
      <c r="Z2">
        <v>500</v>
      </c>
      <c r="AA2" t="s">
        <v>14</v>
      </c>
      <c r="AB2" s="14">
        <v>7.3348058163077461</v>
      </c>
      <c r="AC2" s="14">
        <v>92.66519418369225</v>
      </c>
    </row>
    <row r="3" spans="1:29">
      <c r="A3" t="s">
        <v>54</v>
      </c>
      <c r="B3" t="s">
        <v>14</v>
      </c>
      <c r="C3">
        <v>600</v>
      </c>
      <c r="D3">
        <v>221.2227074235808</v>
      </c>
      <c r="E3">
        <v>68.785637417991268</v>
      </c>
      <c r="F3">
        <v>0.22515283842794759</v>
      </c>
      <c r="G3">
        <v>68.785637417991268</v>
      </c>
      <c r="H3">
        <v>2.251528384279476E-4</v>
      </c>
      <c r="X3" t="s">
        <v>54</v>
      </c>
      <c r="Y3" t="s">
        <v>52</v>
      </c>
      <c r="Z3">
        <v>600</v>
      </c>
      <c r="AA3" t="s">
        <v>14</v>
      </c>
      <c r="AB3" s="14">
        <v>14.27819449927622</v>
      </c>
      <c r="AC3" s="14">
        <v>85.721805500723775</v>
      </c>
    </row>
    <row r="4" spans="1:29">
      <c r="A4" t="s">
        <v>55</v>
      </c>
      <c r="B4" t="s">
        <v>14</v>
      </c>
      <c r="C4">
        <v>700</v>
      </c>
      <c r="D4">
        <v>137234.19913419909</v>
      </c>
      <c r="E4">
        <v>30698.983902353681</v>
      </c>
      <c r="F4">
        <v>1872.406926406926</v>
      </c>
      <c r="G4">
        <v>30698.983902353681</v>
      </c>
      <c r="H4">
        <v>1.8724069264069261</v>
      </c>
      <c r="X4" t="s">
        <v>55</v>
      </c>
      <c r="Y4" t="s">
        <v>52</v>
      </c>
      <c r="Z4">
        <v>700</v>
      </c>
      <c r="AA4" t="s">
        <v>14</v>
      </c>
      <c r="AB4" s="14">
        <v>30.022533392637271</v>
      </c>
      <c r="AC4" s="14">
        <v>69.977466607362729</v>
      </c>
    </row>
    <row r="5" spans="1:29">
      <c r="A5" t="s">
        <v>56</v>
      </c>
      <c r="B5" t="s">
        <v>12</v>
      </c>
      <c r="C5">
        <v>500</v>
      </c>
      <c r="D5">
        <v>1712.362339072437</v>
      </c>
      <c r="E5">
        <v>12.977991873264459</v>
      </c>
      <c r="F5">
        <v>2.2249728555917478</v>
      </c>
      <c r="G5">
        <v>12.977991873264459</v>
      </c>
      <c r="H5">
        <v>2.224972855591748E-3</v>
      </c>
      <c r="X5" t="s">
        <v>56</v>
      </c>
      <c r="Y5" t="s">
        <v>52</v>
      </c>
      <c r="Z5">
        <v>500</v>
      </c>
      <c r="AA5" t="s">
        <v>12</v>
      </c>
      <c r="AB5" s="14">
        <v>0</v>
      </c>
      <c r="AC5" s="14">
        <v>100</v>
      </c>
    </row>
    <row r="6" spans="1:29">
      <c r="A6" t="s">
        <v>57</v>
      </c>
      <c r="B6" t="s">
        <v>12</v>
      </c>
      <c r="C6">
        <v>600</v>
      </c>
      <c r="D6">
        <v>3153.4863945578231</v>
      </c>
      <c r="E6">
        <v>32.443211510841842</v>
      </c>
      <c r="F6">
        <v>6.8969812925170073</v>
      </c>
      <c r="G6">
        <v>32.443211510841842</v>
      </c>
      <c r="H6">
        <v>6.8969812925170071E-3</v>
      </c>
      <c r="X6" t="s">
        <v>57</v>
      </c>
      <c r="Y6" t="s">
        <v>52</v>
      </c>
      <c r="Z6">
        <v>600</v>
      </c>
      <c r="AA6" t="s">
        <v>12</v>
      </c>
      <c r="AB6" s="14">
        <v>0</v>
      </c>
      <c r="AC6" s="14">
        <v>100</v>
      </c>
    </row>
    <row r="7" spans="1:29">
      <c r="A7" t="s">
        <v>58</v>
      </c>
      <c r="B7" t="s">
        <v>12</v>
      </c>
      <c r="C7">
        <v>700</v>
      </c>
      <c r="D7">
        <v>1609.9525404801791</v>
      </c>
      <c r="E7">
        <v>10.849014457129821</v>
      </c>
      <c r="F7">
        <v>2.635455053042993</v>
      </c>
      <c r="G7">
        <v>10.849014457129821</v>
      </c>
      <c r="H7">
        <v>2.6354550530429928E-3</v>
      </c>
      <c r="X7" t="s">
        <v>58</v>
      </c>
      <c r="Y7" t="s">
        <v>52</v>
      </c>
      <c r="Z7">
        <v>700</v>
      </c>
      <c r="AA7" t="s">
        <v>12</v>
      </c>
      <c r="AB7" s="14">
        <v>0</v>
      </c>
      <c r="AC7" s="14">
        <v>100</v>
      </c>
    </row>
    <row r="8" spans="1:29">
      <c r="A8" t="s">
        <v>59</v>
      </c>
      <c r="B8" t="s">
        <v>13</v>
      </c>
      <c r="C8">
        <v>500</v>
      </c>
      <c r="D8">
        <v>420514.01993355481</v>
      </c>
      <c r="E8">
        <v>5288.034404968399</v>
      </c>
      <c r="F8">
        <v>3716.9646511627911</v>
      </c>
      <c r="G8">
        <v>5288.034404968399</v>
      </c>
      <c r="H8">
        <v>3.7169646511627912</v>
      </c>
      <c r="X8" t="s">
        <v>59</v>
      </c>
      <c r="Y8" t="s">
        <v>52</v>
      </c>
      <c r="Z8">
        <v>500</v>
      </c>
      <c r="AA8" t="s">
        <v>13</v>
      </c>
      <c r="AB8" s="14">
        <v>14.062734380662</v>
      </c>
      <c r="AC8" s="14">
        <v>85.937265619338007</v>
      </c>
    </row>
    <row r="9" spans="1:29">
      <c r="A9" t="s">
        <v>61</v>
      </c>
      <c r="B9" t="s">
        <v>13</v>
      </c>
      <c r="C9">
        <v>600</v>
      </c>
      <c r="D9">
        <v>20767.917205692109</v>
      </c>
      <c r="E9">
        <v>1221.462010029702</v>
      </c>
      <c r="F9">
        <v>74.129883570504532</v>
      </c>
      <c r="G9">
        <v>1221.462010029702</v>
      </c>
      <c r="H9">
        <v>7.4129883570504526E-2</v>
      </c>
      <c r="X9" t="s">
        <v>61</v>
      </c>
      <c r="Y9" t="s">
        <v>52</v>
      </c>
      <c r="Z9">
        <v>600</v>
      </c>
      <c r="AA9" t="s">
        <v>13</v>
      </c>
      <c r="AB9" s="14">
        <v>16.443525301351581</v>
      </c>
      <c r="AC9" s="14">
        <v>83.556474698648415</v>
      </c>
    </row>
    <row r="10" spans="1:29">
      <c r="A10" t="s">
        <v>62</v>
      </c>
      <c r="B10" t="s">
        <v>13</v>
      </c>
      <c r="C10">
        <v>700</v>
      </c>
      <c r="D10">
        <v>2374.988933156264</v>
      </c>
      <c r="E10">
        <v>57.588180416241713</v>
      </c>
      <c r="F10">
        <v>5.9745905267817623</v>
      </c>
      <c r="G10">
        <v>57.588180416241713</v>
      </c>
      <c r="H10">
        <v>5.9745905267817624E-3</v>
      </c>
      <c r="X10" t="s">
        <v>62</v>
      </c>
      <c r="Y10" t="s">
        <v>52</v>
      </c>
      <c r="Z10">
        <v>700</v>
      </c>
      <c r="AA10" t="s">
        <v>13</v>
      </c>
      <c r="AB10" s="14">
        <v>5.3257783328052293</v>
      </c>
      <c r="AC10" s="14">
        <v>94.674221667194772</v>
      </c>
    </row>
    <row r="11" spans="1:29">
      <c r="A11" t="s">
        <v>63</v>
      </c>
      <c r="B11" t="s">
        <v>13</v>
      </c>
      <c r="C11">
        <v>800</v>
      </c>
      <c r="D11">
        <v>5137.4756335282646</v>
      </c>
      <c r="E11">
        <v>163.64722330454191</v>
      </c>
      <c r="F11">
        <v>29.27914230019493</v>
      </c>
      <c r="G11">
        <v>163.64722330454191</v>
      </c>
      <c r="H11">
        <v>2.9279142300194929E-2</v>
      </c>
      <c r="X11" t="s">
        <v>63</v>
      </c>
      <c r="Y11" t="s">
        <v>52</v>
      </c>
      <c r="Z11">
        <v>800</v>
      </c>
      <c r="AA11" t="s">
        <v>13</v>
      </c>
      <c r="AB11" s="14">
        <v>6.3320717251148562</v>
      </c>
      <c r="AC11" s="14">
        <v>93.667928274885142</v>
      </c>
    </row>
    <row r="12" spans="1:29">
      <c r="A12" t="s">
        <v>64</v>
      </c>
      <c r="B12" t="s">
        <v>8</v>
      </c>
      <c r="C12">
        <v>600</v>
      </c>
      <c r="D12">
        <v>2277.7215189873409</v>
      </c>
      <c r="E12">
        <v>100.16503596455691</v>
      </c>
      <c r="F12">
        <v>3.101772151898734</v>
      </c>
      <c r="G12">
        <v>100.16503596455691</v>
      </c>
      <c r="H12">
        <v>3.1017721518987341E-3</v>
      </c>
      <c r="X12" t="s">
        <v>64</v>
      </c>
      <c r="Y12" t="s">
        <v>52</v>
      </c>
      <c r="Z12">
        <v>600</v>
      </c>
      <c r="AA12" t="s">
        <v>8</v>
      </c>
      <c r="AB12" s="14">
        <v>17.374927444950789</v>
      </c>
      <c r="AC12" s="14">
        <v>82.625072555049215</v>
      </c>
    </row>
    <row r="13" spans="1:29">
      <c r="A13" t="s">
        <v>65</v>
      </c>
      <c r="B13" t="s">
        <v>8</v>
      </c>
      <c r="C13">
        <v>800</v>
      </c>
      <c r="D13">
        <v>1397.1129915380791</v>
      </c>
      <c r="E13">
        <v>77.914464440099565</v>
      </c>
      <c r="F13">
        <v>10.09696366351419</v>
      </c>
      <c r="G13">
        <v>77.914464440099565</v>
      </c>
      <c r="H13">
        <v>1.009696366351419E-2</v>
      </c>
      <c r="X13" t="s">
        <v>65</v>
      </c>
      <c r="Y13" t="s">
        <v>52</v>
      </c>
      <c r="Z13">
        <v>800</v>
      </c>
      <c r="AA13" t="s">
        <v>8</v>
      </c>
      <c r="AB13" s="14">
        <v>11.96142701059332</v>
      </c>
      <c r="AC13" s="14">
        <v>88.038572989406674</v>
      </c>
    </row>
    <row r="14" spans="1:29">
      <c r="A14" t="s">
        <v>66</v>
      </c>
      <c r="B14" t="s">
        <v>16</v>
      </c>
      <c r="C14">
        <v>500</v>
      </c>
      <c r="D14">
        <v>266.97100752843193</v>
      </c>
      <c r="E14">
        <v>11.2222491615153</v>
      </c>
      <c r="F14">
        <v>0.39628383789844629</v>
      </c>
      <c r="G14">
        <v>11.2222491615153</v>
      </c>
      <c r="H14">
        <v>3.9628383789844631E-4</v>
      </c>
      <c r="X14" t="s">
        <v>66</v>
      </c>
      <c r="Y14" t="s">
        <v>52</v>
      </c>
      <c r="Z14">
        <v>500</v>
      </c>
      <c r="AA14" t="s">
        <v>16</v>
      </c>
      <c r="AB14" s="14">
        <v>0</v>
      </c>
      <c r="AC14" s="14">
        <v>100</v>
      </c>
    </row>
    <row r="15" spans="1:29">
      <c r="A15" t="s">
        <v>67</v>
      </c>
      <c r="B15" t="s">
        <v>16</v>
      </c>
      <c r="C15">
        <v>800</v>
      </c>
      <c r="D15">
        <v>410.65922381711857</v>
      </c>
      <c r="E15">
        <v>26.2617473796066</v>
      </c>
      <c r="F15">
        <v>0.48960659223817132</v>
      </c>
      <c r="G15">
        <v>26.2617473796066</v>
      </c>
      <c r="H15">
        <v>4.8960659223817133E-4</v>
      </c>
      <c r="X15" t="s">
        <v>67</v>
      </c>
      <c r="Y15" t="s">
        <v>52</v>
      </c>
      <c r="Z15">
        <v>800</v>
      </c>
      <c r="AA15" t="s">
        <v>16</v>
      </c>
      <c r="AB15" s="14">
        <v>0</v>
      </c>
      <c r="AC15" s="14">
        <v>100</v>
      </c>
    </row>
    <row r="16" spans="1:29">
      <c r="A16" t="s">
        <v>68</v>
      </c>
      <c r="B16" t="s">
        <v>15</v>
      </c>
      <c r="C16">
        <v>600</v>
      </c>
      <c r="D16">
        <v>2032.364743323647</v>
      </c>
      <c r="E16">
        <v>41.794003221700557</v>
      </c>
      <c r="F16">
        <v>9.547308703473087</v>
      </c>
      <c r="G16">
        <v>41.794003221700557</v>
      </c>
      <c r="H16">
        <v>9.5473087034730862E-3</v>
      </c>
      <c r="X16" t="s">
        <v>68</v>
      </c>
      <c r="Y16" t="s">
        <v>52</v>
      </c>
      <c r="Z16">
        <v>600</v>
      </c>
      <c r="AA16" t="s">
        <v>15</v>
      </c>
      <c r="AB16" s="14">
        <v>14.011533302922819</v>
      </c>
      <c r="AC16" s="14">
        <v>85.988466697077186</v>
      </c>
    </row>
    <row r="17" spans="1:47">
      <c r="A17" t="s">
        <v>69</v>
      </c>
      <c r="B17" t="s">
        <v>15</v>
      </c>
      <c r="C17">
        <v>750</v>
      </c>
      <c r="D17">
        <v>5903.0163385002097</v>
      </c>
      <c r="E17">
        <v>1738.002793045873</v>
      </c>
      <c r="F17">
        <v>21.981985756179299</v>
      </c>
      <c r="G17">
        <v>1738.002793045873</v>
      </c>
      <c r="H17">
        <v>2.1981985756179299E-2</v>
      </c>
      <c r="X17" t="s">
        <v>69</v>
      </c>
      <c r="Y17" t="s">
        <v>52</v>
      </c>
      <c r="Z17">
        <v>750</v>
      </c>
      <c r="AA17" t="s">
        <v>15</v>
      </c>
      <c r="AB17" s="14">
        <v>5.6487231349727356</v>
      </c>
      <c r="AC17" s="14">
        <v>94.351276865027259</v>
      </c>
    </row>
    <row r="18" spans="1:47">
      <c r="A18" t="s">
        <v>70</v>
      </c>
      <c r="B18" t="s">
        <v>17</v>
      </c>
      <c r="C18">
        <v>500</v>
      </c>
      <c r="D18">
        <v>177.91666666666671</v>
      </c>
      <c r="E18">
        <v>4.6536542158750001</v>
      </c>
      <c r="F18">
        <v>0.2088541666666667</v>
      </c>
      <c r="G18">
        <v>4.6536542158750001</v>
      </c>
      <c r="H18">
        <v>2.088541666666667E-4</v>
      </c>
      <c r="X18" t="s">
        <v>70</v>
      </c>
      <c r="Y18" t="s">
        <v>52</v>
      </c>
      <c r="Z18">
        <v>500</v>
      </c>
      <c r="AA18" t="s">
        <v>17</v>
      </c>
      <c r="AB18" s="14">
        <v>15.729898516783759</v>
      </c>
      <c r="AC18" s="14">
        <v>84.270101483216237</v>
      </c>
    </row>
    <row r="19" spans="1:47">
      <c r="A19" t="s">
        <v>71</v>
      </c>
      <c r="B19" t="s">
        <v>17</v>
      </c>
      <c r="C19">
        <v>600</v>
      </c>
      <c r="D19">
        <v>418.93812709030101</v>
      </c>
      <c r="E19">
        <v>18.467086192086121</v>
      </c>
      <c r="F19">
        <v>0.44113712374581948</v>
      </c>
      <c r="G19">
        <v>18.467086192086121</v>
      </c>
      <c r="H19">
        <v>4.411371237458195E-4</v>
      </c>
      <c r="X19" t="s">
        <v>71</v>
      </c>
      <c r="Y19" t="s">
        <v>52</v>
      </c>
      <c r="Z19">
        <v>600</v>
      </c>
      <c r="AA19" t="s">
        <v>17</v>
      </c>
      <c r="AB19" s="14">
        <v>1.84944948940558</v>
      </c>
      <c r="AC19" s="14">
        <v>98.150550510594414</v>
      </c>
    </row>
    <row r="20" spans="1:47">
      <c r="A20" t="s">
        <v>72</v>
      </c>
      <c r="B20" t="s">
        <v>17</v>
      </c>
      <c r="C20">
        <v>700</v>
      </c>
      <c r="D20">
        <v>25769.254820218859</v>
      </c>
      <c r="E20">
        <v>2355.611220772319</v>
      </c>
      <c r="F20">
        <v>94.629807191245447</v>
      </c>
      <c r="G20">
        <v>2355.611220772319</v>
      </c>
      <c r="H20">
        <v>9.4629807191245446E-2</v>
      </c>
      <c r="X20" t="s">
        <v>72</v>
      </c>
      <c r="Y20" t="s">
        <v>52</v>
      </c>
      <c r="Z20">
        <v>700</v>
      </c>
      <c r="AA20" t="s">
        <v>17</v>
      </c>
      <c r="AB20" s="14">
        <v>10.39192847359282</v>
      </c>
      <c r="AC20" s="14">
        <v>89.608071526407173</v>
      </c>
    </row>
    <row r="21" spans="1:47">
      <c r="A21" t="s">
        <v>73</v>
      </c>
      <c r="B21" t="s">
        <v>17</v>
      </c>
      <c r="C21">
        <v>800</v>
      </c>
      <c r="D21">
        <v>4483.4295136026376</v>
      </c>
      <c r="E21">
        <v>355.5903650524649</v>
      </c>
      <c r="F21">
        <v>22.786150041220111</v>
      </c>
      <c r="G21">
        <v>355.5903650524649</v>
      </c>
      <c r="H21">
        <v>2.2786150041220112E-2</v>
      </c>
      <c r="X21" t="s">
        <v>73</v>
      </c>
      <c r="Y21" t="s">
        <v>52</v>
      </c>
      <c r="Z21">
        <v>800</v>
      </c>
      <c r="AA21" t="s">
        <v>17</v>
      </c>
      <c r="AB21" s="14">
        <v>10.55702657644405</v>
      </c>
      <c r="AC21" s="14">
        <v>89.442973423555941</v>
      </c>
    </row>
    <row r="23" spans="1:47" ht="15.75" thickBot="1">
      <c r="AB23" s="14">
        <v>7.3348058163077461</v>
      </c>
      <c r="AC23" s="14">
        <v>14.27819449927622</v>
      </c>
      <c r="AD23" s="14">
        <v>30.022533392637271</v>
      </c>
      <c r="AE23" s="14">
        <v>0</v>
      </c>
      <c r="AF23" s="14">
        <v>0</v>
      </c>
      <c r="AG23" s="14">
        <v>0</v>
      </c>
      <c r="AH23" s="14">
        <v>14.062734380662</v>
      </c>
      <c r="AI23" s="14">
        <v>16.443525301351581</v>
      </c>
      <c r="AJ23" s="14">
        <v>5.3257783328052293</v>
      </c>
      <c r="AK23" s="14">
        <v>6.3320717251148562</v>
      </c>
      <c r="AL23" s="14">
        <v>17.374927444950789</v>
      </c>
      <c r="AM23" s="14">
        <v>11.96142701059332</v>
      </c>
      <c r="AN23" s="14">
        <v>0</v>
      </c>
      <c r="AO23" s="14">
        <v>0</v>
      </c>
      <c r="AP23" s="14">
        <v>14.011533302922819</v>
      </c>
      <c r="AQ23" s="14">
        <v>5.6487231349727356</v>
      </c>
      <c r="AR23" s="14">
        <v>15.729898516783759</v>
      </c>
      <c r="AS23" s="14">
        <v>1.84944948940558</v>
      </c>
      <c r="AT23" s="14">
        <v>10.39192847359282</v>
      </c>
      <c r="AU23" s="14">
        <v>10.55702657644405</v>
      </c>
    </row>
    <row r="24" spans="1:47" s="8" customFormat="1" ht="15.75" thickBot="1">
      <c r="A24" s="9" t="s">
        <v>39</v>
      </c>
      <c r="B24" s="188" t="s">
        <v>14</v>
      </c>
      <c r="C24" s="189"/>
      <c r="D24" s="190"/>
      <c r="E24" s="187" t="s">
        <v>12</v>
      </c>
      <c r="F24" s="187"/>
      <c r="G24" s="187"/>
      <c r="H24" s="187" t="s">
        <v>13</v>
      </c>
      <c r="I24" s="187"/>
      <c r="J24" s="187"/>
      <c r="K24" s="187"/>
      <c r="L24" s="187" t="s">
        <v>8</v>
      </c>
      <c r="M24" s="187"/>
      <c r="N24" s="187" t="s">
        <v>16</v>
      </c>
      <c r="O24" s="187"/>
      <c r="P24" s="187" t="s">
        <v>15</v>
      </c>
      <c r="Q24" s="187"/>
      <c r="R24" s="187" t="s">
        <v>17</v>
      </c>
      <c r="S24" s="187"/>
      <c r="T24" s="187"/>
      <c r="U24" s="187"/>
      <c r="X24"/>
      <c r="Y24"/>
      <c r="Z24"/>
      <c r="AA24"/>
      <c r="AB24" s="14">
        <v>92.66519418369225</v>
      </c>
      <c r="AC24" s="14">
        <v>85.721805500723775</v>
      </c>
      <c r="AD24" s="14">
        <v>69.977466607362729</v>
      </c>
      <c r="AE24" s="14">
        <v>100</v>
      </c>
      <c r="AF24" s="14">
        <v>100</v>
      </c>
      <c r="AG24" s="14">
        <v>100</v>
      </c>
      <c r="AH24" s="14">
        <v>85.937265619338007</v>
      </c>
      <c r="AI24" s="14">
        <v>83.556474698648415</v>
      </c>
      <c r="AJ24" s="14">
        <v>94.674221667194772</v>
      </c>
      <c r="AK24" s="14">
        <v>93.667928274885142</v>
      </c>
      <c r="AL24" s="14">
        <v>82.625072555049215</v>
      </c>
      <c r="AM24" s="14">
        <v>88.038572989406674</v>
      </c>
      <c r="AN24" s="14">
        <v>100</v>
      </c>
      <c r="AO24" s="14">
        <v>100</v>
      </c>
      <c r="AP24" s="14">
        <v>85.988466697077186</v>
      </c>
      <c r="AQ24" s="14">
        <v>94.351276865027259</v>
      </c>
      <c r="AR24" s="14">
        <v>84.270101483216237</v>
      </c>
      <c r="AS24" s="14">
        <v>98.150550510594414</v>
      </c>
      <c r="AT24" s="14">
        <v>89.608071526407173</v>
      </c>
      <c r="AU24" s="14">
        <v>89.442973423555941</v>
      </c>
    </row>
    <row r="25" spans="1:47" s="8" customFormat="1" ht="15.75" thickBot="1">
      <c r="A25" s="9" t="s">
        <v>74</v>
      </c>
      <c r="B25" s="9">
        <v>500</v>
      </c>
      <c r="C25" s="9">
        <v>600</v>
      </c>
      <c r="D25" s="9">
        <v>700</v>
      </c>
      <c r="E25" s="9">
        <v>500</v>
      </c>
      <c r="F25" s="9">
        <v>600</v>
      </c>
      <c r="G25" s="9">
        <v>700</v>
      </c>
      <c r="H25" s="9">
        <v>500</v>
      </c>
      <c r="I25" s="9">
        <v>600</v>
      </c>
      <c r="J25" s="9">
        <v>700</v>
      </c>
      <c r="K25" s="9">
        <v>800</v>
      </c>
      <c r="L25" s="9">
        <v>600</v>
      </c>
      <c r="M25" s="9">
        <v>800</v>
      </c>
      <c r="N25" s="9">
        <v>500</v>
      </c>
      <c r="O25" s="9">
        <v>800</v>
      </c>
      <c r="P25" s="9">
        <v>600</v>
      </c>
      <c r="Q25" s="9">
        <v>750</v>
      </c>
      <c r="R25" s="9">
        <v>500</v>
      </c>
      <c r="S25" s="9">
        <v>600</v>
      </c>
      <c r="T25" s="9">
        <v>700</v>
      </c>
      <c r="U25" s="9">
        <v>800</v>
      </c>
      <c r="X25"/>
      <c r="Y25"/>
      <c r="Z25"/>
      <c r="AA25"/>
      <c r="AB25"/>
      <c r="AC25"/>
      <c r="AD25"/>
      <c r="AE25"/>
      <c r="AF25"/>
      <c r="AG25"/>
      <c r="AH25"/>
      <c r="AI25"/>
      <c r="AJ25"/>
      <c r="AK25"/>
      <c r="AL25"/>
      <c r="AM25"/>
      <c r="AN25"/>
      <c r="AO25"/>
      <c r="AP25"/>
      <c r="AQ25"/>
      <c r="AR25"/>
    </row>
    <row r="26" spans="1:47" ht="15.75" thickBot="1">
      <c r="A26" s="9" t="s">
        <v>179</v>
      </c>
      <c r="B26" s="12">
        <v>0.31359307359307359</v>
      </c>
      <c r="C26" s="12">
        <v>0.2212227074235808</v>
      </c>
      <c r="D26" s="13">
        <v>137.23419913419909</v>
      </c>
      <c r="E26" s="26">
        <v>1.712362339072437</v>
      </c>
      <c r="F26" s="26">
        <v>3.1534863945578233</v>
      </c>
      <c r="G26" s="26">
        <v>1.6099525404801791</v>
      </c>
      <c r="H26" s="13">
        <v>420.51401993355483</v>
      </c>
      <c r="I26" s="13">
        <v>20.767917205692108</v>
      </c>
      <c r="J26" s="26">
        <v>2.3749889331562639</v>
      </c>
      <c r="K26" s="26">
        <v>5.1374756335282648</v>
      </c>
      <c r="L26" s="26">
        <v>2.2777215189873408</v>
      </c>
      <c r="M26" s="26">
        <v>1.3971129915380791</v>
      </c>
      <c r="N26" s="12">
        <v>0.26697100752843195</v>
      </c>
      <c r="O26" s="12">
        <v>0.41065922381711856</v>
      </c>
      <c r="P26" s="13">
        <v>2.0323647433236469</v>
      </c>
      <c r="Q26" s="13">
        <v>5.9030163385002101</v>
      </c>
      <c r="R26" s="12">
        <v>0.17791666666666672</v>
      </c>
      <c r="S26" s="12">
        <v>0.41893812709030098</v>
      </c>
      <c r="T26" s="13">
        <v>25.769254820218858</v>
      </c>
      <c r="U26" s="26">
        <v>4.4834295136026379</v>
      </c>
    </row>
    <row r="27" spans="1:47" ht="15.75" thickBot="1">
      <c r="A27" s="9" t="s">
        <v>198</v>
      </c>
      <c r="B27" s="13">
        <v>203.04836949939391</v>
      </c>
      <c r="C27" s="13">
        <v>68.785637417991268</v>
      </c>
      <c r="D27" s="13">
        <v>30698.983902353681</v>
      </c>
      <c r="E27" s="13">
        <v>12.977991873264459</v>
      </c>
      <c r="F27" s="13">
        <v>32.443211510841842</v>
      </c>
      <c r="G27" s="13">
        <v>10.849014457129821</v>
      </c>
      <c r="H27" s="13">
        <v>5288.034404968399</v>
      </c>
      <c r="I27" s="13">
        <v>1221.462010029702</v>
      </c>
      <c r="J27" s="13">
        <v>57.588180416241713</v>
      </c>
      <c r="K27" s="13">
        <v>163.64722330454191</v>
      </c>
      <c r="L27" s="13">
        <v>100.16503596455691</v>
      </c>
      <c r="M27" s="13">
        <v>77.914464440099565</v>
      </c>
      <c r="N27" s="13">
        <v>11.2222491615153</v>
      </c>
      <c r="O27" s="13">
        <v>26.2617473796066</v>
      </c>
      <c r="P27" s="13">
        <v>41.794003221700557</v>
      </c>
      <c r="Q27" s="13">
        <v>1738.002793045873</v>
      </c>
      <c r="R27" s="26">
        <v>4.6536542158750001</v>
      </c>
      <c r="S27" s="13">
        <v>18.467086192086121</v>
      </c>
      <c r="T27" s="13">
        <v>2355.611220772319</v>
      </c>
      <c r="U27" s="13">
        <v>355.5903650524649</v>
      </c>
    </row>
    <row r="28" spans="1:47" ht="15.75" thickBot="1">
      <c r="A28" s="7" t="s">
        <v>202</v>
      </c>
      <c r="B28" s="68">
        <v>3.2138528138528138E-4</v>
      </c>
      <c r="C28" s="68">
        <v>2.251528384279476E-4</v>
      </c>
      <c r="D28" s="53">
        <v>1.8724069264069261</v>
      </c>
      <c r="E28" s="52">
        <v>2.224972855591748E-3</v>
      </c>
      <c r="F28" s="52">
        <v>6.8969812925170071E-3</v>
      </c>
      <c r="G28" s="52">
        <v>2.6354550530429928E-3</v>
      </c>
      <c r="H28" s="53">
        <v>3.7169646511627912</v>
      </c>
      <c r="I28" s="52">
        <v>7.4129883570504526E-2</v>
      </c>
      <c r="J28" s="52">
        <v>5.9745905267817624E-3</v>
      </c>
      <c r="K28" s="40">
        <v>2.9279142300194929E-2</v>
      </c>
      <c r="L28" s="52">
        <v>3.1017721518987341E-3</v>
      </c>
      <c r="M28" s="40">
        <v>1.009696366351419E-2</v>
      </c>
      <c r="N28" s="68">
        <v>3.9628383789844631E-4</v>
      </c>
      <c r="O28" s="68">
        <v>4.8960659223817133E-4</v>
      </c>
      <c r="P28" s="52">
        <v>9.5473087034730862E-3</v>
      </c>
      <c r="Q28" s="40">
        <v>2.1981985756179299E-2</v>
      </c>
      <c r="R28" s="68">
        <v>2.088541666666667E-4</v>
      </c>
      <c r="S28" s="68">
        <v>4.411371237458195E-4</v>
      </c>
      <c r="T28" s="40">
        <v>9.4629807191245446E-2</v>
      </c>
      <c r="U28" s="40">
        <v>2.2786150041220112E-2</v>
      </c>
    </row>
    <row r="29" spans="1:47" ht="15.75" thickBot="1">
      <c r="A29" s="9" t="s">
        <v>203</v>
      </c>
      <c r="B29" s="31">
        <v>0.20304836949939392</v>
      </c>
      <c r="C29" s="31">
        <v>6.8785637417991263E-2</v>
      </c>
      <c r="D29" s="23">
        <v>30.698983902353682</v>
      </c>
      <c r="E29" s="31">
        <v>1.2977991873264458E-2</v>
      </c>
      <c r="F29" s="31">
        <v>3.2443211510841841E-2</v>
      </c>
      <c r="G29" s="31">
        <v>1.0849014457129821E-2</v>
      </c>
      <c r="H29" s="32">
        <v>5.2880344049683989</v>
      </c>
      <c r="I29" s="32">
        <v>1.221462010029702</v>
      </c>
      <c r="J29" s="31">
        <v>5.758818041624171E-2</v>
      </c>
      <c r="K29" s="31">
        <v>0.1636472233045419</v>
      </c>
      <c r="L29" s="31">
        <v>0.10016503596455691</v>
      </c>
      <c r="M29" s="31">
        <v>7.7914464440099571E-2</v>
      </c>
      <c r="N29" s="31">
        <v>1.1222249161515301E-2</v>
      </c>
      <c r="O29" s="31">
        <v>2.6261747379606602E-2</v>
      </c>
      <c r="P29" s="31">
        <v>4.1794003221700557E-2</v>
      </c>
      <c r="Q29" s="32">
        <v>1.738002793045873</v>
      </c>
      <c r="R29" s="33">
        <v>4.6536542158750003E-3</v>
      </c>
      <c r="S29" s="31">
        <v>1.8467086192086122E-2</v>
      </c>
      <c r="T29" s="32">
        <v>2.3556112207723192</v>
      </c>
      <c r="U29" s="32">
        <v>0.35559036505246489</v>
      </c>
    </row>
    <row r="30" spans="1:47">
      <c r="A30" s="28" t="s">
        <v>79</v>
      </c>
      <c r="B30" s="17">
        <v>7.3348058163077461</v>
      </c>
      <c r="C30" s="18">
        <v>14.27819449927622</v>
      </c>
      <c r="D30" s="19">
        <v>30.022533392637271</v>
      </c>
      <c r="E30" s="17">
        <v>0</v>
      </c>
      <c r="F30" s="18">
        <v>0</v>
      </c>
      <c r="G30" s="19">
        <v>0</v>
      </c>
      <c r="H30" s="17">
        <v>14.062734380662</v>
      </c>
      <c r="I30" s="18">
        <v>16.443525301351581</v>
      </c>
      <c r="J30" s="18">
        <v>5.3257783328052293</v>
      </c>
      <c r="K30" s="19">
        <v>6.3320717251148562</v>
      </c>
      <c r="L30" s="17">
        <v>17.374927444950789</v>
      </c>
      <c r="M30" s="19">
        <v>11.96142701059332</v>
      </c>
      <c r="N30" s="17">
        <v>0</v>
      </c>
      <c r="O30" s="19">
        <v>0</v>
      </c>
      <c r="P30" s="17">
        <v>14.011533302922819</v>
      </c>
      <c r="Q30" s="19">
        <v>5.6487231349727356</v>
      </c>
      <c r="R30" s="17">
        <v>15.729898516783759</v>
      </c>
      <c r="S30" s="18">
        <v>1.84944948940558</v>
      </c>
      <c r="T30" s="18">
        <v>10.39192847359282</v>
      </c>
      <c r="U30" s="19">
        <v>10.55702657644405</v>
      </c>
      <c r="V30" s="14"/>
    </row>
    <row r="31" spans="1:47" ht="15.75" thickBot="1">
      <c r="A31" s="29" t="s">
        <v>80</v>
      </c>
      <c r="B31" s="20">
        <v>92.66519418369225</v>
      </c>
      <c r="C31" s="21">
        <v>85.721805500723775</v>
      </c>
      <c r="D31" s="22">
        <v>69.977466607362729</v>
      </c>
      <c r="E31" s="20">
        <v>100</v>
      </c>
      <c r="F31" s="21">
        <v>100</v>
      </c>
      <c r="G31" s="22">
        <v>100</v>
      </c>
      <c r="H31" s="20">
        <v>85.937265619338007</v>
      </c>
      <c r="I31" s="21">
        <v>83.556474698648415</v>
      </c>
      <c r="J31" s="21">
        <v>94.674221667194772</v>
      </c>
      <c r="K31" s="22">
        <v>93.667928274885142</v>
      </c>
      <c r="L31" s="20">
        <v>82.625072555049215</v>
      </c>
      <c r="M31" s="22">
        <v>88.038572989406674</v>
      </c>
      <c r="N31" s="20">
        <v>100</v>
      </c>
      <c r="O31" s="22">
        <v>100</v>
      </c>
      <c r="P31" s="20">
        <v>85.988466697077186</v>
      </c>
      <c r="Q31" s="22">
        <v>94.351276865027259</v>
      </c>
      <c r="R31" s="20">
        <v>84.270101483216237</v>
      </c>
      <c r="S31" s="21">
        <v>98.150550510594414</v>
      </c>
      <c r="T31" s="21">
        <v>89.608071526407173</v>
      </c>
      <c r="U31" s="22">
        <v>89.442973423555941</v>
      </c>
      <c r="V31" s="14"/>
    </row>
    <row r="33" spans="1:21">
      <c r="A33" s="7" t="s">
        <v>44</v>
      </c>
      <c r="B33" s="7" t="s">
        <v>45</v>
      </c>
      <c r="C33" s="7" t="s">
        <v>74</v>
      </c>
      <c r="D33" s="7" t="s">
        <v>39</v>
      </c>
      <c r="E33" s="7" t="s">
        <v>199</v>
      </c>
      <c r="F33" s="7" t="s">
        <v>200</v>
      </c>
      <c r="G33" s="7" t="s">
        <v>201</v>
      </c>
      <c r="H33" s="7" t="s">
        <v>172</v>
      </c>
      <c r="I33" s="7" t="s">
        <v>173</v>
      </c>
      <c r="J33" s="7" t="s">
        <v>174</v>
      </c>
      <c r="K33" s="5"/>
      <c r="L33" s="5"/>
      <c r="M33" s="5"/>
      <c r="N33" s="5"/>
      <c r="O33" s="5"/>
      <c r="P33" s="5"/>
      <c r="Q33" s="5"/>
      <c r="R33" s="5"/>
      <c r="S33" s="5"/>
      <c r="T33" s="5"/>
      <c r="U33" s="5"/>
    </row>
    <row r="34" spans="1:21">
      <c r="A34" t="s">
        <v>51</v>
      </c>
      <c r="B34" t="s">
        <v>52</v>
      </c>
      <c r="C34">
        <v>500</v>
      </c>
      <c r="D34" t="s">
        <v>14</v>
      </c>
      <c r="E34">
        <v>313.5930735930736</v>
      </c>
      <c r="F34">
        <v>0.32138528138528139</v>
      </c>
      <c r="G34" t="s">
        <v>77</v>
      </c>
      <c r="H34">
        <v>203.04836949939391</v>
      </c>
      <c r="I34">
        <v>0.2080937458812121</v>
      </c>
      <c r="J34" t="s">
        <v>136</v>
      </c>
    </row>
    <row r="35" spans="1:21">
      <c r="A35" t="s">
        <v>54</v>
      </c>
      <c r="B35" t="s">
        <v>52</v>
      </c>
      <c r="C35">
        <v>600</v>
      </c>
      <c r="D35" t="s">
        <v>14</v>
      </c>
      <c r="E35">
        <v>221.2227074235808</v>
      </c>
      <c r="F35">
        <v>0.22515283842794759</v>
      </c>
      <c r="G35" t="s">
        <v>77</v>
      </c>
      <c r="H35">
        <v>68.785637417991268</v>
      </c>
      <c r="I35">
        <v>7.0007648347248902E-2</v>
      </c>
      <c r="J35" t="s">
        <v>136</v>
      </c>
    </row>
    <row r="36" spans="1:21">
      <c r="A36" t="s">
        <v>55</v>
      </c>
      <c r="B36" t="s">
        <v>52</v>
      </c>
      <c r="C36">
        <v>700</v>
      </c>
      <c r="D36" t="s">
        <v>14</v>
      </c>
      <c r="E36">
        <v>137234.19913419909</v>
      </c>
      <c r="F36">
        <v>1872.406926406926</v>
      </c>
      <c r="G36" t="s">
        <v>77</v>
      </c>
      <c r="H36">
        <v>30698.983902353681</v>
      </c>
      <c r="I36">
        <v>418.85324835256279</v>
      </c>
      <c r="J36" t="s">
        <v>136</v>
      </c>
    </row>
    <row r="37" spans="1:21">
      <c r="A37" t="s">
        <v>56</v>
      </c>
      <c r="B37" t="s">
        <v>52</v>
      </c>
      <c r="C37">
        <v>500</v>
      </c>
      <c r="D37" t="s">
        <v>12</v>
      </c>
      <c r="E37">
        <v>1712.362339072437</v>
      </c>
      <c r="F37">
        <v>2.2249728555917478</v>
      </c>
      <c r="G37" t="s">
        <v>77</v>
      </c>
      <c r="H37">
        <v>12.977991873264459</v>
      </c>
      <c r="I37">
        <v>1.686306629106623E-2</v>
      </c>
      <c r="J37" t="s">
        <v>136</v>
      </c>
    </row>
    <row r="38" spans="1:21">
      <c r="A38" t="s">
        <v>57</v>
      </c>
      <c r="B38" t="s">
        <v>52</v>
      </c>
      <c r="C38">
        <v>600</v>
      </c>
      <c r="D38" t="s">
        <v>12</v>
      </c>
      <c r="E38">
        <v>3153.4863945578231</v>
      </c>
      <c r="F38">
        <v>6.8969812925170073</v>
      </c>
      <c r="G38" t="s">
        <v>77</v>
      </c>
      <c r="H38">
        <v>32.443211510841842</v>
      </c>
      <c r="I38">
        <v>7.0956457350063784E-2</v>
      </c>
      <c r="J38" t="s">
        <v>136</v>
      </c>
    </row>
    <row r="39" spans="1:21">
      <c r="A39" t="s">
        <v>58</v>
      </c>
      <c r="B39" t="s">
        <v>52</v>
      </c>
      <c r="C39">
        <v>700</v>
      </c>
      <c r="D39" t="s">
        <v>12</v>
      </c>
      <c r="E39">
        <v>1609.9525404801791</v>
      </c>
      <c r="F39">
        <v>2.635455053042993</v>
      </c>
      <c r="G39" t="s">
        <v>77</v>
      </c>
      <c r="H39">
        <v>10.849014457129821</v>
      </c>
      <c r="I39">
        <v>1.7759585610549411E-2</v>
      </c>
      <c r="J39" t="s">
        <v>136</v>
      </c>
    </row>
    <row r="40" spans="1:21">
      <c r="A40" t="s">
        <v>59</v>
      </c>
      <c r="B40" t="s">
        <v>52</v>
      </c>
      <c r="C40">
        <v>500</v>
      </c>
      <c r="D40" t="s">
        <v>13</v>
      </c>
      <c r="E40">
        <v>420514.01993355481</v>
      </c>
      <c r="F40">
        <v>3716.9646511627911</v>
      </c>
      <c r="G40" t="s">
        <v>77</v>
      </c>
      <c r="H40">
        <v>5288.034404968399</v>
      </c>
      <c r="I40">
        <v>46.741454566737033</v>
      </c>
      <c r="J40" t="s">
        <v>136</v>
      </c>
    </row>
    <row r="41" spans="1:21">
      <c r="A41" t="s">
        <v>61</v>
      </c>
      <c r="B41" t="s">
        <v>52</v>
      </c>
      <c r="C41">
        <v>600</v>
      </c>
      <c r="D41" t="s">
        <v>13</v>
      </c>
      <c r="E41">
        <v>20767.917205692109</v>
      </c>
      <c r="F41">
        <v>74.129883570504532</v>
      </c>
      <c r="G41" t="s">
        <v>77</v>
      </c>
      <c r="H41">
        <v>1221.462010029702</v>
      </c>
      <c r="I41">
        <v>4.3599382495842693</v>
      </c>
      <c r="J41" t="s">
        <v>136</v>
      </c>
    </row>
    <row r="42" spans="1:21">
      <c r="A42" t="s">
        <v>62</v>
      </c>
      <c r="B42" t="s">
        <v>52</v>
      </c>
      <c r="C42">
        <v>700</v>
      </c>
      <c r="D42" t="s">
        <v>13</v>
      </c>
      <c r="E42">
        <v>2374.988933156264</v>
      </c>
      <c r="F42">
        <v>5.9745905267817623</v>
      </c>
      <c r="G42" t="s">
        <v>77</v>
      </c>
      <c r="H42">
        <v>57.588180416241713</v>
      </c>
      <c r="I42">
        <v>0.14487048439094291</v>
      </c>
      <c r="J42" t="s">
        <v>136</v>
      </c>
    </row>
    <row r="43" spans="1:21">
      <c r="A43" t="s">
        <v>63</v>
      </c>
      <c r="B43" t="s">
        <v>52</v>
      </c>
      <c r="C43">
        <v>800</v>
      </c>
      <c r="D43" t="s">
        <v>13</v>
      </c>
      <c r="E43">
        <v>5137.4756335282646</v>
      </c>
      <c r="F43">
        <v>29.27914230019493</v>
      </c>
      <c r="G43" t="s">
        <v>77</v>
      </c>
      <c r="H43">
        <v>163.64722330454191</v>
      </c>
      <c r="I43">
        <v>0.93264682500787532</v>
      </c>
      <c r="J43" t="s">
        <v>136</v>
      </c>
    </row>
    <row r="44" spans="1:21">
      <c r="A44" t="s">
        <v>64</v>
      </c>
      <c r="B44" t="s">
        <v>52</v>
      </c>
      <c r="C44">
        <v>600</v>
      </c>
      <c r="D44" t="s">
        <v>8</v>
      </c>
      <c r="E44">
        <v>2277.7215189873409</v>
      </c>
      <c r="F44">
        <v>3.101772151898734</v>
      </c>
      <c r="G44" t="s">
        <v>77</v>
      </c>
      <c r="H44">
        <v>100.16503596455691</v>
      </c>
      <c r="I44">
        <v>0.13640347011645571</v>
      </c>
      <c r="J44" t="s">
        <v>136</v>
      </c>
    </row>
    <row r="45" spans="1:21">
      <c r="A45" t="s">
        <v>65</v>
      </c>
      <c r="B45" t="s">
        <v>52</v>
      </c>
      <c r="C45">
        <v>800</v>
      </c>
      <c r="D45" t="s">
        <v>8</v>
      </c>
      <c r="E45">
        <v>1397.1129915380791</v>
      </c>
      <c r="F45">
        <v>10.09696366351419</v>
      </c>
      <c r="G45" t="s">
        <v>77</v>
      </c>
      <c r="H45">
        <v>77.914464440099565</v>
      </c>
      <c r="I45">
        <v>0.56308940012631159</v>
      </c>
      <c r="J45" t="s">
        <v>136</v>
      </c>
    </row>
    <row r="46" spans="1:21">
      <c r="A46" t="s">
        <v>66</v>
      </c>
      <c r="B46" t="s">
        <v>52</v>
      </c>
      <c r="C46">
        <v>500</v>
      </c>
      <c r="D46" t="s">
        <v>16</v>
      </c>
      <c r="E46">
        <v>266.97100752843193</v>
      </c>
      <c r="F46">
        <v>0.39628383789844629</v>
      </c>
      <c r="G46" t="s">
        <v>77</v>
      </c>
      <c r="H46">
        <v>11.2222491615153</v>
      </c>
      <c r="I46">
        <v>1.6657973495883389E-2</v>
      </c>
      <c r="J46" t="s">
        <v>136</v>
      </c>
    </row>
    <row r="47" spans="1:21">
      <c r="A47" t="s">
        <v>67</v>
      </c>
      <c r="B47" t="s">
        <v>52</v>
      </c>
      <c r="C47">
        <v>800</v>
      </c>
      <c r="D47" t="s">
        <v>16</v>
      </c>
      <c r="E47">
        <v>410.65922381711857</v>
      </c>
      <c r="F47">
        <v>0.48960659223817132</v>
      </c>
      <c r="G47" t="s">
        <v>77</v>
      </c>
      <c r="H47">
        <v>26.2617473796066</v>
      </c>
      <c r="I47">
        <v>3.1310448895396067E-2</v>
      </c>
      <c r="J47" t="s">
        <v>136</v>
      </c>
    </row>
    <row r="48" spans="1:21">
      <c r="A48" t="s">
        <v>68</v>
      </c>
      <c r="B48" t="s">
        <v>52</v>
      </c>
      <c r="C48">
        <v>600</v>
      </c>
      <c r="D48" t="s">
        <v>15</v>
      </c>
      <c r="E48">
        <v>2032.364743323647</v>
      </c>
      <c r="F48">
        <v>9.547308703473087</v>
      </c>
      <c r="G48" t="s">
        <v>77</v>
      </c>
      <c r="H48">
        <v>41.794003221700557</v>
      </c>
      <c r="I48">
        <v>0.19633299191117751</v>
      </c>
      <c r="J48" t="s">
        <v>136</v>
      </c>
    </row>
    <row r="49" spans="1:21">
      <c r="A49" t="s">
        <v>69</v>
      </c>
      <c r="B49" t="s">
        <v>52</v>
      </c>
      <c r="C49">
        <v>750</v>
      </c>
      <c r="D49" t="s">
        <v>15</v>
      </c>
      <c r="E49">
        <v>5903.0163385002097</v>
      </c>
      <c r="F49">
        <v>21.981985756179299</v>
      </c>
      <c r="G49" t="s">
        <v>77</v>
      </c>
      <c r="H49">
        <v>1738.002793045873</v>
      </c>
      <c r="I49">
        <v>6.4720729962676993</v>
      </c>
      <c r="J49" t="s">
        <v>136</v>
      </c>
    </row>
    <row r="50" spans="1:21">
      <c r="A50" t="s">
        <v>70</v>
      </c>
      <c r="B50" t="s">
        <v>52</v>
      </c>
      <c r="C50">
        <v>500</v>
      </c>
      <c r="D50" t="s">
        <v>17</v>
      </c>
      <c r="E50">
        <v>177.91666666666671</v>
      </c>
      <c r="F50">
        <v>0.2088541666666667</v>
      </c>
      <c r="G50" t="s">
        <v>77</v>
      </c>
      <c r="H50">
        <v>4.6536542158750001</v>
      </c>
      <c r="I50">
        <v>5.4628669220312493E-3</v>
      </c>
      <c r="J50" t="s">
        <v>136</v>
      </c>
    </row>
    <row r="51" spans="1:21">
      <c r="A51" t="s">
        <v>71</v>
      </c>
      <c r="B51" t="s">
        <v>52</v>
      </c>
      <c r="C51">
        <v>600</v>
      </c>
      <c r="D51" t="s">
        <v>17</v>
      </c>
      <c r="E51">
        <v>418.93812709030101</v>
      </c>
      <c r="F51">
        <v>0.44113712374581948</v>
      </c>
      <c r="G51" t="s">
        <v>77</v>
      </c>
      <c r="H51">
        <v>18.467086192086121</v>
      </c>
      <c r="I51">
        <v>1.944563351949833E-2</v>
      </c>
      <c r="J51" t="s">
        <v>136</v>
      </c>
    </row>
    <row r="52" spans="1:21">
      <c r="A52" t="s">
        <v>72</v>
      </c>
      <c r="B52" t="s">
        <v>52</v>
      </c>
      <c r="C52">
        <v>700</v>
      </c>
      <c r="D52" t="s">
        <v>17</v>
      </c>
      <c r="E52">
        <v>25769.254820218859</v>
      </c>
      <c r="F52">
        <v>94.629807191245447</v>
      </c>
      <c r="G52" t="s">
        <v>77</v>
      </c>
      <c r="H52">
        <v>2355.611220772319</v>
      </c>
      <c r="I52">
        <v>8.6502709214672446</v>
      </c>
      <c r="J52" t="s">
        <v>136</v>
      </c>
    </row>
    <row r="53" spans="1:21">
      <c r="A53" t="s">
        <v>73</v>
      </c>
      <c r="B53" t="s">
        <v>52</v>
      </c>
      <c r="C53">
        <v>800</v>
      </c>
      <c r="D53" t="s">
        <v>17</v>
      </c>
      <c r="E53">
        <v>4483.4295136026376</v>
      </c>
      <c r="F53">
        <v>22.786150041220111</v>
      </c>
      <c r="G53" t="s">
        <v>77</v>
      </c>
      <c r="H53">
        <v>355.5903650524649</v>
      </c>
      <c r="I53">
        <v>1.8072181990850451</v>
      </c>
      <c r="J53" t="s">
        <v>136</v>
      </c>
    </row>
    <row r="55" spans="1:21">
      <c r="A55" s="7" t="s">
        <v>199</v>
      </c>
      <c r="B55" s="14">
        <v>313.5930735930736</v>
      </c>
      <c r="C55" s="14">
        <v>221.2227074235808</v>
      </c>
      <c r="D55" s="14">
        <v>137234.19913419909</v>
      </c>
      <c r="E55" s="14">
        <v>1712.362339072437</v>
      </c>
      <c r="F55" s="14">
        <v>3153.4863945578231</v>
      </c>
      <c r="G55" s="14">
        <v>1609.9525404801791</v>
      </c>
      <c r="H55" s="14">
        <v>420514.01993355481</v>
      </c>
      <c r="I55" s="14">
        <v>20767.917205692109</v>
      </c>
      <c r="J55" s="14">
        <v>2374.988933156264</v>
      </c>
      <c r="K55" s="14">
        <v>5137.4756335282646</v>
      </c>
      <c r="L55" s="14">
        <v>2277.7215189873409</v>
      </c>
      <c r="M55" s="14">
        <v>1397.1129915380791</v>
      </c>
      <c r="N55" s="14">
        <v>266.97100752843193</v>
      </c>
      <c r="O55" s="14">
        <v>410.65922381711857</v>
      </c>
      <c r="P55" s="14">
        <v>2032.364743323647</v>
      </c>
      <c r="Q55" s="14">
        <v>5903.0163385002097</v>
      </c>
      <c r="R55" s="14">
        <v>177.91666666666671</v>
      </c>
      <c r="S55" s="14">
        <v>418.93812709030101</v>
      </c>
      <c r="T55" s="14">
        <v>25769.254820218859</v>
      </c>
      <c r="U55" s="14">
        <v>4483.4295136026376</v>
      </c>
    </row>
    <row r="56" spans="1:21">
      <c r="A56" s="7" t="s">
        <v>200</v>
      </c>
      <c r="B56" s="14">
        <v>0.32138528138528139</v>
      </c>
      <c r="C56" s="14">
        <v>0.22515283842794759</v>
      </c>
      <c r="D56" s="14">
        <v>1872.406926406926</v>
      </c>
      <c r="E56" s="14">
        <v>2.2249728555917478</v>
      </c>
      <c r="F56" s="14">
        <v>6.8969812925170073</v>
      </c>
      <c r="G56" s="14">
        <v>2.635455053042993</v>
      </c>
      <c r="H56" s="14">
        <v>3716.9646511627911</v>
      </c>
      <c r="I56" s="14">
        <v>74.129883570504532</v>
      </c>
      <c r="J56" s="14">
        <v>5.9745905267817623</v>
      </c>
      <c r="K56" s="14">
        <v>29.27914230019493</v>
      </c>
      <c r="L56" s="14">
        <v>3.101772151898734</v>
      </c>
      <c r="M56" s="14">
        <v>10.09696366351419</v>
      </c>
      <c r="N56" s="14">
        <v>0.39628383789844629</v>
      </c>
      <c r="O56" s="14">
        <v>0.48960659223817132</v>
      </c>
      <c r="P56" s="14">
        <v>9.547308703473087</v>
      </c>
      <c r="Q56" s="14">
        <v>21.981985756179299</v>
      </c>
      <c r="R56" s="14">
        <v>0.2088541666666667</v>
      </c>
      <c r="S56" s="14">
        <v>0.44113712374581948</v>
      </c>
      <c r="T56" s="14">
        <v>94.629807191245447</v>
      </c>
      <c r="U56" s="14">
        <v>22.786150041220111</v>
      </c>
    </row>
    <row r="57" spans="1:21">
      <c r="A57" s="7" t="s">
        <v>172</v>
      </c>
      <c r="B57" s="14">
        <v>203.04836949939391</v>
      </c>
      <c r="C57" s="14">
        <v>68.785637417991268</v>
      </c>
      <c r="D57" s="14">
        <v>30698.983902353681</v>
      </c>
      <c r="E57" s="14">
        <v>12.977991873264459</v>
      </c>
      <c r="F57" s="14">
        <v>32.443211510841842</v>
      </c>
      <c r="G57" s="14">
        <v>10.849014457129821</v>
      </c>
      <c r="H57" s="14">
        <v>5288.034404968399</v>
      </c>
      <c r="I57" s="14">
        <v>1221.462010029702</v>
      </c>
      <c r="J57" s="14">
        <v>57.588180416241713</v>
      </c>
      <c r="K57" s="14">
        <v>163.64722330454191</v>
      </c>
      <c r="L57" s="14">
        <v>100.16503596455691</v>
      </c>
      <c r="M57" s="14">
        <v>77.914464440099565</v>
      </c>
      <c r="N57" s="14">
        <v>11.2222491615153</v>
      </c>
      <c r="O57" s="14">
        <v>26.2617473796066</v>
      </c>
      <c r="P57" s="14">
        <v>41.794003221700557</v>
      </c>
      <c r="Q57" s="14">
        <v>1738.002793045873</v>
      </c>
      <c r="R57" s="14">
        <v>4.6536542158750001</v>
      </c>
      <c r="S57" s="14">
        <v>18.467086192086121</v>
      </c>
      <c r="T57" s="14">
        <v>2355.611220772319</v>
      </c>
      <c r="U57" s="14">
        <v>355.5903650524649</v>
      </c>
    </row>
    <row r="58" spans="1:21">
      <c r="A58" s="7" t="s">
        <v>173</v>
      </c>
      <c r="B58" s="14">
        <v>0.2080937458812121</v>
      </c>
      <c r="C58" s="14">
        <v>7.0007648347248902E-2</v>
      </c>
      <c r="D58" s="14">
        <v>418.85324835256279</v>
      </c>
      <c r="E58" s="14">
        <v>1.686306629106623E-2</v>
      </c>
      <c r="F58" s="14">
        <v>7.0956457350063784E-2</v>
      </c>
      <c r="G58" s="14">
        <v>1.7759585610549411E-2</v>
      </c>
      <c r="H58" s="14">
        <v>46.741454566737033</v>
      </c>
      <c r="I58" s="14">
        <v>4.3599382495842693</v>
      </c>
      <c r="J58" s="14">
        <v>0.14487048439094291</v>
      </c>
      <c r="K58" s="14">
        <v>0.93264682500787532</v>
      </c>
      <c r="L58" s="14">
        <v>0.13640347011645571</v>
      </c>
      <c r="M58" s="14">
        <v>0.56308940012631159</v>
      </c>
      <c r="N58" s="14">
        <v>1.6657973495883389E-2</v>
      </c>
      <c r="O58" s="14">
        <v>3.1310448895396067E-2</v>
      </c>
      <c r="P58" s="14">
        <v>0.19633299191117751</v>
      </c>
      <c r="Q58" s="14">
        <v>6.4720729962676993</v>
      </c>
      <c r="R58" s="14">
        <v>5.4628669220312493E-3</v>
      </c>
      <c r="S58" s="14">
        <v>1.944563351949833E-2</v>
      </c>
      <c r="T58" s="14">
        <v>8.6502709214672446</v>
      </c>
      <c r="U58" s="14">
        <v>1.8072181990850451</v>
      </c>
    </row>
    <row r="60" spans="1:21">
      <c r="A60" s="7" t="s">
        <v>199</v>
      </c>
      <c r="B60" s="5">
        <v>0.31359307359307359</v>
      </c>
      <c r="C60" s="5">
        <v>0.2212227074235808</v>
      </c>
      <c r="D60" s="14">
        <v>137.23419913419909</v>
      </c>
      <c r="E60" s="53">
        <v>1.712362339072437</v>
      </c>
      <c r="F60" s="53">
        <v>3.1534863945578233</v>
      </c>
      <c r="G60" s="53">
        <v>1.6099525404801791</v>
      </c>
      <c r="H60" s="14">
        <v>420.51401993355483</v>
      </c>
      <c r="I60" s="14">
        <v>20.767917205692108</v>
      </c>
      <c r="J60" s="53">
        <v>2.3749889331562639</v>
      </c>
      <c r="K60" s="53">
        <v>5.1374756335282648</v>
      </c>
      <c r="L60" s="53">
        <v>2.2777215189873408</v>
      </c>
      <c r="M60" s="53">
        <v>1.3971129915380791</v>
      </c>
      <c r="N60" s="5">
        <v>0.26697100752843195</v>
      </c>
      <c r="O60" s="5">
        <v>0.41065922381711856</v>
      </c>
      <c r="P60" s="53">
        <v>2.0323647433236469</v>
      </c>
      <c r="Q60" s="53">
        <v>5.9030163385002101</v>
      </c>
      <c r="R60" s="53">
        <v>0.17791666666666672</v>
      </c>
      <c r="S60" s="53">
        <v>0.41893812709030098</v>
      </c>
      <c r="T60" s="53">
        <v>25.769254820218858</v>
      </c>
      <c r="U60" s="53">
        <f>U55/1000</f>
        <v>4.4834295136026379</v>
      </c>
    </row>
    <row r="61" spans="1:21">
      <c r="A61" s="7" t="s">
        <v>200</v>
      </c>
      <c r="B61" s="52">
        <v>3.2138528138528138E-4</v>
      </c>
      <c r="C61" s="52">
        <v>2.251528384279476E-4</v>
      </c>
      <c r="D61" s="53">
        <v>1.8724069264069261</v>
      </c>
      <c r="E61" s="40">
        <v>2.224972855591748E-3</v>
      </c>
      <c r="F61" s="5">
        <v>6.8969812925170071E-3</v>
      </c>
      <c r="G61" s="40">
        <v>2.6354550530429928E-3</v>
      </c>
      <c r="H61" s="53">
        <v>3.7169646511627912</v>
      </c>
      <c r="I61" s="5">
        <v>7.4129883570504526E-2</v>
      </c>
      <c r="J61" s="5">
        <v>5.9745905267817624E-3</v>
      </c>
      <c r="K61" s="5">
        <v>2.9279142300194929E-2</v>
      </c>
      <c r="L61" s="40">
        <v>3.1017721518987341E-3</v>
      </c>
      <c r="M61" s="5">
        <v>1.009696366351419E-2</v>
      </c>
      <c r="N61" s="52">
        <v>3.9628383789844631E-4</v>
      </c>
      <c r="O61" s="52">
        <v>4.8960659223817133E-4</v>
      </c>
      <c r="P61" s="40">
        <v>9.5473087034730862E-3</v>
      </c>
      <c r="Q61" s="5">
        <v>2.1981985756179299E-2</v>
      </c>
      <c r="R61" s="52">
        <v>2.088541666666667E-4</v>
      </c>
      <c r="S61" s="52">
        <v>4.411371237458195E-4</v>
      </c>
      <c r="T61" s="5">
        <v>9.4629807191245446E-2</v>
      </c>
      <c r="U61" s="5">
        <f>U56/1000</f>
        <v>2.2786150041220112E-2</v>
      </c>
    </row>
    <row r="62" spans="1:21">
      <c r="A62" s="7" t="s">
        <v>172</v>
      </c>
      <c r="B62" s="14">
        <v>203.04836949939391</v>
      </c>
      <c r="C62" s="14">
        <v>68.785637417991268</v>
      </c>
      <c r="D62" s="14">
        <v>30698.983902353681</v>
      </c>
      <c r="E62" s="14">
        <v>12.977991873264459</v>
      </c>
      <c r="F62" s="14">
        <v>32.443211510841842</v>
      </c>
      <c r="G62" s="14">
        <v>10.849014457129821</v>
      </c>
      <c r="H62" s="14">
        <v>5288.034404968399</v>
      </c>
      <c r="I62" s="14">
        <v>1221.462010029702</v>
      </c>
      <c r="J62" s="14">
        <v>57.588180416241713</v>
      </c>
      <c r="K62" s="14">
        <v>163.64722330454191</v>
      </c>
      <c r="L62" s="14">
        <v>100.16503596455691</v>
      </c>
      <c r="M62" s="14">
        <v>77.914464440099565</v>
      </c>
      <c r="N62" s="14">
        <v>11.2222491615153</v>
      </c>
      <c r="O62" s="14">
        <v>26.2617473796066</v>
      </c>
      <c r="P62" s="14">
        <v>41.794003221700557</v>
      </c>
      <c r="Q62" s="14">
        <v>1738.002793045873</v>
      </c>
      <c r="R62" s="14">
        <v>4.6536542158750001</v>
      </c>
      <c r="S62" s="14">
        <v>18.467086192086121</v>
      </c>
      <c r="T62" s="14">
        <v>2355.611220772319</v>
      </c>
      <c r="U62" s="14">
        <v>355.5903650524649</v>
      </c>
    </row>
    <row r="63" spans="1:21">
      <c r="A63" s="7" t="s">
        <v>173</v>
      </c>
      <c r="B63" s="14">
        <v>0.2080937458812121</v>
      </c>
      <c r="C63" s="14">
        <v>7.0007648347248902E-2</v>
      </c>
      <c r="D63" s="14">
        <v>418.85324835256279</v>
      </c>
      <c r="E63" s="14">
        <v>1.686306629106623E-2</v>
      </c>
      <c r="F63" s="14">
        <v>7.0956457350063784E-2</v>
      </c>
      <c r="G63" s="14">
        <v>1.7759585610549411E-2</v>
      </c>
      <c r="H63" s="14">
        <v>46.741454566737033</v>
      </c>
      <c r="I63" s="14">
        <v>4.3599382495842693</v>
      </c>
      <c r="J63" s="14">
        <v>0.14487048439094291</v>
      </c>
      <c r="K63" s="14">
        <v>0.93264682500787532</v>
      </c>
      <c r="L63" s="14">
        <v>0.13640347011645571</v>
      </c>
      <c r="M63" s="14">
        <v>0.56308940012631159</v>
      </c>
      <c r="N63" s="14">
        <v>1.6657973495883389E-2</v>
      </c>
      <c r="O63" s="14">
        <v>3.1310448895396067E-2</v>
      </c>
      <c r="P63" s="14">
        <v>0.19633299191117751</v>
      </c>
      <c r="Q63" s="14">
        <v>6.4720729962676993</v>
      </c>
      <c r="R63" s="14">
        <v>5.4628669220312493E-3</v>
      </c>
      <c r="S63" s="14">
        <v>1.944563351949833E-2</v>
      </c>
      <c r="T63" s="14">
        <v>8.6502709214672446</v>
      </c>
      <c r="U63" s="14">
        <v>1.8072181990850451</v>
      </c>
    </row>
  </sheetData>
  <mergeCells count="7">
    <mergeCell ref="P24:Q24"/>
    <mergeCell ref="R24:U24"/>
    <mergeCell ref="B24:D24"/>
    <mergeCell ref="E24:G24"/>
    <mergeCell ref="H24:K24"/>
    <mergeCell ref="L24:M24"/>
    <mergeCell ref="N24:O24"/>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CB74-E02F-4D3F-8C13-FE21A94C45A3}">
  <dimension ref="A3:G28"/>
  <sheetViews>
    <sheetView workbookViewId="0">
      <selection activeCell="C28" sqref="C28"/>
    </sheetView>
  </sheetViews>
  <sheetFormatPr defaultRowHeight="15"/>
  <cols>
    <col min="1" max="1" width="19.28515625" bestFit="1" customWidth="1"/>
    <col min="2" max="2" width="12.7109375" style="44" bestFit="1" customWidth="1"/>
    <col min="3" max="3" width="11.5703125" style="44" bestFit="1" customWidth="1"/>
    <col min="4" max="4" width="9.5703125" style="44" bestFit="1" customWidth="1"/>
    <col min="5" max="5" width="15.7109375" style="44" bestFit="1" customWidth="1"/>
    <col min="6" max="7" width="9.140625" style="44"/>
  </cols>
  <sheetData>
    <row r="3" spans="1:7">
      <c r="A3" s="7" t="s">
        <v>137</v>
      </c>
      <c r="B3" s="7" t="s">
        <v>139</v>
      </c>
      <c r="C3" s="7" t="s">
        <v>140</v>
      </c>
      <c r="D3" s="7" t="s">
        <v>141</v>
      </c>
      <c r="E3"/>
      <c r="F3"/>
      <c r="G3"/>
    </row>
    <row r="4" spans="1:7">
      <c r="A4" t="s">
        <v>51</v>
      </c>
      <c r="B4" s="46">
        <v>6.0438149920320381E-4</v>
      </c>
      <c r="C4" s="47">
        <v>0.8682300992819586</v>
      </c>
      <c r="D4" s="47">
        <v>0.13116551921883829</v>
      </c>
      <c r="E4"/>
      <c r="F4"/>
      <c r="G4"/>
    </row>
    <row r="5" spans="1:7">
      <c r="A5" t="s">
        <v>54</v>
      </c>
      <c r="B5" s="46">
        <v>1.1803310500442771E-3</v>
      </c>
      <c r="C5" s="47">
        <v>0.92077436766952159</v>
      </c>
      <c r="D5" s="47">
        <v>7.8045301280434104E-2</v>
      </c>
      <c r="E5"/>
      <c r="F5"/>
      <c r="G5"/>
    </row>
    <row r="6" spans="1:7">
      <c r="A6" t="s">
        <v>55</v>
      </c>
      <c r="B6" s="45">
        <v>1.08845604686618E-5</v>
      </c>
      <c r="C6" s="47">
        <v>1.82742069873689E-2</v>
      </c>
      <c r="D6" s="47">
        <v>0.98171490845216236</v>
      </c>
      <c r="E6"/>
      <c r="F6"/>
      <c r="G6"/>
    </row>
    <row r="7" spans="1:7">
      <c r="A7" t="s">
        <v>57</v>
      </c>
      <c r="B7" s="47">
        <v>6.6094170978172086E-3</v>
      </c>
      <c r="C7" s="47">
        <v>0.48704931782849142</v>
      </c>
      <c r="D7" s="47">
        <v>0.50634126507369137</v>
      </c>
      <c r="E7"/>
      <c r="F7"/>
      <c r="G7"/>
    </row>
    <row r="8" spans="1:7">
      <c r="A8" t="s">
        <v>58</v>
      </c>
      <c r="B8" s="46">
        <v>3.0585490639987449E-3</v>
      </c>
      <c r="C8" s="47">
        <v>0.56820596163097625</v>
      </c>
      <c r="D8" s="47">
        <v>0.42873548930502497</v>
      </c>
      <c r="E8"/>
      <c r="F8"/>
      <c r="G8"/>
    </row>
    <row r="10" spans="1:7">
      <c r="A10" t="s">
        <v>142</v>
      </c>
    </row>
    <row r="28" spans="3:3">
      <c r="C28" s="5">
        <f>672+1344+144+210+297+507</f>
        <v>3174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342D-DBBD-4CAB-9571-47825F8B383D}">
  <dimension ref="C14:X31"/>
  <sheetViews>
    <sheetView topLeftCell="B14" workbookViewId="0">
      <selection activeCell="J39" sqref="J39"/>
    </sheetView>
  </sheetViews>
  <sheetFormatPr defaultRowHeight="15"/>
  <cols>
    <col min="3" max="3" width="5.42578125" customWidth="1"/>
    <col min="4" max="4" width="32.85546875" bestFit="1" customWidth="1"/>
  </cols>
  <sheetData>
    <row r="14" spans="3:24" ht="15.75" thickBot="1"/>
    <row r="15" spans="3:24" ht="15.75" thickBot="1">
      <c r="C15" s="191" t="s">
        <v>52</v>
      </c>
      <c r="D15" s="35"/>
      <c r="E15" s="188" t="s">
        <v>12</v>
      </c>
      <c r="F15" s="189"/>
      <c r="G15" s="190"/>
      <c r="H15" s="188" t="s">
        <v>13</v>
      </c>
      <c r="I15" s="189"/>
      <c r="J15" s="189"/>
      <c r="K15" s="190"/>
      <c r="L15" s="188" t="s">
        <v>8</v>
      </c>
      <c r="M15" s="190"/>
      <c r="N15" s="188" t="s">
        <v>15</v>
      </c>
      <c r="O15" s="190"/>
      <c r="P15" s="188" t="s">
        <v>17</v>
      </c>
      <c r="Q15" s="189"/>
      <c r="R15" s="189"/>
      <c r="S15" s="190"/>
      <c r="T15" s="188" t="s">
        <v>14</v>
      </c>
      <c r="U15" s="189"/>
      <c r="V15" s="190"/>
      <c r="W15" s="187" t="s">
        <v>16</v>
      </c>
      <c r="X15" s="187"/>
    </row>
    <row r="16" spans="3:24" ht="15.75" thickBot="1">
      <c r="C16" s="192"/>
      <c r="D16" s="35"/>
      <c r="E16" s="9">
        <v>500</v>
      </c>
      <c r="F16" s="9">
        <v>600</v>
      </c>
      <c r="G16" s="9">
        <v>700</v>
      </c>
      <c r="H16" s="9">
        <v>500</v>
      </c>
      <c r="I16" s="9">
        <v>600</v>
      </c>
      <c r="J16" s="9">
        <v>700</v>
      </c>
      <c r="K16" s="9">
        <v>800</v>
      </c>
      <c r="L16" s="9">
        <v>600</v>
      </c>
      <c r="M16" s="9">
        <v>800</v>
      </c>
      <c r="N16" s="9">
        <v>600</v>
      </c>
      <c r="O16" s="9">
        <v>750</v>
      </c>
      <c r="P16" s="9">
        <v>500</v>
      </c>
      <c r="Q16" s="9">
        <v>600</v>
      </c>
      <c r="R16" s="9">
        <v>700</v>
      </c>
      <c r="S16" s="9">
        <v>800</v>
      </c>
      <c r="T16" s="9">
        <v>500</v>
      </c>
      <c r="U16" s="9">
        <v>600</v>
      </c>
      <c r="V16" s="9">
        <v>700</v>
      </c>
      <c r="W16" s="9">
        <v>500</v>
      </c>
      <c r="X16" s="9">
        <v>800</v>
      </c>
    </row>
    <row r="17" spans="3:24" ht="15.75" thickBot="1">
      <c r="C17" s="192"/>
      <c r="D17" s="35" t="s">
        <v>87</v>
      </c>
      <c r="E17" s="13">
        <v>1712.362339072437</v>
      </c>
      <c r="F17" s="13">
        <v>3153.4863945578231</v>
      </c>
      <c r="G17" s="13">
        <v>1609.9525404801791</v>
      </c>
      <c r="H17" s="13">
        <v>420515.85825027688</v>
      </c>
      <c r="I17" s="13">
        <v>20767.917205692109</v>
      </c>
      <c r="J17" s="13">
        <v>2374.988933156264</v>
      </c>
      <c r="K17" s="13">
        <v>5137.4756335282646</v>
      </c>
      <c r="L17" s="13">
        <v>2277.7215189873409</v>
      </c>
      <c r="M17" s="13">
        <v>1397.1129915380791</v>
      </c>
      <c r="N17" s="13">
        <v>2032.364743323647</v>
      </c>
      <c r="O17" s="13">
        <v>5903.0163385002088</v>
      </c>
      <c r="P17" s="13">
        <v>177.91666666666671</v>
      </c>
      <c r="Q17" s="13">
        <v>418.93812709030101</v>
      </c>
      <c r="R17" s="13">
        <v>25769.254820218859</v>
      </c>
      <c r="S17" s="13">
        <v>4483.4295136026376</v>
      </c>
      <c r="T17" s="25" t="s">
        <v>85</v>
      </c>
      <c r="U17" s="25" t="s">
        <v>85</v>
      </c>
      <c r="V17" s="25" t="s">
        <v>85</v>
      </c>
      <c r="W17" s="13">
        <v>266.97100752843193</v>
      </c>
      <c r="X17" s="13">
        <v>410.65922381711857</v>
      </c>
    </row>
    <row r="18" spans="3:24" ht="15.75" thickBot="1">
      <c r="C18" s="192"/>
      <c r="D18" s="35" t="s">
        <v>82</v>
      </c>
      <c r="E18" s="26">
        <v>1.8664749495889561</v>
      </c>
      <c r="F18" s="13">
        <v>31.21951530612245</v>
      </c>
      <c r="G18" s="13">
        <v>13.781193746510329</v>
      </c>
      <c r="H18" s="13">
        <v>4247.2101683277961</v>
      </c>
      <c r="I18" s="13">
        <v>620.96072445019399</v>
      </c>
      <c r="J18" s="13">
        <v>58.187228862328467</v>
      </c>
      <c r="K18" s="13">
        <v>125.8681530214425</v>
      </c>
      <c r="L18" s="13">
        <v>84.047924050632886</v>
      </c>
      <c r="M18" s="13">
        <v>61.612682926829279</v>
      </c>
      <c r="N18" s="26">
        <v>1.028376560121766</v>
      </c>
      <c r="O18" s="13">
        <v>355.36158357771262</v>
      </c>
      <c r="P18" s="26">
        <v>1.6030291666666669</v>
      </c>
      <c r="Q18" s="13">
        <v>12.107311872909699</v>
      </c>
      <c r="R18" s="13">
        <v>1693.040041688379</v>
      </c>
      <c r="S18" s="13">
        <v>358.22601813685083</v>
      </c>
      <c r="T18" s="25" t="s">
        <v>85</v>
      </c>
      <c r="U18" s="25" t="s">
        <v>85</v>
      </c>
      <c r="V18" s="25" t="s">
        <v>85</v>
      </c>
      <c r="W18" s="26">
        <v>6.3272128784238344</v>
      </c>
      <c r="X18" s="13">
        <v>23.571839447102612</v>
      </c>
    </row>
    <row r="19" spans="3:24" ht="15.75" thickBot="1">
      <c r="C19" s="192"/>
      <c r="D19" s="35" t="s">
        <v>88</v>
      </c>
      <c r="E19" s="26">
        <v>2.2249728555917478</v>
      </c>
      <c r="F19" s="26">
        <v>6.8969812925170073</v>
      </c>
      <c r="G19" s="26">
        <v>2.635455053042993</v>
      </c>
      <c r="H19" s="13">
        <v>3716.9664894795128</v>
      </c>
      <c r="I19" s="13">
        <v>74.129883570504532</v>
      </c>
      <c r="J19" s="26">
        <v>5.9745905267817623</v>
      </c>
      <c r="K19" s="13">
        <v>29.27914230019493</v>
      </c>
      <c r="L19" s="26">
        <v>3.101772151898734</v>
      </c>
      <c r="M19" s="13">
        <v>10.09696366351419</v>
      </c>
      <c r="N19" s="26">
        <v>9.547308703473087</v>
      </c>
      <c r="O19" s="13">
        <v>21.981985756179299</v>
      </c>
      <c r="P19" s="26">
        <v>0.2088541666666667</v>
      </c>
      <c r="Q19" s="26">
        <v>0.44113712374581948</v>
      </c>
      <c r="R19" s="13">
        <v>94.629807191245447</v>
      </c>
      <c r="S19" s="13">
        <v>22.786150041220111</v>
      </c>
      <c r="T19" s="25" t="s">
        <v>85</v>
      </c>
      <c r="U19" s="25" t="s">
        <v>85</v>
      </c>
      <c r="V19" s="25" t="s">
        <v>85</v>
      </c>
      <c r="W19" s="26">
        <v>0.39628383789844629</v>
      </c>
      <c r="X19" s="26">
        <v>0.48960659223817132</v>
      </c>
    </row>
    <row r="20" spans="3:24" ht="15.75" thickBot="1">
      <c r="C20" s="192"/>
      <c r="D20" s="35" t="s">
        <v>84</v>
      </c>
      <c r="E20" s="23">
        <v>2.425220412595006E-3</v>
      </c>
      <c r="F20" s="31">
        <v>6.8280114795918376E-2</v>
      </c>
      <c r="G20" s="31">
        <v>2.2559495254048021E-2</v>
      </c>
      <c r="H20" s="23">
        <v>37.541361543743079</v>
      </c>
      <c r="I20" s="32">
        <v>2.2164835187580851</v>
      </c>
      <c r="J20" s="32">
        <v>0.14637746790615319</v>
      </c>
      <c r="K20" s="32">
        <v>0.71733898635477589</v>
      </c>
      <c r="L20" s="32">
        <v>0.11445539240506331</v>
      </c>
      <c r="M20" s="32">
        <v>0.44527609756097558</v>
      </c>
      <c r="N20" s="33">
        <v>4.8309382039573821E-3</v>
      </c>
      <c r="O20" s="32">
        <v>1.323315542521994</v>
      </c>
      <c r="P20" s="33">
        <v>1.881776041666667E-3</v>
      </c>
      <c r="Q20" s="31">
        <v>1.274886287625418E-2</v>
      </c>
      <c r="R20" s="32">
        <v>6.217178332464826</v>
      </c>
      <c r="S20" s="32">
        <v>1.820613388293487</v>
      </c>
      <c r="T20" s="30" t="s">
        <v>85</v>
      </c>
      <c r="U20" s="30" t="s">
        <v>85</v>
      </c>
      <c r="V20" s="30" t="s">
        <v>85</v>
      </c>
      <c r="W20" s="31">
        <v>9.3919269581931759E-3</v>
      </c>
      <c r="X20" s="31">
        <v>2.810341839447103E-2</v>
      </c>
    </row>
    <row r="21" spans="3:24">
      <c r="C21" s="192"/>
      <c r="D21" s="36" t="s">
        <v>79</v>
      </c>
      <c r="E21" s="17">
        <v>0</v>
      </c>
      <c r="F21" s="18">
        <v>0</v>
      </c>
      <c r="G21" s="19">
        <v>0</v>
      </c>
      <c r="H21" s="17">
        <v>14.063110061886229</v>
      </c>
      <c r="I21" s="18">
        <v>16.443525301351581</v>
      </c>
      <c r="J21" s="18">
        <v>5.3257783328052293</v>
      </c>
      <c r="K21" s="19">
        <v>6.3320717251148562</v>
      </c>
      <c r="L21" s="17">
        <v>17.374927444950789</v>
      </c>
      <c r="M21" s="19">
        <v>11.96142701059332</v>
      </c>
      <c r="N21" s="17">
        <v>14.011533302922819</v>
      </c>
      <c r="O21" s="19">
        <v>5.6487231349727356</v>
      </c>
      <c r="P21" s="17">
        <v>15.729898516783759</v>
      </c>
      <c r="Q21" s="18">
        <v>1.84944948940558</v>
      </c>
      <c r="R21" s="18">
        <v>10.39192847359282</v>
      </c>
      <c r="S21" s="19">
        <v>10.55702657644405</v>
      </c>
      <c r="T21" s="17">
        <v>7.6873710749484276</v>
      </c>
      <c r="U21" s="18">
        <v>14.7437994895622</v>
      </c>
      <c r="V21" s="19">
        <v>30.023144105308571</v>
      </c>
      <c r="W21" s="17">
        <v>0</v>
      </c>
      <c r="X21" s="19">
        <v>0</v>
      </c>
    </row>
    <row r="22" spans="3:24" ht="15.75" thickBot="1">
      <c r="C22" s="193"/>
      <c r="D22" s="37" t="s">
        <v>80</v>
      </c>
      <c r="E22" s="20">
        <v>100</v>
      </c>
      <c r="F22" s="21">
        <v>100</v>
      </c>
      <c r="G22" s="22">
        <v>100</v>
      </c>
      <c r="H22" s="20">
        <v>85.936889938113765</v>
      </c>
      <c r="I22" s="21">
        <v>83.556474698648415</v>
      </c>
      <c r="J22" s="21">
        <v>94.674221667194772</v>
      </c>
      <c r="K22" s="22">
        <v>93.667928274885142</v>
      </c>
      <c r="L22" s="20">
        <v>82.625072555049215</v>
      </c>
      <c r="M22" s="22">
        <v>88.038572989406674</v>
      </c>
      <c r="N22" s="20">
        <v>85.988466697077186</v>
      </c>
      <c r="O22" s="22">
        <v>94.351276865027259</v>
      </c>
      <c r="P22" s="20">
        <v>84.270101483216237</v>
      </c>
      <c r="Q22" s="21">
        <v>98.150550510594414</v>
      </c>
      <c r="R22" s="21">
        <v>89.608071526407173</v>
      </c>
      <c r="S22" s="22">
        <v>89.442973423555941</v>
      </c>
      <c r="T22" s="20">
        <v>92.31262892505157</v>
      </c>
      <c r="U22" s="21">
        <v>85.256200510437793</v>
      </c>
      <c r="V22" s="22">
        <v>69.976855894691425</v>
      </c>
      <c r="W22" s="20">
        <v>100</v>
      </c>
      <c r="X22" s="22">
        <v>100</v>
      </c>
    </row>
    <row r="23" spans="3:24" ht="15.75" thickBot="1">
      <c r="E23" s="34"/>
    </row>
    <row r="24" spans="3:24" ht="15.75" thickBot="1">
      <c r="C24" s="191" t="s">
        <v>86</v>
      </c>
      <c r="D24" s="9"/>
      <c r="E24" s="187" t="s">
        <v>12</v>
      </c>
      <c r="F24" s="187"/>
      <c r="G24" s="187"/>
      <c r="H24" s="187" t="s">
        <v>13</v>
      </c>
      <c r="I24" s="187"/>
      <c r="J24" s="187"/>
      <c r="K24" s="187"/>
      <c r="L24" s="187" t="s">
        <v>8</v>
      </c>
      <c r="M24" s="187"/>
      <c r="N24" s="187" t="s">
        <v>15</v>
      </c>
      <c r="O24" s="187"/>
    </row>
    <row r="25" spans="3:24" ht="15.75" thickBot="1">
      <c r="C25" s="192"/>
      <c r="D25" s="9"/>
      <c r="E25" s="10">
        <v>500</v>
      </c>
      <c r="F25" s="10">
        <v>600</v>
      </c>
      <c r="G25" s="10">
        <v>700</v>
      </c>
      <c r="H25" s="9">
        <v>500</v>
      </c>
      <c r="I25" s="9">
        <v>600</v>
      </c>
      <c r="J25" s="9">
        <v>700</v>
      </c>
      <c r="K25" s="9">
        <v>800</v>
      </c>
      <c r="L25" s="9">
        <v>600</v>
      </c>
      <c r="M25" s="9">
        <v>800</v>
      </c>
      <c r="N25" s="9">
        <v>600</v>
      </c>
      <c r="O25" s="9">
        <v>750</v>
      </c>
    </row>
    <row r="26" spans="3:24" ht="15.75" thickBot="1">
      <c r="C26" s="192"/>
      <c r="D26" s="9" t="s">
        <v>81</v>
      </c>
      <c r="E26" s="11">
        <v>0</v>
      </c>
      <c r="F26" s="11">
        <v>0</v>
      </c>
      <c r="G26" s="11">
        <v>0</v>
      </c>
      <c r="H26" s="13">
        <v>41.328903654485053</v>
      </c>
      <c r="I26" s="13">
        <v>12.677878395860279</v>
      </c>
      <c r="J26" s="26">
        <v>3.0987162461266049</v>
      </c>
      <c r="K26" s="13">
        <v>38.304093567251449</v>
      </c>
      <c r="L26" s="13">
        <v>0</v>
      </c>
      <c r="M26" s="13">
        <v>16.147336983573918</v>
      </c>
      <c r="N26" s="26">
        <v>1.32835201328352</v>
      </c>
      <c r="O26" s="13">
        <v>20.904901550062831</v>
      </c>
    </row>
    <row r="27" spans="3:24" ht="15.75" thickBot="1">
      <c r="C27" s="192"/>
      <c r="D27" s="9" t="s">
        <v>82</v>
      </c>
      <c r="E27" s="11">
        <v>0</v>
      </c>
      <c r="F27" s="11">
        <v>0</v>
      </c>
      <c r="G27" s="11">
        <v>0</v>
      </c>
      <c r="H27" s="26">
        <v>0.417421926910299</v>
      </c>
      <c r="I27" s="26">
        <v>0.37906856403622252</v>
      </c>
      <c r="J27" s="26">
        <v>7.5918548030101812E-2</v>
      </c>
      <c r="K27" s="26">
        <v>0.93845029239766053</v>
      </c>
      <c r="L27" s="13">
        <v>0</v>
      </c>
      <c r="M27" s="26">
        <v>0.71209756097560983</v>
      </c>
      <c r="N27" s="27">
        <v>6.7214611872146125E-4</v>
      </c>
      <c r="O27" s="26">
        <v>1.2584750733137819</v>
      </c>
    </row>
    <row r="28" spans="3:24" ht="15.75" thickBot="1">
      <c r="C28" s="192"/>
      <c r="D28" s="9" t="s">
        <v>83</v>
      </c>
      <c r="E28" s="11">
        <v>0</v>
      </c>
      <c r="F28" s="11">
        <v>0</v>
      </c>
      <c r="G28" s="11">
        <v>0</v>
      </c>
      <c r="H28" s="26">
        <v>2.740332225913622</v>
      </c>
      <c r="I28" s="26">
        <v>0.6084519189305736</v>
      </c>
      <c r="J28" s="26">
        <v>0.15493581230633019</v>
      </c>
      <c r="K28" s="26">
        <v>2.155263157894737</v>
      </c>
      <c r="L28" s="13">
        <v>0</v>
      </c>
      <c r="M28" s="26">
        <v>1.610751617720259</v>
      </c>
      <c r="N28" s="26">
        <v>9.9626400996264033E-2</v>
      </c>
      <c r="O28" s="26">
        <v>1.527356514453287</v>
      </c>
    </row>
    <row r="29" spans="3:24" ht="15.75" thickBot="1">
      <c r="C29" s="192"/>
      <c r="D29" s="9" t="s">
        <v>84</v>
      </c>
      <c r="E29" s="11">
        <v>0</v>
      </c>
      <c r="F29" s="11">
        <v>0</v>
      </c>
      <c r="G29" s="11">
        <v>0</v>
      </c>
      <c r="H29" s="12">
        <v>2.7677355481727579E-2</v>
      </c>
      <c r="I29" s="12">
        <v>1.8192712376024149E-2</v>
      </c>
      <c r="J29" s="27">
        <v>3.795927401505091E-3</v>
      </c>
      <c r="K29" s="26">
        <v>5.2803947368421048E-2</v>
      </c>
      <c r="L29" s="13">
        <v>0</v>
      </c>
      <c r="M29" s="26">
        <v>7.1034146341463419E-2</v>
      </c>
      <c r="N29" s="38">
        <v>5.0410958904109599E-5</v>
      </c>
      <c r="O29" s="26">
        <v>9.1946862170087892E-2</v>
      </c>
    </row>
    <row r="30" spans="3:24">
      <c r="C30" s="192"/>
      <c r="D30" s="15" t="s">
        <v>79</v>
      </c>
      <c r="E30" s="23">
        <v>0</v>
      </c>
      <c r="F30" s="23">
        <v>0</v>
      </c>
      <c r="G30" s="23">
        <v>0</v>
      </c>
      <c r="H30" s="23">
        <v>100</v>
      </c>
      <c r="I30" s="23">
        <v>100</v>
      </c>
      <c r="J30" s="23">
        <v>100</v>
      </c>
      <c r="K30" s="23">
        <v>100</v>
      </c>
      <c r="L30" s="23">
        <v>0</v>
      </c>
      <c r="M30" s="19">
        <v>77.065351418002464</v>
      </c>
      <c r="N30" s="17">
        <v>100</v>
      </c>
      <c r="O30" s="19">
        <v>86.172344689378804</v>
      </c>
    </row>
    <row r="31" spans="3:24" ht="15.75" thickBot="1">
      <c r="C31" s="193"/>
      <c r="D31" s="16" t="s">
        <v>80</v>
      </c>
      <c r="E31" s="24">
        <v>0</v>
      </c>
      <c r="F31" s="24">
        <v>0</v>
      </c>
      <c r="G31" s="24">
        <v>0</v>
      </c>
      <c r="H31" s="24">
        <v>0</v>
      </c>
      <c r="I31" s="24">
        <v>0</v>
      </c>
      <c r="J31" s="24">
        <v>0</v>
      </c>
      <c r="K31" s="24">
        <v>0</v>
      </c>
      <c r="L31" s="24">
        <v>0</v>
      </c>
      <c r="M31" s="22">
        <v>22.934648581997539</v>
      </c>
      <c r="N31" s="20">
        <v>0</v>
      </c>
      <c r="O31" s="22">
        <v>13.8276553106212</v>
      </c>
    </row>
  </sheetData>
  <mergeCells count="13">
    <mergeCell ref="C24:C31"/>
    <mergeCell ref="C15:C22"/>
    <mergeCell ref="W15:X15"/>
    <mergeCell ref="E15:G15"/>
    <mergeCell ref="H15:K15"/>
    <mergeCell ref="L15:M15"/>
    <mergeCell ref="N15:O15"/>
    <mergeCell ref="P15:S15"/>
    <mergeCell ref="T15:V15"/>
    <mergeCell ref="E24:G24"/>
    <mergeCell ref="H24:K24"/>
    <mergeCell ref="L24:M24"/>
    <mergeCell ref="N24:O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FD37-4B93-4530-94D8-36531A0F6E6D}">
  <dimension ref="A1:AF71"/>
  <sheetViews>
    <sheetView workbookViewId="0">
      <selection activeCell="H13" sqref="H13"/>
    </sheetView>
  </sheetViews>
  <sheetFormatPr defaultRowHeight="15"/>
  <cols>
    <col min="2" max="2" width="14.7109375" bestFit="1" customWidth="1"/>
    <col min="3" max="3" width="12.28515625" style="4" bestFit="1" customWidth="1"/>
    <col min="4" max="4" width="14" bestFit="1" customWidth="1"/>
    <col min="5" max="5" width="17" bestFit="1" customWidth="1"/>
    <col min="6" max="6" width="9.5703125" bestFit="1" customWidth="1"/>
    <col min="7" max="7" width="12.28515625" bestFit="1" customWidth="1"/>
    <col min="8" max="8" width="13.42578125" style="4" bestFit="1" customWidth="1"/>
    <col min="9" max="9" width="12" bestFit="1" customWidth="1"/>
    <col min="14" max="14" width="12.28515625" style="4" bestFit="1" customWidth="1"/>
    <col min="15" max="15" width="13.42578125" style="4" bestFit="1" customWidth="1"/>
    <col min="16" max="16" width="17.42578125" bestFit="1" customWidth="1"/>
    <col min="17" max="17" width="17.7109375" bestFit="1" customWidth="1"/>
  </cols>
  <sheetData>
    <row r="1" spans="2:17" s="8" customFormat="1">
      <c r="B1" s="8" t="s">
        <v>260</v>
      </c>
      <c r="C1" s="7"/>
      <c r="H1" s="7"/>
      <c r="M1" s="8" t="s">
        <v>260</v>
      </c>
      <c r="N1" s="7"/>
      <c r="O1" s="7"/>
    </row>
    <row r="2" spans="2:17">
      <c r="B2" t="s">
        <v>39</v>
      </c>
      <c r="C2" s="4" t="s">
        <v>74</v>
      </c>
      <c r="D2" t="s">
        <v>251</v>
      </c>
      <c r="E2" t="s">
        <v>252</v>
      </c>
      <c r="F2" t="s">
        <v>253</v>
      </c>
      <c r="G2" t="s">
        <v>254</v>
      </c>
      <c r="H2" s="4" t="s">
        <v>263</v>
      </c>
      <c r="M2" t="s">
        <v>39</v>
      </c>
      <c r="N2" s="4" t="s">
        <v>74</v>
      </c>
      <c r="O2" s="121" t="s">
        <v>330</v>
      </c>
      <c r="P2" s="121" t="s">
        <v>331</v>
      </c>
      <c r="Q2" s="121" t="s">
        <v>332</v>
      </c>
    </row>
    <row r="3" spans="2:17">
      <c r="B3" s="163" t="s">
        <v>12</v>
      </c>
      <c r="C3" s="4" t="s">
        <v>204</v>
      </c>
      <c r="D3" s="115">
        <v>2011</v>
      </c>
      <c r="E3" s="115">
        <v>118</v>
      </c>
      <c r="F3" s="115">
        <v>8.3000000000000007</v>
      </c>
      <c r="G3" s="115">
        <v>0.4</v>
      </c>
      <c r="H3" s="4" t="str">
        <f>CONCATENATE(D3," ± ",E3)</f>
        <v>2011 ± 118</v>
      </c>
      <c r="I3" s="4" t="str">
        <f>CONCATENATE(F3," ± ",G3)</f>
        <v>8.3 ± 0.4</v>
      </c>
      <c r="M3" s="114" t="s">
        <v>12</v>
      </c>
      <c r="N3" s="4" t="s">
        <v>204</v>
      </c>
      <c r="O3" s="4" t="s">
        <v>264</v>
      </c>
      <c r="P3" s="4" t="s">
        <v>265</v>
      </c>
    </row>
    <row r="4" spans="2:17">
      <c r="B4" s="163"/>
      <c r="C4" s="4">
        <v>500</v>
      </c>
      <c r="D4" s="115">
        <v>2.69</v>
      </c>
      <c r="E4" s="116"/>
      <c r="F4" s="115">
        <v>0.01</v>
      </c>
      <c r="G4" s="116"/>
      <c r="H4" s="4">
        <f>D4</f>
        <v>2.69</v>
      </c>
      <c r="I4" s="4"/>
      <c r="M4" s="114"/>
      <c r="N4" s="4">
        <v>500</v>
      </c>
      <c r="O4" s="4">
        <v>2.69</v>
      </c>
      <c r="P4" s="4"/>
    </row>
    <row r="5" spans="2:17">
      <c r="B5" s="163"/>
      <c r="C5" s="4">
        <v>600</v>
      </c>
      <c r="D5" s="115">
        <v>2.0099999999999998</v>
      </c>
      <c r="E5" s="116"/>
      <c r="F5" s="115">
        <v>0.01</v>
      </c>
      <c r="G5" s="116"/>
      <c r="H5" s="4">
        <f>D5</f>
        <v>2.0099999999999998</v>
      </c>
      <c r="I5" s="4"/>
      <c r="M5" s="114"/>
      <c r="N5" s="4">
        <v>600</v>
      </c>
      <c r="O5" s="4">
        <v>2.0099999999999998</v>
      </c>
      <c r="P5" s="4"/>
    </row>
    <row r="6" spans="2:17">
      <c r="B6" s="163"/>
      <c r="C6" s="4">
        <v>700</v>
      </c>
      <c r="D6" s="115">
        <v>2.58</v>
      </c>
      <c r="E6" s="116"/>
      <c r="F6" s="115">
        <v>0.01</v>
      </c>
      <c r="G6" s="116"/>
      <c r="H6" s="4">
        <f>D6</f>
        <v>2.58</v>
      </c>
      <c r="I6" s="4"/>
      <c r="M6" s="114"/>
      <c r="N6" s="4">
        <v>700</v>
      </c>
      <c r="O6" s="4">
        <v>2.58</v>
      </c>
      <c r="P6" s="4"/>
    </row>
    <row r="7" spans="2:17">
      <c r="B7" s="163"/>
      <c r="C7" s="4">
        <v>800</v>
      </c>
      <c r="D7" s="115">
        <v>0.44</v>
      </c>
      <c r="E7" s="116"/>
      <c r="F7" s="115">
        <v>3.0000000000000001E-3</v>
      </c>
      <c r="G7" s="116"/>
      <c r="H7" s="4">
        <f>D7</f>
        <v>0.44</v>
      </c>
      <c r="I7" s="4"/>
      <c r="M7" s="114"/>
      <c r="N7" s="4">
        <v>800</v>
      </c>
      <c r="O7" s="4">
        <v>0.44</v>
      </c>
      <c r="P7" s="4"/>
    </row>
    <row r="8" spans="2:17">
      <c r="B8" s="163" t="s">
        <v>13</v>
      </c>
      <c r="C8" s="4" t="s">
        <v>204</v>
      </c>
      <c r="D8" s="115">
        <v>302</v>
      </c>
      <c r="E8" s="115">
        <v>6</v>
      </c>
      <c r="F8" s="115">
        <v>1.78</v>
      </c>
      <c r="G8" s="115">
        <v>0.04</v>
      </c>
      <c r="H8" s="4" t="str">
        <f t="shared" ref="H8:H62" si="0">CONCATENATE(D8," ± ",E8)</f>
        <v>302 ± 6</v>
      </c>
      <c r="I8" s="4" t="str">
        <f t="shared" ref="I8:I62" si="1">CONCATENATE(F8," ± ",G8)</f>
        <v>1.78 ± 0.04</v>
      </c>
      <c r="M8" s="114" t="s">
        <v>13</v>
      </c>
      <c r="N8" s="4" t="s">
        <v>204</v>
      </c>
      <c r="O8" s="4" t="s">
        <v>266</v>
      </c>
      <c r="P8" s="4" t="s">
        <v>267</v>
      </c>
    </row>
    <row r="9" spans="2:17">
      <c r="B9" s="163"/>
      <c r="C9" s="4">
        <v>500</v>
      </c>
      <c r="D9" s="115">
        <v>3.31</v>
      </c>
      <c r="E9" s="116"/>
      <c r="F9" s="115">
        <v>0.03</v>
      </c>
      <c r="G9" s="116"/>
      <c r="H9" s="4">
        <f>D9</f>
        <v>3.31</v>
      </c>
      <c r="I9" s="4">
        <f>F9</f>
        <v>0.03</v>
      </c>
      <c r="M9" s="114"/>
      <c r="N9" s="4">
        <v>500</v>
      </c>
      <c r="O9" s="4">
        <v>3.31</v>
      </c>
      <c r="P9" s="4">
        <v>0.03</v>
      </c>
    </row>
    <row r="10" spans="2:17">
      <c r="B10" s="163"/>
      <c r="C10" s="4">
        <v>600</v>
      </c>
      <c r="D10" s="115">
        <v>2.89</v>
      </c>
      <c r="E10" s="116"/>
      <c r="F10" s="115">
        <v>0.02</v>
      </c>
      <c r="G10" s="116"/>
      <c r="H10" s="4">
        <f>D10</f>
        <v>2.89</v>
      </c>
      <c r="I10" s="4">
        <f>F10</f>
        <v>0.02</v>
      </c>
      <c r="M10" s="114"/>
      <c r="N10" s="4">
        <v>600</v>
      </c>
      <c r="O10" s="4">
        <v>2.89</v>
      </c>
      <c r="P10" s="4">
        <v>0.02</v>
      </c>
    </row>
    <row r="11" spans="2:17">
      <c r="B11" s="163"/>
      <c r="C11" s="4">
        <v>700</v>
      </c>
      <c r="D11" s="115">
        <v>3.15</v>
      </c>
      <c r="E11" s="116"/>
      <c r="F11" s="115">
        <v>0.03</v>
      </c>
      <c r="G11" s="116"/>
      <c r="H11" s="4">
        <f>D11</f>
        <v>3.15</v>
      </c>
      <c r="I11" s="4">
        <f>F11</f>
        <v>0.03</v>
      </c>
      <c r="M11" s="114"/>
      <c r="N11" s="4">
        <v>700</v>
      </c>
      <c r="O11" s="4">
        <v>3.15</v>
      </c>
      <c r="P11" s="4">
        <v>0.03</v>
      </c>
    </row>
    <row r="12" spans="2:17">
      <c r="B12" s="163"/>
      <c r="C12" s="4">
        <v>800</v>
      </c>
      <c r="D12" s="115">
        <v>2.66</v>
      </c>
      <c r="E12" s="116"/>
      <c r="F12" s="115">
        <v>0.03</v>
      </c>
      <c r="G12" s="116"/>
      <c r="H12" s="4">
        <f>D12</f>
        <v>2.66</v>
      </c>
      <c r="I12" s="4">
        <f>F12</f>
        <v>0.03</v>
      </c>
      <c r="M12" s="114"/>
      <c r="N12" s="4">
        <v>800</v>
      </c>
      <c r="O12" s="4">
        <v>2.66</v>
      </c>
      <c r="P12" s="4">
        <v>0.03</v>
      </c>
    </row>
    <row r="13" spans="2:17">
      <c r="B13" s="163" t="s">
        <v>8</v>
      </c>
      <c r="C13" s="4" t="s">
        <v>204</v>
      </c>
      <c r="D13" s="115">
        <v>323</v>
      </c>
      <c r="E13" s="115">
        <v>14</v>
      </c>
      <c r="F13" s="115">
        <v>1.18</v>
      </c>
      <c r="G13" s="115">
        <v>0.05</v>
      </c>
      <c r="H13" s="4" t="str">
        <f t="shared" si="0"/>
        <v>323 ± 14</v>
      </c>
      <c r="I13" s="4" t="str">
        <f>CONCATENATE(F13," ± ",G13)</f>
        <v>1.18 ± 0.05</v>
      </c>
      <c r="M13" s="114" t="s">
        <v>8</v>
      </c>
      <c r="N13" s="4" t="s">
        <v>204</v>
      </c>
      <c r="O13" s="4" t="s">
        <v>268</v>
      </c>
      <c r="P13" s="4" t="s">
        <v>269</v>
      </c>
    </row>
    <row r="14" spans="2:17">
      <c r="B14" s="163"/>
      <c r="C14" s="4">
        <v>600</v>
      </c>
      <c r="D14" s="115">
        <v>9.5</v>
      </c>
      <c r="E14" s="116"/>
      <c r="F14" s="115">
        <v>0.1</v>
      </c>
      <c r="G14" s="116"/>
      <c r="H14" s="4">
        <f>D14</f>
        <v>9.5</v>
      </c>
      <c r="I14" s="4">
        <f>F14</f>
        <v>0.1</v>
      </c>
      <c r="M14" s="114"/>
      <c r="N14" s="4">
        <v>600</v>
      </c>
      <c r="O14" s="4">
        <v>9.5</v>
      </c>
      <c r="P14" s="4">
        <v>0.1</v>
      </c>
    </row>
    <row r="15" spans="2:17">
      <c r="B15" s="163"/>
      <c r="C15" s="4">
        <v>800</v>
      </c>
      <c r="D15" s="115">
        <v>0.3</v>
      </c>
      <c r="E15" s="116"/>
      <c r="F15" s="115">
        <v>3.0000000000000001E-3</v>
      </c>
      <c r="G15" s="116"/>
      <c r="H15" s="4">
        <f>D15</f>
        <v>0.3</v>
      </c>
      <c r="I15" s="4">
        <f>F15</f>
        <v>3.0000000000000001E-3</v>
      </c>
      <c r="M15" s="114"/>
      <c r="N15" s="4">
        <v>800</v>
      </c>
      <c r="O15" s="4">
        <v>0.3</v>
      </c>
      <c r="P15" s="4">
        <v>3.0000000000000001E-3</v>
      </c>
    </row>
    <row r="16" spans="2:17">
      <c r="B16" s="92" t="s">
        <v>15</v>
      </c>
      <c r="C16" s="4" t="s">
        <v>204</v>
      </c>
      <c r="D16" s="115">
        <v>589</v>
      </c>
      <c r="E16" s="115">
        <v>29</v>
      </c>
      <c r="F16" s="115">
        <v>3</v>
      </c>
      <c r="G16" s="115">
        <v>0.1</v>
      </c>
      <c r="H16" s="4" t="str">
        <f t="shared" si="0"/>
        <v>589 ± 29</v>
      </c>
      <c r="I16" s="4" t="str">
        <f t="shared" si="1"/>
        <v>3 ± 0.1</v>
      </c>
      <c r="M16" s="92" t="s">
        <v>15</v>
      </c>
      <c r="N16" s="4" t="s">
        <v>204</v>
      </c>
      <c r="O16" s="4" t="s">
        <v>270</v>
      </c>
      <c r="P16" s="4" t="s">
        <v>271</v>
      </c>
    </row>
    <row r="17" spans="2:16" s="8" customFormat="1">
      <c r="B17" s="8" t="s">
        <v>261</v>
      </c>
      <c r="C17" s="7"/>
      <c r="D17" s="116"/>
      <c r="E17" s="116"/>
      <c r="F17" s="116"/>
      <c r="G17" s="116"/>
      <c r="H17" s="4"/>
      <c r="I17" s="4"/>
      <c r="M17" s="8" t="s">
        <v>261</v>
      </c>
      <c r="N17" s="7"/>
      <c r="O17" s="4"/>
      <c r="P17" s="4"/>
    </row>
    <row r="18" spans="2:16">
      <c r="B18" s="163" t="s">
        <v>12</v>
      </c>
      <c r="C18" s="4" t="s">
        <v>204</v>
      </c>
      <c r="D18" s="115">
        <v>21</v>
      </c>
      <c r="E18" s="115">
        <v>1</v>
      </c>
      <c r="F18" s="116"/>
      <c r="G18" s="116"/>
      <c r="H18" s="4">
        <f>D18</f>
        <v>21</v>
      </c>
      <c r="I18" s="4"/>
      <c r="M18" s="114" t="s">
        <v>12</v>
      </c>
      <c r="N18" s="4" t="s">
        <v>204</v>
      </c>
      <c r="O18" s="4">
        <v>21</v>
      </c>
      <c r="P18" s="4"/>
    </row>
    <row r="19" spans="2:16">
      <c r="B19" s="163"/>
      <c r="C19" s="4">
        <v>500</v>
      </c>
      <c r="D19" s="115">
        <v>1.7</v>
      </c>
      <c r="E19" s="116"/>
      <c r="F19" s="116"/>
      <c r="G19" s="116"/>
      <c r="H19" s="4">
        <f>D19</f>
        <v>1.7</v>
      </c>
      <c r="I19" s="4"/>
      <c r="M19" s="114"/>
      <c r="N19" s="4">
        <v>500</v>
      </c>
      <c r="O19" s="4">
        <v>1.7</v>
      </c>
      <c r="P19" s="4"/>
    </row>
    <row r="20" spans="2:16">
      <c r="B20" s="163"/>
      <c r="C20" s="4">
        <v>600</v>
      </c>
      <c r="D20" s="115" t="s">
        <v>164</v>
      </c>
      <c r="E20" s="115" t="s">
        <v>164</v>
      </c>
      <c r="F20" s="115" t="s">
        <v>164</v>
      </c>
      <c r="G20" s="115" t="s">
        <v>164</v>
      </c>
      <c r="H20" s="4" t="str">
        <f>G20</f>
        <v>&lt;LOQ</v>
      </c>
      <c r="I20" s="4" t="str">
        <f>H20</f>
        <v>&lt;LOQ</v>
      </c>
      <c r="M20" s="114"/>
      <c r="N20" s="4">
        <v>600</v>
      </c>
      <c r="O20" s="4" t="s">
        <v>164</v>
      </c>
      <c r="P20" s="4" t="s">
        <v>164</v>
      </c>
    </row>
    <row r="21" spans="2:16">
      <c r="B21" s="163"/>
      <c r="C21" s="4">
        <v>700</v>
      </c>
      <c r="D21" s="115">
        <v>1.3</v>
      </c>
      <c r="E21" s="116"/>
      <c r="F21" s="116"/>
      <c r="G21" s="116"/>
      <c r="H21" s="4">
        <f>D21</f>
        <v>1.3</v>
      </c>
      <c r="I21" s="4"/>
      <c r="M21" s="114"/>
      <c r="N21" s="4">
        <v>700</v>
      </c>
      <c r="O21" s="4">
        <v>1.3</v>
      </c>
      <c r="P21" s="4"/>
    </row>
    <row r="22" spans="2:16">
      <c r="B22" s="163"/>
      <c r="C22" s="4">
        <v>800</v>
      </c>
      <c r="D22" s="115">
        <v>0.3</v>
      </c>
      <c r="E22" s="116"/>
      <c r="F22" s="116"/>
      <c r="G22" s="116"/>
      <c r="H22" s="4">
        <f>D22</f>
        <v>0.3</v>
      </c>
      <c r="I22" s="4"/>
      <c r="M22" s="114"/>
      <c r="N22" s="4">
        <v>800</v>
      </c>
      <c r="O22" s="4">
        <v>0.3</v>
      </c>
      <c r="P22" s="4"/>
    </row>
    <row r="23" spans="2:16">
      <c r="B23" s="163" t="s">
        <v>13</v>
      </c>
      <c r="C23" s="4" t="s">
        <v>204</v>
      </c>
      <c r="D23" s="115">
        <v>7.6</v>
      </c>
      <c r="E23" s="115">
        <v>0.3</v>
      </c>
      <c r="F23" s="116"/>
      <c r="G23" s="116"/>
      <c r="H23" s="4" t="str">
        <f t="shared" si="0"/>
        <v>7.6 ± 0.3</v>
      </c>
      <c r="I23" s="4"/>
      <c r="M23" s="114" t="s">
        <v>13</v>
      </c>
      <c r="N23" s="4" t="s">
        <v>204</v>
      </c>
      <c r="O23" s="4" t="s">
        <v>272</v>
      </c>
      <c r="P23" s="4"/>
    </row>
    <row r="24" spans="2:16">
      <c r="B24" s="163"/>
      <c r="C24" s="4">
        <v>500</v>
      </c>
      <c r="D24" s="115">
        <v>0.6</v>
      </c>
      <c r="E24" s="116"/>
      <c r="F24" s="116"/>
      <c r="G24" s="116"/>
      <c r="H24" s="4">
        <f>D24</f>
        <v>0.6</v>
      </c>
      <c r="I24" s="4"/>
      <c r="M24" s="114"/>
      <c r="N24" s="4">
        <v>500</v>
      </c>
      <c r="O24" s="4">
        <v>0.6</v>
      </c>
      <c r="P24" s="4"/>
    </row>
    <row r="25" spans="2:16">
      <c r="B25" s="163"/>
      <c r="C25" s="4">
        <v>600</v>
      </c>
      <c r="D25" s="115">
        <v>0.4</v>
      </c>
      <c r="E25" s="116"/>
      <c r="F25" s="116"/>
      <c r="G25" s="116"/>
      <c r="H25" s="4">
        <f>D25</f>
        <v>0.4</v>
      </c>
      <c r="I25" s="4"/>
      <c r="M25" s="114"/>
      <c r="N25" s="4">
        <v>600</v>
      </c>
      <c r="O25" s="4">
        <v>0.4</v>
      </c>
      <c r="P25" s="4"/>
    </row>
    <row r="26" spans="2:16">
      <c r="B26" s="163"/>
      <c r="C26" s="4">
        <v>700</v>
      </c>
      <c r="D26" s="115">
        <v>0.4</v>
      </c>
      <c r="E26" s="116"/>
      <c r="F26" s="116"/>
      <c r="G26" s="116"/>
      <c r="H26" s="4">
        <f>D26</f>
        <v>0.4</v>
      </c>
      <c r="I26" s="4"/>
      <c r="M26" s="114"/>
      <c r="N26" s="4">
        <v>700</v>
      </c>
      <c r="O26" s="4">
        <v>0.4</v>
      </c>
      <c r="P26" s="4"/>
    </row>
    <row r="27" spans="2:16">
      <c r="B27" s="163"/>
      <c r="C27" s="4">
        <v>800</v>
      </c>
      <c r="D27" s="115">
        <v>0.5</v>
      </c>
      <c r="E27" s="116"/>
      <c r="F27" s="116"/>
      <c r="G27" s="116"/>
      <c r="H27" s="4">
        <f>D27</f>
        <v>0.5</v>
      </c>
      <c r="I27" s="4"/>
      <c r="M27" s="114"/>
      <c r="N27" s="4">
        <v>800</v>
      </c>
      <c r="O27" s="4">
        <v>0.5</v>
      </c>
      <c r="P27" s="4"/>
    </row>
    <row r="28" spans="2:16">
      <c r="B28" s="114" t="s">
        <v>8</v>
      </c>
      <c r="C28" s="4" t="s">
        <v>204</v>
      </c>
      <c r="D28" s="115">
        <v>9.1999999999999993</v>
      </c>
      <c r="E28" s="115">
        <v>0.4</v>
      </c>
      <c r="F28" s="116"/>
      <c r="G28" s="116"/>
      <c r="H28" s="4" t="str">
        <f t="shared" si="0"/>
        <v>9.2 ± 0.4</v>
      </c>
      <c r="I28" s="4"/>
      <c r="M28" s="114" t="s">
        <v>8</v>
      </c>
      <c r="N28" s="4" t="s">
        <v>204</v>
      </c>
      <c r="O28" s="4" t="s">
        <v>213</v>
      </c>
      <c r="P28" s="4"/>
    </row>
    <row r="29" spans="2:16">
      <c r="B29" s="163" t="s">
        <v>15</v>
      </c>
      <c r="C29" s="4" t="s">
        <v>204</v>
      </c>
      <c r="D29" s="115">
        <v>17</v>
      </c>
      <c r="E29" s="115">
        <v>1</v>
      </c>
      <c r="F29" s="116"/>
      <c r="G29" s="116"/>
      <c r="H29" s="4" t="str">
        <f t="shared" si="0"/>
        <v>17 ± 1</v>
      </c>
      <c r="I29" s="4"/>
      <c r="M29" s="114" t="s">
        <v>15</v>
      </c>
      <c r="N29" s="4" t="s">
        <v>204</v>
      </c>
      <c r="O29" s="4" t="s">
        <v>216</v>
      </c>
      <c r="P29" s="4"/>
    </row>
    <row r="30" spans="2:16">
      <c r="B30" s="163"/>
      <c r="C30" s="4">
        <v>600</v>
      </c>
      <c r="D30" s="115">
        <v>0.3</v>
      </c>
      <c r="E30" s="116"/>
      <c r="F30" s="116"/>
      <c r="G30" s="116"/>
      <c r="H30" s="4">
        <f>D30</f>
        <v>0.3</v>
      </c>
      <c r="I30" s="4"/>
      <c r="M30" s="114"/>
      <c r="N30" s="4">
        <v>600</v>
      </c>
      <c r="O30" s="4">
        <v>0.3</v>
      </c>
      <c r="P30" s="4"/>
    </row>
    <row r="31" spans="2:16">
      <c r="B31" s="163"/>
      <c r="C31" s="4">
        <v>750</v>
      </c>
      <c r="D31" s="115">
        <v>0.2</v>
      </c>
      <c r="E31" s="116"/>
      <c r="F31" s="116"/>
      <c r="G31" s="116"/>
      <c r="H31" s="4">
        <f>D31</f>
        <v>0.2</v>
      </c>
      <c r="I31" s="4"/>
      <c r="M31" s="114"/>
      <c r="N31" s="4">
        <v>750</v>
      </c>
      <c r="O31" s="4">
        <v>0.2</v>
      </c>
      <c r="P31" s="4"/>
    </row>
    <row r="32" spans="2:16" s="8" customFormat="1">
      <c r="B32" s="8" t="s">
        <v>262</v>
      </c>
      <c r="C32" s="7"/>
      <c r="D32" s="116"/>
      <c r="E32" s="116"/>
      <c r="F32" s="116"/>
      <c r="G32" s="116"/>
      <c r="H32" s="4"/>
      <c r="I32" s="4"/>
      <c r="M32" s="8" t="s">
        <v>262</v>
      </c>
      <c r="N32" s="7"/>
      <c r="O32" s="4"/>
      <c r="P32" s="4"/>
    </row>
    <row r="33" spans="2:16">
      <c r="B33" s="163" t="s">
        <v>14</v>
      </c>
      <c r="C33" s="4" t="s">
        <v>204</v>
      </c>
      <c r="D33" s="115" t="s">
        <v>164</v>
      </c>
      <c r="E33" s="115" t="s">
        <v>164</v>
      </c>
      <c r="F33" s="115" t="s">
        <v>164</v>
      </c>
      <c r="G33" s="115" t="s">
        <v>164</v>
      </c>
      <c r="H33" s="4" t="str">
        <f>G33</f>
        <v>&lt;LOQ</v>
      </c>
      <c r="I33" s="4" t="str">
        <f>H33</f>
        <v>&lt;LOQ</v>
      </c>
      <c r="M33" s="114" t="s">
        <v>14</v>
      </c>
      <c r="N33" s="4" t="s">
        <v>204</v>
      </c>
      <c r="O33" s="4" t="s">
        <v>164</v>
      </c>
      <c r="P33" s="4" t="s">
        <v>164</v>
      </c>
    </row>
    <row r="34" spans="2:16">
      <c r="B34" s="163"/>
      <c r="C34" s="4">
        <v>500</v>
      </c>
      <c r="D34" s="115">
        <v>9.4</v>
      </c>
      <c r="E34" s="115">
        <v>2.5</v>
      </c>
      <c r="F34" s="115">
        <v>7.0000000000000007E-2</v>
      </c>
      <c r="G34" s="115">
        <v>0.02</v>
      </c>
      <c r="H34" s="4" t="str">
        <f t="shared" si="0"/>
        <v>9.4 ± 2.5</v>
      </c>
      <c r="I34" s="4" t="str">
        <f t="shared" si="1"/>
        <v>0.07 ± 0.02</v>
      </c>
      <c r="M34" s="114"/>
      <c r="N34" s="4">
        <v>500</v>
      </c>
      <c r="O34" s="4" t="s">
        <v>273</v>
      </c>
      <c r="P34" s="4" t="s">
        <v>274</v>
      </c>
    </row>
    <row r="35" spans="2:16">
      <c r="B35" s="163"/>
      <c r="C35" s="4">
        <v>600</v>
      </c>
      <c r="D35" s="115">
        <v>17</v>
      </c>
      <c r="E35" s="115">
        <v>5</v>
      </c>
      <c r="F35" s="115">
        <v>0.11</v>
      </c>
      <c r="G35" s="115">
        <v>0.03</v>
      </c>
      <c r="H35" s="4" t="str">
        <f t="shared" si="0"/>
        <v>17 ± 5</v>
      </c>
      <c r="I35" s="4" t="str">
        <f t="shared" si="1"/>
        <v>0.11 ± 0.03</v>
      </c>
      <c r="M35" s="114"/>
      <c r="N35" s="4">
        <v>600</v>
      </c>
      <c r="O35" s="4" t="s">
        <v>275</v>
      </c>
      <c r="P35" s="4" t="s">
        <v>276</v>
      </c>
    </row>
    <row r="36" spans="2:16">
      <c r="B36" s="163"/>
      <c r="C36" s="4">
        <v>700</v>
      </c>
      <c r="D36" s="115">
        <v>6.6</v>
      </c>
      <c r="E36" s="115">
        <v>3.4</v>
      </c>
      <c r="F36" s="115">
        <v>0.04</v>
      </c>
      <c r="G36" s="115">
        <v>0.01</v>
      </c>
      <c r="H36" s="4" t="str">
        <f t="shared" si="0"/>
        <v>6.6 ± 3.4</v>
      </c>
      <c r="I36" s="4" t="str">
        <f t="shared" si="1"/>
        <v>0.04 ± 0.01</v>
      </c>
      <c r="M36" s="114"/>
      <c r="N36" s="4">
        <v>700</v>
      </c>
      <c r="O36" s="4" t="s">
        <v>277</v>
      </c>
      <c r="P36" s="4" t="s">
        <v>278</v>
      </c>
    </row>
    <row r="37" spans="2:16">
      <c r="B37" s="163"/>
      <c r="C37" s="4">
        <v>750</v>
      </c>
      <c r="D37" s="115">
        <v>6.4</v>
      </c>
      <c r="E37" s="115">
        <v>0.1</v>
      </c>
      <c r="F37" s="115">
        <v>3.4000000000000002E-2</v>
      </c>
      <c r="G37" s="115">
        <v>2E-3</v>
      </c>
      <c r="H37" s="4" t="str">
        <f t="shared" si="0"/>
        <v>6.4 ± 0.1</v>
      </c>
      <c r="I37" s="4" t="str">
        <f t="shared" si="1"/>
        <v>0.034 ± 0.002</v>
      </c>
      <c r="M37" s="114"/>
      <c r="N37" s="4">
        <v>750</v>
      </c>
      <c r="O37" s="4" t="s">
        <v>279</v>
      </c>
      <c r="P37" s="4" t="s">
        <v>280</v>
      </c>
    </row>
    <row r="38" spans="2:16">
      <c r="B38" s="163" t="s">
        <v>12</v>
      </c>
      <c r="C38" s="4" t="s">
        <v>204</v>
      </c>
      <c r="D38" s="115">
        <v>1.48</v>
      </c>
      <c r="E38" s="115">
        <v>0.03</v>
      </c>
      <c r="F38" s="115">
        <v>0.10100000000000001</v>
      </c>
      <c r="G38" s="115">
        <v>3.0000000000000001E-3</v>
      </c>
      <c r="H38" s="4" t="str">
        <f t="shared" si="0"/>
        <v>1.48 ± 0.03</v>
      </c>
      <c r="I38" s="4" t="str">
        <f t="shared" si="1"/>
        <v>0.101 ± 0.003</v>
      </c>
      <c r="M38" s="114" t="s">
        <v>12</v>
      </c>
      <c r="N38" s="4" t="s">
        <v>204</v>
      </c>
      <c r="O38" s="4" t="s">
        <v>281</v>
      </c>
      <c r="P38" s="4" t="s">
        <v>282</v>
      </c>
    </row>
    <row r="39" spans="2:16">
      <c r="B39" s="163"/>
      <c r="C39" s="4">
        <v>500</v>
      </c>
      <c r="D39" s="115">
        <v>18</v>
      </c>
      <c r="E39" s="115">
        <v>1</v>
      </c>
      <c r="F39" s="115">
        <v>0.85</v>
      </c>
      <c r="G39" s="115">
        <v>0.06</v>
      </c>
      <c r="H39" s="4" t="str">
        <f t="shared" si="0"/>
        <v>18 ± 1</v>
      </c>
      <c r="I39" s="4" t="str">
        <f t="shared" si="1"/>
        <v>0.85 ± 0.06</v>
      </c>
      <c r="M39" s="114"/>
      <c r="N39" s="4">
        <v>500</v>
      </c>
      <c r="O39" s="4" t="s">
        <v>283</v>
      </c>
      <c r="P39" s="4" t="s">
        <v>284</v>
      </c>
    </row>
    <row r="40" spans="2:16">
      <c r="B40" s="163"/>
      <c r="C40" s="4">
        <v>600</v>
      </c>
      <c r="D40" s="115">
        <v>22</v>
      </c>
      <c r="E40" s="115">
        <v>1</v>
      </c>
      <c r="F40" s="115">
        <v>0.4</v>
      </c>
      <c r="G40" s="115">
        <v>0.02</v>
      </c>
      <c r="H40" s="4" t="str">
        <f t="shared" si="0"/>
        <v>22 ± 1</v>
      </c>
      <c r="I40" s="4" t="str">
        <f t="shared" si="1"/>
        <v>0.4 ± 0.02</v>
      </c>
      <c r="M40" s="114"/>
      <c r="N40" s="4">
        <v>600</v>
      </c>
      <c r="O40" s="4" t="s">
        <v>285</v>
      </c>
      <c r="P40" s="4" t="s">
        <v>286</v>
      </c>
    </row>
    <row r="41" spans="2:16">
      <c r="B41" s="163"/>
      <c r="C41" s="4">
        <v>700</v>
      </c>
      <c r="D41" s="115">
        <v>7</v>
      </c>
      <c r="E41" s="115">
        <v>0.3</v>
      </c>
      <c r="F41" s="115">
        <v>3.5000000000000003E-2</v>
      </c>
      <c r="G41" s="115">
        <v>2E-3</v>
      </c>
      <c r="H41" s="4" t="str">
        <f t="shared" si="0"/>
        <v>7 ± 0.3</v>
      </c>
      <c r="I41" s="4" t="str">
        <f t="shared" si="1"/>
        <v>0.035 ± 0.002</v>
      </c>
      <c r="M41" s="114"/>
      <c r="N41" s="4">
        <v>700</v>
      </c>
      <c r="O41" s="4" t="s">
        <v>287</v>
      </c>
      <c r="P41" s="4" t="s">
        <v>288</v>
      </c>
    </row>
    <row r="42" spans="2:16">
      <c r="B42" s="163"/>
      <c r="C42" s="4">
        <v>800</v>
      </c>
      <c r="D42" s="115">
        <v>3.7</v>
      </c>
      <c r="E42" s="115">
        <v>0.1</v>
      </c>
      <c r="F42" s="115">
        <v>2.5000000000000001E-2</v>
      </c>
      <c r="G42" s="115">
        <v>2E-3</v>
      </c>
      <c r="H42" s="4" t="str">
        <f t="shared" si="0"/>
        <v>3.7 ± 0.1</v>
      </c>
      <c r="I42" s="4" t="str">
        <f t="shared" si="1"/>
        <v>0.025 ± 0.002</v>
      </c>
      <c r="M42" s="114"/>
      <c r="N42" s="4">
        <v>800</v>
      </c>
      <c r="O42" s="4" t="s">
        <v>289</v>
      </c>
      <c r="P42" s="4" t="s">
        <v>290</v>
      </c>
    </row>
    <row r="43" spans="2:16">
      <c r="B43" s="163" t="s">
        <v>13</v>
      </c>
      <c r="C43" s="4" t="s">
        <v>204</v>
      </c>
      <c r="D43" s="115">
        <v>0.5</v>
      </c>
      <c r="E43" s="115">
        <v>0.02</v>
      </c>
      <c r="F43" s="115">
        <v>0.03</v>
      </c>
      <c r="G43" s="115">
        <v>1E-3</v>
      </c>
      <c r="H43" s="4" t="str">
        <f t="shared" si="0"/>
        <v>0.5 ± 0.02</v>
      </c>
      <c r="I43" s="4" t="str">
        <f t="shared" si="1"/>
        <v>0.03 ± 0.001</v>
      </c>
      <c r="M43" s="114" t="s">
        <v>13</v>
      </c>
      <c r="N43" s="4" t="s">
        <v>204</v>
      </c>
      <c r="O43" s="4" t="s">
        <v>291</v>
      </c>
      <c r="P43" s="4" t="s">
        <v>292</v>
      </c>
    </row>
    <row r="44" spans="2:16">
      <c r="B44" s="163"/>
      <c r="C44" s="4">
        <v>500</v>
      </c>
      <c r="D44" s="115">
        <v>37</v>
      </c>
      <c r="E44" s="115">
        <v>2</v>
      </c>
      <c r="F44" s="115">
        <v>0.66</v>
      </c>
      <c r="G44" s="115">
        <v>0.05</v>
      </c>
      <c r="H44" s="4" t="str">
        <f t="shared" si="0"/>
        <v>37 ± 2</v>
      </c>
      <c r="I44" s="4" t="str">
        <f t="shared" si="1"/>
        <v>0.66 ± 0.05</v>
      </c>
      <c r="M44" s="114"/>
      <c r="N44" s="4">
        <v>500</v>
      </c>
      <c r="O44" s="4" t="s">
        <v>293</v>
      </c>
      <c r="P44" s="4" t="s">
        <v>294</v>
      </c>
    </row>
    <row r="45" spans="2:16">
      <c r="B45" s="163"/>
      <c r="C45" s="4">
        <v>600</v>
      </c>
      <c r="D45" s="115">
        <v>22.9</v>
      </c>
      <c r="E45" s="115">
        <v>0.5</v>
      </c>
      <c r="F45" s="115">
        <v>0.18</v>
      </c>
      <c r="G45" s="115">
        <v>0.01</v>
      </c>
      <c r="H45" s="4" t="str">
        <f t="shared" si="0"/>
        <v>22.9 ± 0.5</v>
      </c>
      <c r="I45" s="4" t="str">
        <f t="shared" si="1"/>
        <v>0.18 ± 0.01</v>
      </c>
      <c r="M45" s="114"/>
      <c r="N45" s="4">
        <v>600</v>
      </c>
      <c r="O45" s="4" t="s">
        <v>295</v>
      </c>
      <c r="P45" s="4" t="s">
        <v>296</v>
      </c>
    </row>
    <row r="46" spans="2:16">
      <c r="B46" s="163"/>
      <c r="C46" s="4">
        <v>700</v>
      </c>
      <c r="D46" s="115">
        <v>5.9</v>
      </c>
      <c r="E46" s="115">
        <v>0.5</v>
      </c>
      <c r="F46" s="115">
        <v>3.1E-2</v>
      </c>
      <c r="G46" s="115">
        <v>2E-3</v>
      </c>
      <c r="H46" s="4" t="str">
        <f t="shared" si="0"/>
        <v>5.9 ± 0.5</v>
      </c>
      <c r="I46" s="4" t="str">
        <f t="shared" si="1"/>
        <v>0.031 ± 0.002</v>
      </c>
      <c r="M46" s="114"/>
      <c r="N46" s="4">
        <v>700</v>
      </c>
      <c r="O46" s="4" t="s">
        <v>297</v>
      </c>
      <c r="P46" s="4" t="s">
        <v>298</v>
      </c>
    </row>
    <row r="47" spans="2:16">
      <c r="B47" s="163"/>
      <c r="C47" s="4">
        <v>800</v>
      </c>
      <c r="D47" s="115">
        <v>23</v>
      </c>
      <c r="E47" s="115">
        <v>1</v>
      </c>
      <c r="F47" s="115">
        <v>0.16</v>
      </c>
      <c r="G47" s="115">
        <v>0.01</v>
      </c>
      <c r="H47" s="4" t="str">
        <f t="shared" si="0"/>
        <v>23 ± 1</v>
      </c>
      <c r="I47" s="4" t="str">
        <f t="shared" si="1"/>
        <v>0.16 ± 0.01</v>
      </c>
      <c r="M47" s="114"/>
      <c r="N47" s="4">
        <v>800</v>
      </c>
      <c r="O47" s="4" t="s">
        <v>299</v>
      </c>
      <c r="P47" s="4" t="s">
        <v>300</v>
      </c>
    </row>
    <row r="48" spans="2:16">
      <c r="B48" s="163" t="s">
        <v>8</v>
      </c>
      <c r="C48" s="4" t="s">
        <v>204</v>
      </c>
      <c r="D48" s="115">
        <v>0.38</v>
      </c>
      <c r="E48" s="115">
        <v>0.01</v>
      </c>
      <c r="F48" s="115">
        <v>1.7000000000000001E-2</v>
      </c>
      <c r="G48" s="115">
        <v>2E-3</v>
      </c>
      <c r="H48" s="4" t="str">
        <f t="shared" si="0"/>
        <v>0.38 ± 0.01</v>
      </c>
      <c r="I48" s="4" t="str">
        <f t="shared" si="1"/>
        <v>0.017 ± 0.002</v>
      </c>
      <c r="M48" s="114" t="s">
        <v>8</v>
      </c>
      <c r="N48" s="4" t="s">
        <v>204</v>
      </c>
      <c r="O48" s="4" t="s">
        <v>301</v>
      </c>
      <c r="P48" s="4" t="s">
        <v>302</v>
      </c>
    </row>
    <row r="49" spans="2:16">
      <c r="B49" s="163"/>
      <c r="C49" s="4">
        <v>600</v>
      </c>
      <c r="D49" s="115">
        <v>9.1</v>
      </c>
      <c r="E49" s="115">
        <v>0.5</v>
      </c>
      <c r="F49" s="115">
        <v>7.3999999999999996E-2</v>
      </c>
      <c r="G49" s="115">
        <v>3.0000000000000001E-3</v>
      </c>
      <c r="H49" s="4" t="str">
        <f t="shared" si="0"/>
        <v>9.1 ± 0.5</v>
      </c>
      <c r="I49" s="4" t="str">
        <f t="shared" si="1"/>
        <v>0.074 ± 0.003</v>
      </c>
      <c r="M49" s="114"/>
      <c r="N49" s="4">
        <v>600</v>
      </c>
      <c r="O49" s="4" t="s">
        <v>303</v>
      </c>
      <c r="P49" s="4" t="s">
        <v>304</v>
      </c>
    </row>
    <row r="50" spans="2:16">
      <c r="B50" s="163"/>
      <c r="C50" s="4">
        <v>800</v>
      </c>
      <c r="D50" s="115">
        <v>6.7</v>
      </c>
      <c r="E50" s="115">
        <v>0.3</v>
      </c>
      <c r="F50" s="115">
        <v>5.0999999999999997E-2</v>
      </c>
      <c r="G50" s="115">
        <v>3.0000000000000001E-3</v>
      </c>
      <c r="H50" s="4" t="str">
        <f t="shared" si="0"/>
        <v>6.7 ± 0.3</v>
      </c>
      <c r="I50" s="4" t="str">
        <f t="shared" si="1"/>
        <v>0.051 ± 0.003</v>
      </c>
      <c r="M50" s="114"/>
      <c r="N50" s="4">
        <v>800</v>
      </c>
      <c r="O50" s="4" t="s">
        <v>305</v>
      </c>
      <c r="P50" s="4" t="s">
        <v>306</v>
      </c>
    </row>
    <row r="51" spans="2:16">
      <c r="B51" s="163" t="s">
        <v>16</v>
      </c>
      <c r="C51" s="4" t="s">
        <v>204</v>
      </c>
      <c r="D51" s="115">
        <v>0.89</v>
      </c>
      <c r="E51" s="115">
        <v>0.02</v>
      </c>
      <c r="F51" s="115">
        <v>2.9000000000000001E-2</v>
      </c>
      <c r="G51" s="115">
        <v>2E-3</v>
      </c>
      <c r="H51" s="4" t="str">
        <f t="shared" si="0"/>
        <v>0.89 ± 0.02</v>
      </c>
      <c r="I51" s="4" t="str">
        <f t="shared" si="1"/>
        <v>0.029 ± 0.002</v>
      </c>
      <c r="M51" s="114" t="s">
        <v>16</v>
      </c>
      <c r="N51" s="4" t="s">
        <v>204</v>
      </c>
      <c r="O51" s="4" t="s">
        <v>307</v>
      </c>
      <c r="P51" s="4" t="s">
        <v>308</v>
      </c>
    </row>
    <row r="52" spans="2:16">
      <c r="B52" s="163"/>
      <c r="C52" s="4">
        <v>500</v>
      </c>
      <c r="D52" s="115">
        <v>14</v>
      </c>
      <c r="E52" s="115">
        <v>1</v>
      </c>
      <c r="F52" s="115">
        <v>0.15</v>
      </c>
      <c r="G52" s="115">
        <v>0.02</v>
      </c>
      <c r="H52" s="4" t="str">
        <f t="shared" si="0"/>
        <v>14 ± 1</v>
      </c>
      <c r="I52" s="4" t="str">
        <f t="shared" si="1"/>
        <v>0.15 ± 0.02</v>
      </c>
      <c r="M52" s="114"/>
      <c r="N52" s="4">
        <v>500</v>
      </c>
      <c r="O52" s="4" t="s">
        <v>309</v>
      </c>
      <c r="P52" s="4" t="s">
        <v>310</v>
      </c>
    </row>
    <row r="53" spans="2:16">
      <c r="B53" s="163"/>
      <c r="C53" s="4">
        <v>600</v>
      </c>
      <c r="D53" s="115">
        <v>5</v>
      </c>
      <c r="E53" s="115">
        <v>0.2</v>
      </c>
      <c r="F53" s="115">
        <v>9.1999999999999998E-2</v>
      </c>
      <c r="G53" s="115">
        <v>2E-3</v>
      </c>
      <c r="H53" s="4" t="str">
        <f t="shared" si="0"/>
        <v>5 ± 0.2</v>
      </c>
      <c r="I53" s="4" t="str">
        <f t="shared" si="1"/>
        <v>0.092 ± 0.002</v>
      </c>
      <c r="M53" s="114"/>
      <c r="N53" s="4">
        <v>600</v>
      </c>
      <c r="O53" s="4" t="s">
        <v>311</v>
      </c>
      <c r="P53" s="4" t="s">
        <v>312</v>
      </c>
    </row>
    <row r="54" spans="2:16">
      <c r="B54" s="163"/>
      <c r="C54" s="4">
        <v>800</v>
      </c>
      <c r="D54" s="115">
        <v>7.1</v>
      </c>
      <c r="E54" s="115">
        <v>0.3</v>
      </c>
      <c r="F54" s="115">
        <v>0.08</v>
      </c>
      <c r="G54" s="115">
        <v>0.01</v>
      </c>
      <c r="H54" s="4" t="str">
        <f t="shared" si="0"/>
        <v>7.1 ± 0.3</v>
      </c>
      <c r="I54" s="4" t="str">
        <f t="shared" si="1"/>
        <v>0.08 ± 0.01</v>
      </c>
      <c r="M54" s="114"/>
      <c r="N54" s="4">
        <v>800</v>
      </c>
      <c r="O54" s="4" t="s">
        <v>313</v>
      </c>
      <c r="P54" s="4" t="s">
        <v>314</v>
      </c>
    </row>
    <row r="55" spans="2:16">
      <c r="B55" s="163" t="s">
        <v>15</v>
      </c>
      <c r="C55" s="4" t="s">
        <v>204</v>
      </c>
      <c r="D55" s="115">
        <v>0.98</v>
      </c>
      <c r="E55" s="115">
        <v>0.03</v>
      </c>
      <c r="F55" s="115">
        <v>9.0999999999999998E-2</v>
      </c>
      <c r="G55" s="115">
        <v>3.0000000000000001E-3</v>
      </c>
      <c r="H55" s="4" t="str">
        <f t="shared" si="0"/>
        <v>0.98 ± 0.03</v>
      </c>
      <c r="I55" s="4" t="str">
        <f t="shared" si="1"/>
        <v>0.091 ± 0.003</v>
      </c>
      <c r="M55" s="114" t="s">
        <v>15</v>
      </c>
      <c r="N55" s="4" t="s">
        <v>204</v>
      </c>
      <c r="O55" s="4" t="s">
        <v>315</v>
      </c>
      <c r="P55" s="4" t="s">
        <v>316</v>
      </c>
    </row>
    <row r="56" spans="2:16">
      <c r="B56" s="163"/>
      <c r="C56" s="4">
        <v>600</v>
      </c>
      <c r="D56" s="115">
        <v>3.38</v>
      </c>
      <c r="E56" s="115">
        <v>0.04</v>
      </c>
      <c r="F56" s="115">
        <v>3.5000000000000003E-2</v>
      </c>
      <c r="G56" s="115">
        <v>2E-3</v>
      </c>
      <c r="H56" s="4" t="str">
        <f t="shared" si="0"/>
        <v>3.38 ± 0.04</v>
      </c>
      <c r="I56" s="4" t="str">
        <f t="shared" si="1"/>
        <v>0.035 ± 0.002</v>
      </c>
      <c r="M56" s="114"/>
      <c r="N56" s="4">
        <v>600</v>
      </c>
      <c r="O56" s="4" t="s">
        <v>317</v>
      </c>
      <c r="P56" s="4" t="s">
        <v>288</v>
      </c>
    </row>
    <row r="57" spans="2:16">
      <c r="B57" s="163"/>
      <c r="C57" s="4">
        <v>750</v>
      </c>
      <c r="D57" s="115">
        <v>2.7</v>
      </c>
      <c r="E57" s="115">
        <v>0.1</v>
      </c>
      <c r="F57" s="115">
        <v>2.4E-2</v>
      </c>
      <c r="G57" s="115">
        <v>1E-3</v>
      </c>
      <c r="H57" s="4" t="str">
        <f t="shared" si="0"/>
        <v>2.7 ± 0.1</v>
      </c>
      <c r="I57" s="4" t="str">
        <f t="shared" si="1"/>
        <v>0.024 ± 0.001</v>
      </c>
      <c r="M57" s="114"/>
      <c r="N57" s="4">
        <v>750</v>
      </c>
      <c r="O57" s="4" t="s">
        <v>318</v>
      </c>
      <c r="P57" s="4" t="s">
        <v>319</v>
      </c>
    </row>
    <row r="58" spans="2:16">
      <c r="B58" s="163" t="s">
        <v>17</v>
      </c>
      <c r="C58" s="4" t="s">
        <v>204</v>
      </c>
      <c r="D58" s="115">
        <v>5</v>
      </c>
      <c r="E58" s="115">
        <v>0.1</v>
      </c>
      <c r="F58" s="115">
        <v>0.20899999999999999</v>
      </c>
      <c r="G58" s="115">
        <v>4.0000000000000001E-3</v>
      </c>
      <c r="H58" s="4" t="str">
        <f t="shared" si="0"/>
        <v>5 ± 0.1</v>
      </c>
      <c r="I58" s="4" t="str">
        <f t="shared" si="1"/>
        <v>0.209 ± 0.004</v>
      </c>
      <c r="M58" s="114" t="s">
        <v>17</v>
      </c>
      <c r="N58" s="4" t="s">
        <v>204</v>
      </c>
      <c r="O58" s="4" t="s">
        <v>320</v>
      </c>
      <c r="P58" s="4" t="s">
        <v>321</v>
      </c>
    </row>
    <row r="59" spans="2:16">
      <c r="B59" s="163"/>
      <c r="C59" s="4">
        <v>500</v>
      </c>
      <c r="D59" s="115">
        <v>2.5</v>
      </c>
      <c r="E59" s="115">
        <v>0.1</v>
      </c>
      <c r="F59" s="115">
        <v>4.4999999999999998E-2</v>
      </c>
      <c r="G59" s="115">
        <v>4.0000000000000001E-3</v>
      </c>
      <c r="H59" s="4" t="str">
        <f t="shared" si="0"/>
        <v>2.5 ± 0.1</v>
      </c>
      <c r="I59" s="4" t="str">
        <f t="shared" si="1"/>
        <v>0.045 ± 0.004</v>
      </c>
      <c r="M59" s="114"/>
      <c r="N59" s="4">
        <v>500</v>
      </c>
      <c r="O59" s="4" t="s">
        <v>322</v>
      </c>
      <c r="P59" s="4" t="s">
        <v>323</v>
      </c>
    </row>
    <row r="60" spans="2:16">
      <c r="B60" s="163"/>
      <c r="C60" s="4">
        <v>600</v>
      </c>
      <c r="D60" s="115">
        <v>118</v>
      </c>
      <c r="E60" s="115">
        <v>5</v>
      </c>
      <c r="F60" s="115">
        <v>2.2999999999999998</v>
      </c>
      <c r="G60" s="115">
        <v>0.2</v>
      </c>
      <c r="H60" s="4" t="str">
        <f t="shared" si="0"/>
        <v>118 ± 5</v>
      </c>
      <c r="I60" s="4" t="str">
        <f t="shared" si="1"/>
        <v>2.3 ± 0.2</v>
      </c>
      <c r="M60" s="114"/>
      <c r="N60" s="4">
        <v>600</v>
      </c>
      <c r="O60" s="4" t="s">
        <v>324</v>
      </c>
      <c r="P60" s="4" t="s">
        <v>325</v>
      </c>
    </row>
    <row r="61" spans="2:16">
      <c r="B61" s="163"/>
      <c r="C61" s="4">
        <v>700</v>
      </c>
      <c r="D61" s="115">
        <v>21</v>
      </c>
      <c r="E61" s="115">
        <v>1</v>
      </c>
      <c r="F61" s="115">
        <v>0.16</v>
      </c>
      <c r="G61" s="115">
        <v>0.01</v>
      </c>
      <c r="H61" s="4" t="str">
        <f t="shared" si="0"/>
        <v>21 ± 1</v>
      </c>
      <c r="I61" s="4" t="str">
        <f t="shared" si="1"/>
        <v>0.16 ± 0.01</v>
      </c>
      <c r="M61" s="114"/>
      <c r="N61" s="4">
        <v>700</v>
      </c>
      <c r="O61" s="4" t="s">
        <v>214</v>
      </c>
      <c r="P61" s="4" t="s">
        <v>300</v>
      </c>
    </row>
    <row r="62" spans="2:16">
      <c r="B62" s="163"/>
      <c r="C62" s="4">
        <v>800</v>
      </c>
      <c r="D62" s="115">
        <v>5</v>
      </c>
      <c r="E62" s="115">
        <v>0.3</v>
      </c>
      <c r="F62" s="115">
        <v>0.03</v>
      </c>
      <c r="G62" s="115">
        <v>2E-3</v>
      </c>
      <c r="H62" s="4" t="str">
        <f t="shared" si="0"/>
        <v>5 ± 0.3</v>
      </c>
      <c r="I62" s="4" t="str">
        <f t="shared" si="1"/>
        <v>0.03 ± 0.002</v>
      </c>
      <c r="M62" s="114"/>
      <c r="N62" s="4">
        <v>800</v>
      </c>
      <c r="O62" s="4" t="s">
        <v>326</v>
      </c>
      <c r="P62" s="4" t="s">
        <v>327</v>
      </c>
    </row>
    <row r="65" spans="1:32">
      <c r="A65" s="117"/>
      <c r="B65" s="117"/>
      <c r="C65" s="194" t="s">
        <v>12</v>
      </c>
      <c r="D65" s="194"/>
      <c r="E65" s="194"/>
      <c r="F65" s="194"/>
      <c r="G65" s="194"/>
      <c r="H65" s="194" t="s">
        <v>13</v>
      </c>
      <c r="I65" s="194"/>
      <c r="J65" s="194"/>
      <c r="K65" s="194"/>
      <c r="L65" s="194"/>
      <c r="M65" s="194" t="s">
        <v>8</v>
      </c>
      <c r="N65" s="194"/>
      <c r="O65" s="194"/>
      <c r="P65" s="194" t="s">
        <v>15</v>
      </c>
      <c r="Q65" s="194"/>
      <c r="R65" s="194"/>
      <c r="S65" s="194" t="s">
        <v>16</v>
      </c>
      <c r="T65" s="194"/>
      <c r="U65" s="194"/>
      <c r="V65" s="194"/>
      <c r="W65" s="194" t="s">
        <v>17</v>
      </c>
      <c r="X65" s="194"/>
      <c r="Y65" s="194"/>
      <c r="Z65" s="194"/>
      <c r="AA65" s="194"/>
      <c r="AB65" s="194" t="s">
        <v>14</v>
      </c>
      <c r="AC65" s="194"/>
      <c r="AD65" s="194"/>
      <c r="AE65" s="194"/>
      <c r="AF65" s="194"/>
    </row>
    <row r="66" spans="1:32">
      <c r="A66" s="117"/>
      <c r="B66" s="119"/>
      <c r="C66" s="120" t="s">
        <v>204</v>
      </c>
      <c r="D66" s="120">
        <v>500</v>
      </c>
      <c r="E66" s="120">
        <v>600</v>
      </c>
      <c r="F66" s="120">
        <v>700</v>
      </c>
      <c r="G66" s="120">
        <v>800</v>
      </c>
      <c r="H66" s="120" t="s">
        <v>204</v>
      </c>
      <c r="I66" s="120">
        <v>500</v>
      </c>
      <c r="J66" s="120">
        <v>600</v>
      </c>
      <c r="K66" s="120">
        <v>700</v>
      </c>
      <c r="L66" s="120">
        <v>800</v>
      </c>
      <c r="M66" s="120" t="s">
        <v>204</v>
      </c>
      <c r="N66" s="120">
        <v>600</v>
      </c>
      <c r="O66" s="120">
        <v>800</v>
      </c>
      <c r="P66" s="120" t="s">
        <v>204</v>
      </c>
      <c r="Q66" s="117">
        <v>600</v>
      </c>
      <c r="R66" s="117">
        <v>750</v>
      </c>
      <c r="S66" s="120" t="s">
        <v>204</v>
      </c>
      <c r="T66" s="120">
        <v>500</v>
      </c>
      <c r="U66" s="120">
        <v>600</v>
      </c>
      <c r="V66" s="120">
        <v>800</v>
      </c>
      <c r="W66" s="120" t="s">
        <v>204</v>
      </c>
      <c r="X66" s="120">
        <v>500</v>
      </c>
      <c r="Y66" s="120">
        <v>600</v>
      </c>
      <c r="Z66" s="120">
        <v>700</v>
      </c>
      <c r="AA66" s="120">
        <v>800</v>
      </c>
      <c r="AB66" s="120" t="s">
        <v>204</v>
      </c>
      <c r="AC66" s="120">
        <v>500</v>
      </c>
      <c r="AD66" s="120">
        <v>600</v>
      </c>
      <c r="AE66" s="120">
        <v>700</v>
      </c>
      <c r="AF66" s="120">
        <v>750</v>
      </c>
    </row>
    <row r="67" spans="1:32">
      <c r="A67" s="194" t="s">
        <v>257</v>
      </c>
      <c r="B67" s="120" t="s">
        <v>255</v>
      </c>
      <c r="C67" s="120" t="s">
        <v>264</v>
      </c>
      <c r="D67" s="120">
        <v>2.69</v>
      </c>
      <c r="E67" s="120">
        <v>2.0099999999999998</v>
      </c>
      <c r="F67" s="120">
        <v>2.58</v>
      </c>
      <c r="G67" s="120">
        <v>0.44</v>
      </c>
      <c r="H67" s="120" t="s">
        <v>266</v>
      </c>
      <c r="I67" s="120">
        <v>3.31</v>
      </c>
      <c r="J67" s="120">
        <v>2.89</v>
      </c>
      <c r="K67" s="120">
        <v>3.15</v>
      </c>
      <c r="L67" s="120">
        <v>2.66</v>
      </c>
      <c r="M67" s="120" t="s">
        <v>268</v>
      </c>
      <c r="N67" s="120">
        <v>9.5</v>
      </c>
      <c r="O67" s="120">
        <v>0.3</v>
      </c>
      <c r="P67" s="120" t="s">
        <v>270</v>
      </c>
      <c r="Q67" s="117" t="s">
        <v>178</v>
      </c>
      <c r="R67" s="117" t="s">
        <v>178</v>
      </c>
      <c r="S67" s="117" t="s">
        <v>178</v>
      </c>
      <c r="T67" s="117" t="s">
        <v>178</v>
      </c>
      <c r="U67" s="117" t="s">
        <v>178</v>
      </c>
      <c r="V67" s="117" t="s">
        <v>178</v>
      </c>
      <c r="W67" s="117" t="s">
        <v>178</v>
      </c>
      <c r="X67" s="117" t="s">
        <v>178</v>
      </c>
      <c r="Y67" s="117" t="s">
        <v>178</v>
      </c>
      <c r="Z67" s="117" t="s">
        <v>178</v>
      </c>
      <c r="AA67" s="117" t="s">
        <v>178</v>
      </c>
      <c r="AB67" s="117" t="s">
        <v>178</v>
      </c>
      <c r="AC67" s="117" t="s">
        <v>178</v>
      </c>
      <c r="AD67" s="117" t="s">
        <v>178</v>
      </c>
      <c r="AE67" s="117" t="s">
        <v>178</v>
      </c>
      <c r="AF67" s="117" t="s">
        <v>178</v>
      </c>
    </row>
    <row r="68" spans="1:32">
      <c r="A68" s="194"/>
      <c r="B68" s="120" t="s">
        <v>328</v>
      </c>
      <c r="C68" s="120" t="s">
        <v>265</v>
      </c>
      <c r="D68" s="120" t="s">
        <v>178</v>
      </c>
      <c r="E68" s="120" t="s">
        <v>178</v>
      </c>
      <c r="F68" s="120" t="s">
        <v>178</v>
      </c>
      <c r="G68" s="120" t="s">
        <v>178</v>
      </c>
      <c r="H68" s="120" t="s">
        <v>267</v>
      </c>
      <c r="I68" s="120">
        <v>0.03</v>
      </c>
      <c r="J68" s="120">
        <v>0.02</v>
      </c>
      <c r="K68" s="120">
        <v>0.03</v>
      </c>
      <c r="L68" s="120">
        <v>0.03</v>
      </c>
      <c r="M68" s="120" t="s">
        <v>269</v>
      </c>
      <c r="N68" s="120">
        <v>0.1</v>
      </c>
      <c r="O68" s="120">
        <v>3.0000000000000001E-3</v>
      </c>
      <c r="P68" s="120" t="s">
        <v>271</v>
      </c>
      <c r="Q68" s="117" t="s">
        <v>178</v>
      </c>
      <c r="R68" s="117" t="s">
        <v>178</v>
      </c>
      <c r="S68" s="117" t="s">
        <v>178</v>
      </c>
      <c r="T68" s="117" t="s">
        <v>178</v>
      </c>
      <c r="U68" s="117" t="s">
        <v>178</v>
      </c>
      <c r="V68" s="117" t="s">
        <v>178</v>
      </c>
      <c r="W68" s="117" t="s">
        <v>178</v>
      </c>
      <c r="X68" s="117" t="s">
        <v>178</v>
      </c>
      <c r="Y68" s="117" t="s">
        <v>178</v>
      </c>
      <c r="Z68" s="117" t="s">
        <v>178</v>
      </c>
      <c r="AA68" s="117" t="s">
        <v>178</v>
      </c>
      <c r="AB68" s="117" t="s">
        <v>178</v>
      </c>
      <c r="AC68" s="117" t="s">
        <v>178</v>
      </c>
      <c r="AD68" s="117" t="s">
        <v>178</v>
      </c>
      <c r="AE68" s="117" t="s">
        <v>178</v>
      </c>
      <c r="AF68" s="117" t="s">
        <v>178</v>
      </c>
    </row>
    <row r="69" spans="1:32">
      <c r="A69" s="120" t="s">
        <v>258</v>
      </c>
      <c r="B69" s="120" t="s">
        <v>256</v>
      </c>
      <c r="C69" s="120">
        <v>21</v>
      </c>
      <c r="D69" s="120">
        <v>1.7</v>
      </c>
      <c r="E69" s="120" t="s">
        <v>164</v>
      </c>
      <c r="F69" s="120">
        <v>1.3</v>
      </c>
      <c r="G69" s="120">
        <v>0.3</v>
      </c>
      <c r="H69" s="120" t="s">
        <v>272</v>
      </c>
      <c r="I69" s="120">
        <v>0.6</v>
      </c>
      <c r="J69" s="120">
        <v>0.4</v>
      </c>
      <c r="K69" s="120">
        <v>0.4</v>
      </c>
      <c r="L69" s="120">
        <v>0.5</v>
      </c>
      <c r="M69" s="120" t="s">
        <v>213</v>
      </c>
      <c r="N69" s="120" t="s">
        <v>178</v>
      </c>
      <c r="O69" s="120" t="s">
        <v>178</v>
      </c>
      <c r="P69" s="120" t="s">
        <v>216</v>
      </c>
      <c r="Q69" s="120">
        <v>0.3</v>
      </c>
      <c r="R69" s="120">
        <v>0.2</v>
      </c>
      <c r="S69" s="117" t="s">
        <v>178</v>
      </c>
      <c r="T69" s="117" t="s">
        <v>178</v>
      </c>
      <c r="U69" s="117" t="s">
        <v>178</v>
      </c>
      <c r="V69" s="117" t="s">
        <v>178</v>
      </c>
      <c r="W69" s="117" t="s">
        <v>178</v>
      </c>
      <c r="X69" s="117" t="s">
        <v>178</v>
      </c>
      <c r="Y69" s="117" t="s">
        <v>178</v>
      </c>
      <c r="Z69" s="117" t="s">
        <v>178</v>
      </c>
      <c r="AA69" s="117" t="s">
        <v>178</v>
      </c>
      <c r="AB69" s="117" t="s">
        <v>178</v>
      </c>
      <c r="AC69" s="117" t="s">
        <v>178</v>
      </c>
      <c r="AD69" s="117" t="s">
        <v>178</v>
      </c>
      <c r="AE69" s="117" t="s">
        <v>178</v>
      </c>
      <c r="AF69" s="117" t="s">
        <v>178</v>
      </c>
    </row>
    <row r="70" spans="1:32">
      <c r="A70" s="194" t="s">
        <v>259</v>
      </c>
      <c r="B70" s="120" t="s">
        <v>147</v>
      </c>
      <c r="C70" s="120" t="s">
        <v>281</v>
      </c>
      <c r="D70" s="120" t="s">
        <v>283</v>
      </c>
      <c r="E70" s="120" t="s">
        <v>285</v>
      </c>
      <c r="F70" s="120" t="s">
        <v>287</v>
      </c>
      <c r="G70" s="120" t="s">
        <v>289</v>
      </c>
      <c r="H70" s="120" t="s">
        <v>291</v>
      </c>
      <c r="I70" s="120" t="s">
        <v>293</v>
      </c>
      <c r="J70" s="120" t="s">
        <v>295</v>
      </c>
      <c r="K70" s="120" t="s">
        <v>297</v>
      </c>
      <c r="L70" s="120" t="s">
        <v>299</v>
      </c>
      <c r="M70" s="120" t="s">
        <v>301</v>
      </c>
      <c r="N70" s="120" t="s">
        <v>303</v>
      </c>
      <c r="O70" s="120" t="s">
        <v>305</v>
      </c>
      <c r="P70" s="120" t="s">
        <v>315</v>
      </c>
      <c r="Q70" s="120" t="s">
        <v>317</v>
      </c>
      <c r="R70" s="120" t="s">
        <v>318</v>
      </c>
      <c r="S70" s="120" t="s">
        <v>307</v>
      </c>
      <c r="T70" s="120" t="s">
        <v>309</v>
      </c>
      <c r="U70" s="120" t="s">
        <v>311</v>
      </c>
      <c r="V70" s="120" t="s">
        <v>313</v>
      </c>
      <c r="W70" s="120" t="s">
        <v>320</v>
      </c>
      <c r="X70" s="120" t="s">
        <v>322</v>
      </c>
      <c r="Y70" s="120" t="s">
        <v>324</v>
      </c>
      <c r="Z70" s="120" t="s">
        <v>214</v>
      </c>
      <c r="AA70" s="120" t="s">
        <v>326</v>
      </c>
      <c r="AB70" s="120" t="s">
        <v>164</v>
      </c>
      <c r="AC70" s="120" t="s">
        <v>273</v>
      </c>
      <c r="AD70" s="120" t="s">
        <v>275</v>
      </c>
      <c r="AE70" s="120" t="s">
        <v>277</v>
      </c>
      <c r="AF70" s="120" t="s">
        <v>279</v>
      </c>
    </row>
    <row r="71" spans="1:32">
      <c r="A71" s="194"/>
      <c r="B71" s="120" t="s">
        <v>329</v>
      </c>
      <c r="C71" s="120" t="s">
        <v>282</v>
      </c>
      <c r="D71" s="120" t="s">
        <v>284</v>
      </c>
      <c r="E71" s="120" t="s">
        <v>286</v>
      </c>
      <c r="F71" s="120" t="s">
        <v>288</v>
      </c>
      <c r="G71" s="120" t="s">
        <v>290</v>
      </c>
      <c r="H71" s="120" t="s">
        <v>292</v>
      </c>
      <c r="I71" s="120" t="s">
        <v>294</v>
      </c>
      <c r="J71" s="120" t="s">
        <v>296</v>
      </c>
      <c r="K71" s="120" t="s">
        <v>298</v>
      </c>
      <c r="L71" s="120" t="s">
        <v>300</v>
      </c>
      <c r="M71" s="120" t="s">
        <v>302</v>
      </c>
      <c r="N71" s="120" t="s">
        <v>304</v>
      </c>
      <c r="O71" s="120" t="s">
        <v>306</v>
      </c>
      <c r="P71" s="120" t="s">
        <v>316</v>
      </c>
      <c r="Q71" s="120" t="s">
        <v>288</v>
      </c>
      <c r="R71" s="120" t="s">
        <v>319</v>
      </c>
      <c r="S71" s="120" t="s">
        <v>308</v>
      </c>
      <c r="T71" s="120" t="s">
        <v>310</v>
      </c>
      <c r="U71" s="120" t="s">
        <v>312</v>
      </c>
      <c r="V71" s="120" t="s">
        <v>314</v>
      </c>
      <c r="W71" s="120" t="s">
        <v>321</v>
      </c>
      <c r="X71" s="120" t="s">
        <v>323</v>
      </c>
      <c r="Y71" s="120" t="s">
        <v>325</v>
      </c>
      <c r="Z71" s="120" t="s">
        <v>300</v>
      </c>
      <c r="AA71" s="120" t="s">
        <v>327</v>
      </c>
      <c r="AB71" s="120" t="s">
        <v>164</v>
      </c>
      <c r="AC71" s="120" t="s">
        <v>274</v>
      </c>
      <c r="AD71" s="120" t="s">
        <v>276</v>
      </c>
      <c r="AE71" s="120" t="s">
        <v>278</v>
      </c>
      <c r="AF71" s="120" t="s">
        <v>280</v>
      </c>
    </row>
  </sheetData>
  <mergeCells count="22">
    <mergeCell ref="A67:A68"/>
    <mergeCell ref="S65:V65"/>
    <mergeCell ref="W65:AA65"/>
    <mergeCell ref="AB65:AF65"/>
    <mergeCell ref="A70:A71"/>
    <mergeCell ref="C65:G65"/>
    <mergeCell ref="H65:L65"/>
    <mergeCell ref="M65:O65"/>
    <mergeCell ref="P65:R65"/>
    <mergeCell ref="B58:B62"/>
    <mergeCell ref="B33:B37"/>
    <mergeCell ref="B38:B42"/>
    <mergeCell ref="B43:B47"/>
    <mergeCell ref="B48:B50"/>
    <mergeCell ref="B51:B54"/>
    <mergeCell ref="B55:B57"/>
    <mergeCell ref="B29:B31"/>
    <mergeCell ref="B3:B7"/>
    <mergeCell ref="B8:B12"/>
    <mergeCell ref="B13:B15"/>
    <mergeCell ref="B18:B22"/>
    <mergeCell ref="B23:B27"/>
  </mergeCells>
  <pageMargins left="0.7" right="0.7" top="0.75" bottom="0.75" header="0.3" footer="0.3"/>
  <pageSetup paperSize="9" orientation="portrait" r:id="rId1"/>
  <ignoredErrors>
    <ignoredError sqref="H33 H20"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DBBA5-8821-4978-AC3B-11CCC4C2139D}">
  <dimension ref="A1:AF7"/>
  <sheetViews>
    <sheetView workbookViewId="0">
      <selection sqref="A1:AF7"/>
    </sheetView>
  </sheetViews>
  <sheetFormatPr defaultRowHeight="15"/>
  <cols>
    <col min="2" max="2" width="10.42578125" bestFit="1" customWidth="1"/>
    <col min="3" max="3" width="12" bestFit="1" customWidth="1"/>
    <col min="4" max="4" width="10" bestFit="1" customWidth="1"/>
    <col min="5" max="5" width="9" bestFit="1" customWidth="1"/>
    <col min="6" max="7" width="12" bestFit="1" customWidth="1"/>
    <col min="8" max="8" width="11" bestFit="1" customWidth="1"/>
    <col min="9" max="10" width="10" bestFit="1" customWidth="1"/>
    <col min="11" max="11" width="12" bestFit="1" customWidth="1"/>
    <col min="12" max="12" width="10" bestFit="1" customWidth="1"/>
    <col min="13" max="19" width="12" bestFit="1" customWidth="1"/>
    <col min="20" max="20" width="10" bestFit="1" customWidth="1"/>
    <col min="21" max="21" width="12" bestFit="1" customWidth="1"/>
    <col min="22" max="22" width="10" bestFit="1" customWidth="1"/>
    <col min="23" max="24" width="12" bestFit="1" customWidth="1"/>
    <col min="25" max="25" width="8" bestFit="1" customWidth="1"/>
    <col min="26" max="26" width="10" bestFit="1" customWidth="1"/>
    <col min="27" max="27" width="11" bestFit="1" customWidth="1"/>
    <col min="28" max="28" width="5.7109375" bestFit="1" customWidth="1"/>
    <col min="29" max="31" width="10" bestFit="1" customWidth="1"/>
    <col min="32" max="32" width="12" bestFit="1" customWidth="1"/>
  </cols>
  <sheetData>
    <row r="1" spans="1:32">
      <c r="A1" s="117"/>
      <c r="B1" s="117"/>
      <c r="C1" s="194" t="s">
        <v>12</v>
      </c>
      <c r="D1" s="194"/>
      <c r="E1" s="194"/>
      <c r="F1" s="194"/>
      <c r="G1" s="194"/>
      <c r="H1" s="194" t="s">
        <v>13</v>
      </c>
      <c r="I1" s="194"/>
      <c r="J1" s="194"/>
      <c r="K1" s="194"/>
      <c r="L1" s="194"/>
      <c r="M1" s="194" t="s">
        <v>8</v>
      </c>
      <c r="N1" s="194"/>
      <c r="O1" s="194"/>
      <c r="P1" s="194" t="s">
        <v>15</v>
      </c>
      <c r="Q1" s="194"/>
      <c r="R1" s="194"/>
      <c r="S1" s="194" t="s">
        <v>16</v>
      </c>
      <c r="T1" s="194"/>
      <c r="U1" s="194"/>
      <c r="V1" s="194"/>
      <c r="W1" s="194" t="s">
        <v>17</v>
      </c>
      <c r="X1" s="194"/>
      <c r="Y1" s="194"/>
      <c r="Z1" s="194"/>
      <c r="AA1" s="194"/>
      <c r="AB1" s="194" t="s">
        <v>14</v>
      </c>
      <c r="AC1" s="194"/>
      <c r="AD1" s="194"/>
      <c r="AE1" s="194"/>
      <c r="AF1" s="194"/>
    </row>
    <row r="2" spans="1:32" s="4" customFormat="1">
      <c r="A2" s="120"/>
      <c r="B2" s="119"/>
      <c r="C2" s="120" t="s">
        <v>204</v>
      </c>
      <c r="D2" s="120">
        <v>500</v>
      </c>
      <c r="E2" s="120">
        <v>600</v>
      </c>
      <c r="F2" s="120">
        <v>700</v>
      </c>
      <c r="G2" s="120">
        <v>800</v>
      </c>
      <c r="H2" s="120" t="s">
        <v>204</v>
      </c>
      <c r="I2" s="120">
        <v>500</v>
      </c>
      <c r="J2" s="120">
        <v>600</v>
      </c>
      <c r="K2" s="120">
        <v>700</v>
      </c>
      <c r="L2" s="120">
        <v>800</v>
      </c>
      <c r="M2" s="120" t="s">
        <v>204</v>
      </c>
      <c r="N2" s="120">
        <v>600</v>
      </c>
      <c r="O2" s="120">
        <v>800</v>
      </c>
      <c r="P2" s="120" t="s">
        <v>204</v>
      </c>
      <c r="Q2" s="120">
        <v>600</v>
      </c>
      <c r="R2" s="120">
        <v>750</v>
      </c>
      <c r="S2" s="120" t="s">
        <v>204</v>
      </c>
      <c r="T2" s="120">
        <v>500</v>
      </c>
      <c r="U2" s="120">
        <v>600</v>
      </c>
      <c r="V2" s="120">
        <v>800</v>
      </c>
      <c r="W2" s="120" t="s">
        <v>204</v>
      </c>
      <c r="X2" s="120">
        <v>500</v>
      </c>
      <c r="Y2" s="120">
        <v>600</v>
      </c>
      <c r="Z2" s="120">
        <v>700</v>
      </c>
      <c r="AA2" s="120">
        <v>800</v>
      </c>
      <c r="AB2" s="120" t="s">
        <v>204</v>
      </c>
      <c r="AC2" s="120">
        <v>500</v>
      </c>
      <c r="AD2" s="120">
        <v>600</v>
      </c>
      <c r="AE2" s="120">
        <v>700</v>
      </c>
      <c r="AF2" s="120">
        <v>750</v>
      </c>
    </row>
    <row r="3" spans="1:32">
      <c r="A3" s="194" t="s">
        <v>257</v>
      </c>
      <c r="B3" s="120" t="s">
        <v>255</v>
      </c>
      <c r="C3" s="118" t="s">
        <v>264</v>
      </c>
      <c r="D3" s="118">
        <v>2.69</v>
      </c>
      <c r="E3" s="118">
        <v>2.0099999999999998</v>
      </c>
      <c r="F3" s="118">
        <v>2.58</v>
      </c>
      <c r="G3" s="118">
        <v>0.44</v>
      </c>
      <c r="H3" s="118" t="s">
        <v>266</v>
      </c>
      <c r="I3" s="118">
        <v>3.31</v>
      </c>
      <c r="J3" s="118">
        <v>2.89</v>
      </c>
      <c r="K3" s="118">
        <v>3.15</v>
      </c>
      <c r="L3" s="118">
        <v>2.66</v>
      </c>
      <c r="M3" s="118" t="s">
        <v>268</v>
      </c>
      <c r="N3" s="118">
        <v>9.5</v>
      </c>
      <c r="O3" s="118">
        <v>0.3</v>
      </c>
      <c r="P3" s="118" t="s">
        <v>270</v>
      </c>
      <c r="Q3" s="118" t="s">
        <v>178</v>
      </c>
      <c r="R3" s="118" t="s">
        <v>178</v>
      </c>
      <c r="S3" s="118" t="s">
        <v>178</v>
      </c>
      <c r="T3" s="118" t="s">
        <v>178</v>
      </c>
      <c r="U3" s="118" t="s">
        <v>178</v>
      </c>
      <c r="V3" s="118" t="s">
        <v>178</v>
      </c>
      <c r="W3" s="118" t="s">
        <v>178</v>
      </c>
      <c r="X3" s="118" t="s">
        <v>178</v>
      </c>
      <c r="Y3" s="118" t="s">
        <v>178</v>
      </c>
      <c r="Z3" s="118" t="s">
        <v>178</v>
      </c>
      <c r="AA3" s="118" t="s">
        <v>178</v>
      </c>
      <c r="AB3" s="118" t="s">
        <v>178</v>
      </c>
      <c r="AC3" s="118" t="s">
        <v>178</v>
      </c>
      <c r="AD3" s="118" t="s">
        <v>178</v>
      </c>
      <c r="AE3" s="118" t="s">
        <v>178</v>
      </c>
      <c r="AF3" s="118" t="s">
        <v>178</v>
      </c>
    </row>
    <row r="4" spans="1:32">
      <c r="A4" s="194"/>
      <c r="B4" s="120" t="s">
        <v>328</v>
      </c>
      <c r="C4" s="118" t="s">
        <v>265</v>
      </c>
      <c r="D4" s="118" t="s">
        <v>178</v>
      </c>
      <c r="E4" s="118" t="s">
        <v>178</v>
      </c>
      <c r="F4" s="118" t="s">
        <v>178</v>
      </c>
      <c r="G4" s="118" t="s">
        <v>178</v>
      </c>
      <c r="H4" s="118" t="s">
        <v>267</v>
      </c>
      <c r="I4" s="118">
        <v>0.03</v>
      </c>
      <c r="J4" s="118">
        <v>0.02</v>
      </c>
      <c r="K4" s="118">
        <v>0.03</v>
      </c>
      <c r="L4" s="118">
        <v>0.03</v>
      </c>
      <c r="M4" s="118" t="s">
        <v>269</v>
      </c>
      <c r="N4" s="118">
        <v>0.1</v>
      </c>
      <c r="O4" s="118">
        <v>3.0000000000000001E-3</v>
      </c>
      <c r="P4" s="118" t="s">
        <v>271</v>
      </c>
      <c r="Q4" s="118" t="s">
        <v>178</v>
      </c>
      <c r="R4" s="118" t="s">
        <v>178</v>
      </c>
      <c r="S4" s="118" t="s">
        <v>178</v>
      </c>
      <c r="T4" s="118" t="s">
        <v>178</v>
      </c>
      <c r="U4" s="118" t="s">
        <v>178</v>
      </c>
      <c r="V4" s="118" t="s">
        <v>178</v>
      </c>
      <c r="W4" s="118" t="s">
        <v>178</v>
      </c>
      <c r="X4" s="118" t="s">
        <v>178</v>
      </c>
      <c r="Y4" s="118" t="s">
        <v>178</v>
      </c>
      <c r="Z4" s="118" t="s">
        <v>178</v>
      </c>
      <c r="AA4" s="118" t="s">
        <v>178</v>
      </c>
      <c r="AB4" s="118" t="s">
        <v>178</v>
      </c>
      <c r="AC4" s="118" t="s">
        <v>178</v>
      </c>
      <c r="AD4" s="118" t="s">
        <v>178</v>
      </c>
      <c r="AE4" s="118" t="s">
        <v>178</v>
      </c>
      <c r="AF4" s="118" t="s">
        <v>178</v>
      </c>
    </row>
    <row r="5" spans="1:32">
      <c r="A5" s="120" t="s">
        <v>258</v>
      </c>
      <c r="B5" s="120" t="s">
        <v>256</v>
      </c>
      <c r="C5" s="118">
        <v>21</v>
      </c>
      <c r="D5" s="118">
        <v>1.7</v>
      </c>
      <c r="E5" s="118" t="s">
        <v>164</v>
      </c>
      <c r="F5" s="118">
        <v>1.3</v>
      </c>
      <c r="G5" s="118">
        <v>0.3</v>
      </c>
      <c r="H5" s="118" t="s">
        <v>272</v>
      </c>
      <c r="I5" s="118">
        <v>0.6</v>
      </c>
      <c r="J5" s="118">
        <v>0.4</v>
      </c>
      <c r="K5" s="118">
        <v>0.4</v>
      </c>
      <c r="L5" s="118">
        <v>0.5</v>
      </c>
      <c r="M5" s="118" t="s">
        <v>213</v>
      </c>
      <c r="N5" s="118" t="s">
        <v>178</v>
      </c>
      <c r="O5" s="118" t="s">
        <v>178</v>
      </c>
      <c r="P5" s="118" t="s">
        <v>216</v>
      </c>
      <c r="Q5" s="118">
        <v>0.3</v>
      </c>
      <c r="R5" s="118">
        <v>0.2</v>
      </c>
      <c r="S5" s="118" t="s">
        <v>178</v>
      </c>
      <c r="T5" s="118" t="s">
        <v>178</v>
      </c>
      <c r="U5" s="118" t="s">
        <v>178</v>
      </c>
      <c r="V5" s="118" t="s">
        <v>178</v>
      </c>
      <c r="W5" s="118" t="s">
        <v>178</v>
      </c>
      <c r="X5" s="118" t="s">
        <v>178</v>
      </c>
      <c r="Y5" s="118" t="s">
        <v>178</v>
      </c>
      <c r="Z5" s="118" t="s">
        <v>178</v>
      </c>
      <c r="AA5" s="118" t="s">
        <v>178</v>
      </c>
      <c r="AB5" s="118" t="s">
        <v>178</v>
      </c>
      <c r="AC5" s="118" t="s">
        <v>178</v>
      </c>
      <c r="AD5" s="118" t="s">
        <v>178</v>
      </c>
      <c r="AE5" s="118" t="s">
        <v>178</v>
      </c>
      <c r="AF5" s="118" t="s">
        <v>178</v>
      </c>
    </row>
    <row r="6" spans="1:32">
      <c r="A6" s="194" t="s">
        <v>259</v>
      </c>
      <c r="B6" s="120" t="s">
        <v>147</v>
      </c>
      <c r="C6" s="118" t="s">
        <v>281</v>
      </c>
      <c r="D6" s="118" t="s">
        <v>283</v>
      </c>
      <c r="E6" s="118" t="s">
        <v>285</v>
      </c>
      <c r="F6" s="118" t="s">
        <v>287</v>
      </c>
      <c r="G6" s="118" t="s">
        <v>289</v>
      </c>
      <c r="H6" s="118" t="s">
        <v>291</v>
      </c>
      <c r="I6" s="118" t="s">
        <v>293</v>
      </c>
      <c r="J6" s="118" t="s">
        <v>295</v>
      </c>
      <c r="K6" s="118" t="s">
        <v>297</v>
      </c>
      <c r="L6" s="118" t="s">
        <v>299</v>
      </c>
      <c r="M6" s="118" t="s">
        <v>301</v>
      </c>
      <c r="N6" s="118" t="s">
        <v>303</v>
      </c>
      <c r="O6" s="118" t="s">
        <v>305</v>
      </c>
      <c r="P6" s="118" t="s">
        <v>315</v>
      </c>
      <c r="Q6" s="118" t="s">
        <v>317</v>
      </c>
      <c r="R6" s="118" t="s">
        <v>318</v>
      </c>
      <c r="S6" s="118" t="s">
        <v>307</v>
      </c>
      <c r="T6" s="118" t="s">
        <v>309</v>
      </c>
      <c r="U6" s="118" t="s">
        <v>311</v>
      </c>
      <c r="V6" s="118" t="s">
        <v>313</v>
      </c>
      <c r="W6" s="118" t="s">
        <v>320</v>
      </c>
      <c r="X6" s="118" t="s">
        <v>322</v>
      </c>
      <c r="Y6" s="118" t="s">
        <v>324</v>
      </c>
      <c r="Z6" s="118" t="s">
        <v>214</v>
      </c>
      <c r="AA6" s="118" t="s">
        <v>326</v>
      </c>
      <c r="AB6" s="118" t="s">
        <v>164</v>
      </c>
      <c r="AC6" s="118" t="s">
        <v>273</v>
      </c>
      <c r="AD6" s="118" t="s">
        <v>275</v>
      </c>
      <c r="AE6" s="118" t="s">
        <v>277</v>
      </c>
      <c r="AF6" s="118" t="s">
        <v>279</v>
      </c>
    </row>
    <row r="7" spans="1:32">
      <c r="A7" s="194"/>
      <c r="B7" s="120" t="s">
        <v>329</v>
      </c>
      <c r="C7" s="118" t="s">
        <v>282</v>
      </c>
      <c r="D7" s="118" t="s">
        <v>284</v>
      </c>
      <c r="E7" s="118" t="s">
        <v>286</v>
      </c>
      <c r="F7" s="118" t="s">
        <v>288</v>
      </c>
      <c r="G7" s="118" t="s">
        <v>290</v>
      </c>
      <c r="H7" s="118" t="s">
        <v>292</v>
      </c>
      <c r="I7" s="118" t="s">
        <v>294</v>
      </c>
      <c r="J7" s="118" t="s">
        <v>296</v>
      </c>
      <c r="K7" s="118" t="s">
        <v>298</v>
      </c>
      <c r="L7" s="118" t="s">
        <v>300</v>
      </c>
      <c r="M7" s="118" t="s">
        <v>302</v>
      </c>
      <c r="N7" s="118" t="s">
        <v>304</v>
      </c>
      <c r="O7" s="118" t="s">
        <v>306</v>
      </c>
      <c r="P7" s="118" t="s">
        <v>316</v>
      </c>
      <c r="Q7" s="118" t="s">
        <v>288</v>
      </c>
      <c r="R7" s="118" t="s">
        <v>319</v>
      </c>
      <c r="S7" s="118" t="s">
        <v>308</v>
      </c>
      <c r="T7" s="118" t="s">
        <v>310</v>
      </c>
      <c r="U7" s="118" t="s">
        <v>312</v>
      </c>
      <c r="V7" s="118" t="s">
        <v>314</v>
      </c>
      <c r="W7" s="118" t="s">
        <v>321</v>
      </c>
      <c r="X7" s="118" t="s">
        <v>323</v>
      </c>
      <c r="Y7" s="118" t="s">
        <v>325</v>
      </c>
      <c r="Z7" s="118" t="s">
        <v>300</v>
      </c>
      <c r="AA7" s="118" t="s">
        <v>327</v>
      </c>
      <c r="AB7" s="118" t="s">
        <v>164</v>
      </c>
      <c r="AC7" s="118" t="s">
        <v>274</v>
      </c>
      <c r="AD7" s="118" t="s">
        <v>276</v>
      </c>
      <c r="AE7" s="118" t="s">
        <v>278</v>
      </c>
      <c r="AF7" s="118" t="s">
        <v>280</v>
      </c>
    </row>
  </sheetData>
  <mergeCells count="9">
    <mergeCell ref="AB1:AF1"/>
    <mergeCell ref="A3:A4"/>
    <mergeCell ref="A6:A7"/>
    <mergeCell ref="C1:G1"/>
    <mergeCell ref="H1:L1"/>
    <mergeCell ref="M1:O1"/>
    <mergeCell ref="P1:R1"/>
    <mergeCell ref="S1:V1"/>
    <mergeCell ref="W1:AA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3BB9-B0BC-4368-8E08-18783ACD0E92}">
  <dimension ref="B3:R64"/>
  <sheetViews>
    <sheetView topLeftCell="A24" zoomScaleNormal="100" workbookViewId="0">
      <selection activeCell="O36" sqref="O36:O51"/>
    </sheetView>
  </sheetViews>
  <sheetFormatPr defaultRowHeight="15"/>
  <cols>
    <col min="2" max="2" width="14.7109375" bestFit="1" customWidth="1"/>
    <col min="3" max="3" width="12.28515625" bestFit="1" customWidth="1"/>
    <col min="4" max="4" width="12.85546875" customWidth="1"/>
    <col min="5" max="5" width="12.7109375" customWidth="1"/>
    <col min="6" max="6" width="15.5703125" customWidth="1"/>
    <col min="7" max="7" width="15.7109375" customWidth="1"/>
    <col min="8" max="8" width="11.140625" customWidth="1"/>
    <col min="9" max="9" width="11.85546875" customWidth="1"/>
    <col min="10" max="10" width="9.85546875" customWidth="1"/>
  </cols>
  <sheetData>
    <row r="3" ht="15" customHeight="1"/>
    <row r="27" spans="9:9">
      <c r="I27" t="s">
        <v>333</v>
      </c>
    </row>
    <row r="32" spans="9:9" ht="15.75" thickBot="1"/>
    <row r="33" spans="2:18">
      <c r="B33" s="199" t="s">
        <v>262</v>
      </c>
      <c r="C33" s="200"/>
      <c r="D33" s="200"/>
      <c r="E33" s="200"/>
      <c r="F33" s="200"/>
      <c r="G33" s="201"/>
      <c r="H33" s="200" t="s">
        <v>260</v>
      </c>
      <c r="I33" s="200"/>
      <c r="J33" s="202"/>
      <c r="K33" s="203" t="s">
        <v>261</v>
      </c>
      <c r="L33" s="200"/>
      <c r="M33" s="201"/>
      <c r="N33" s="8"/>
      <c r="O33" s="8"/>
      <c r="P33" s="8"/>
      <c r="Q33" s="8"/>
      <c r="R33" s="8"/>
    </row>
    <row r="34" spans="2:18" ht="28.5" customHeight="1" thickBot="1">
      <c r="B34" s="122"/>
      <c r="C34" s="123" t="s">
        <v>368</v>
      </c>
      <c r="D34" s="124" t="s">
        <v>330</v>
      </c>
      <c r="E34" s="125" t="s">
        <v>362</v>
      </c>
      <c r="F34" s="124" t="s">
        <v>332</v>
      </c>
      <c r="G34" s="126" t="s">
        <v>363</v>
      </c>
      <c r="H34" s="127" t="s">
        <v>370</v>
      </c>
      <c r="I34" s="125" t="s">
        <v>372</v>
      </c>
      <c r="J34" s="128" t="s">
        <v>369</v>
      </c>
      <c r="K34" s="124" t="s">
        <v>361</v>
      </c>
      <c r="L34" s="125" t="s">
        <v>364</v>
      </c>
      <c r="M34" s="129" t="s">
        <v>365</v>
      </c>
    </row>
    <row r="35" spans="2:18" ht="16.5" customHeight="1">
      <c r="B35" s="207" t="s">
        <v>12</v>
      </c>
      <c r="C35" s="130" t="s">
        <v>204</v>
      </c>
      <c r="D35" s="131" t="s">
        <v>281</v>
      </c>
      <c r="E35" s="204" t="s">
        <v>360</v>
      </c>
      <c r="F35" s="130" t="s">
        <v>338</v>
      </c>
      <c r="G35" s="197" t="s">
        <v>373</v>
      </c>
      <c r="H35" s="131" t="s">
        <v>265</v>
      </c>
      <c r="I35" s="195" t="s">
        <v>371</v>
      </c>
      <c r="J35" s="130" t="s">
        <v>264</v>
      </c>
      <c r="K35" s="132">
        <v>21</v>
      </c>
      <c r="L35" s="195" t="s">
        <v>366</v>
      </c>
      <c r="M35" s="197" t="s">
        <v>367</v>
      </c>
    </row>
    <row r="36" spans="2:18">
      <c r="B36" s="207"/>
      <c r="C36" s="130">
        <v>500</v>
      </c>
      <c r="D36" s="131" t="s">
        <v>283</v>
      </c>
      <c r="E36" s="204"/>
      <c r="F36" s="130" t="s">
        <v>339</v>
      </c>
      <c r="G36" s="197"/>
      <c r="H36" s="131" t="s">
        <v>178</v>
      </c>
      <c r="I36" s="195"/>
      <c r="J36" s="130">
        <v>2.69</v>
      </c>
      <c r="K36" s="132">
        <v>1.7</v>
      </c>
      <c r="L36" s="195"/>
      <c r="M36" s="197"/>
    </row>
    <row r="37" spans="2:18">
      <c r="B37" s="207"/>
      <c r="C37" s="130">
        <v>600</v>
      </c>
      <c r="D37" s="131" t="s">
        <v>285</v>
      </c>
      <c r="E37" s="204"/>
      <c r="F37" s="130" t="s">
        <v>340</v>
      </c>
      <c r="G37" s="197"/>
      <c r="H37" s="131" t="s">
        <v>178</v>
      </c>
      <c r="I37" s="195"/>
      <c r="J37" s="130">
        <v>2.0099999999999998</v>
      </c>
      <c r="K37" s="132" t="s">
        <v>164</v>
      </c>
      <c r="L37" s="195"/>
      <c r="M37" s="197"/>
    </row>
    <row r="38" spans="2:18">
      <c r="B38" s="207"/>
      <c r="C38" s="130">
        <v>700</v>
      </c>
      <c r="D38" s="131" t="s">
        <v>287</v>
      </c>
      <c r="E38" s="204"/>
      <c r="F38" s="130" t="s">
        <v>341</v>
      </c>
      <c r="G38" s="197"/>
      <c r="H38" s="131" t="s">
        <v>178</v>
      </c>
      <c r="I38" s="195"/>
      <c r="J38" s="130">
        <v>2.58</v>
      </c>
      <c r="K38" s="132">
        <v>1.3</v>
      </c>
      <c r="L38" s="195"/>
      <c r="M38" s="197"/>
    </row>
    <row r="39" spans="2:18">
      <c r="B39" s="209"/>
      <c r="C39" s="133">
        <v>800</v>
      </c>
      <c r="D39" s="134" t="s">
        <v>289</v>
      </c>
      <c r="E39" s="204"/>
      <c r="F39" s="133" t="s">
        <v>342</v>
      </c>
      <c r="G39" s="197"/>
      <c r="H39" s="134" t="s">
        <v>178</v>
      </c>
      <c r="I39" s="195"/>
      <c r="J39" s="133">
        <v>0.44</v>
      </c>
      <c r="K39" s="132">
        <v>0.3</v>
      </c>
      <c r="L39" s="195"/>
      <c r="M39" s="197"/>
    </row>
    <row r="40" spans="2:18">
      <c r="B40" s="206" t="s">
        <v>13</v>
      </c>
      <c r="C40" s="135" t="s">
        <v>204</v>
      </c>
      <c r="D40" s="136" t="s">
        <v>291</v>
      </c>
      <c r="E40" s="204"/>
      <c r="F40" s="135" t="s">
        <v>343</v>
      </c>
      <c r="G40" s="197"/>
      <c r="H40" s="136" t="s">
        <v>267</v>
      </c>
      <c r="I40" s="195"/>
      <c r="J40" s="135" t="s">
        <v>266</v>
      </c>
      <c r="K40" s="135" t="s">
        <v>272</v>
      </c>
      <c r="L40" s="195"/>
      <c r="M40" s="197"/>
    </row>
    <row r="41" spans="2:18">
      <c r="B41" s="207"/>
      <c r="C41" s="130">
        <v>500</v>
      </c>
      <c r="D41" s="131" t="s">
        <v>293</v>
      </c>
      <c r="E41" s="204"/>
      <c r="F41" s="130" t="s">
        <v>344</v>
      </c>
      <c r="G41" s="197"/>
      <c r="H41" s="131">
        <v>0.03</v>
      </c>
      <c r="I41" s="195"/>
      <c r="J41" s="130">
        <v>3.31</v>
      </c>
      <c r="K41" s="130">
        <v>0.6</v>
      </c>
      <c r="L41" s="195"/>
      <c r="M41" s="197"/>
    </row>
    <row r="42" spans="2:18">
      <c r="B42" s="207"/>
      <c r="C42" s="130">
        <v>600</v>
      </c>
      <c r="D42" s="131" t="s">
        <v>295</v>
      </c>
      <c r="E42" s="204"/>
      <c r="F42" s="130" t="s">
        <v>345</v>
      </c>
      <c r="G42" s="197"/>
      <c r="H42" s="131">
        <v>0.02</v>
      </c>
      <c r="I42" s="195"/>
      <c r="J42" s="130">
        <v>2.89</v>
      </c>
      <c r="K42" s="130">
        <v>0.4</v>
      </c>
      <c r="L42" s="195"/>
      <c r="M42" s="197"/>
    </row>
    <row r="43" spans="2:18">
      <c r="B43" s="207"/>
      <c r="C43" s="130">
        <v>700</v>
      </c>
      <c r="D43" s="131" t="s">
        <v>297</v>
      </c>
      <c r="E43" s="204"/>
      <c r="F43" s="130" t="s">
        <v>346</v>
      </c>
      <c r="G43" s="197"/>
      <c r="H43" s="131">
        <v>0.03</v>
      </c>
      <c r="I43" s="195"/>
      <c r="J43" s="130">
        <v>3.15</v>
      </c>
      <c r="K43" s="130">
        <v>0.4</v>
      </c>
      <c r="L43" s="195"/>
      <c r="M43" s="197"/>
    </row>
    <row r="44" spans="2:18">
      <c r="B44" s="209"/>
      <c r="C44" s="133">
        <v>800</v>
      </c>
      <c r="D44" s="134" t="s">
        <v>299</v>
      </c>
      <c r="E44" s="204"/>
      <c r="F44" s="133" t="s">
        <v>347</v>
      </c>
      <c r="G44" s="197"/>
      <c r="H44" s="134">
        <v>0.03</v>
      </c>
      <c r="I44" s="195"/>
      <c r="J44" s="133">
        <v>2.66</v>
      </c>
      <c r="K44" s="133">
        <v>0.5</v>
      </c>
      <c r="L44" s="195"/>
      <c r="M44" s="197"/>
    </row>
    <row r="45" spans="2:18">
      <c r="B45" s="206" t="s">
        <v>8</v>
      </c>
      <c r="C45" s="135" t="s">
        <v>204</v>
      </c>
      <c r="D45" s="136" t="s">
        <v>301</v>
      </c>
      <c r="E45" s="204"/>
      <c r="F45" s="135" t="s">
        <v>348</v>
      </c>
      <c r="G45" s="197"/>
      <c r="H45" s="136" t="s">
        <v>269</v>
      </c>
      <c r="I45" s="195"/>
      <c r="J45" s="135" t="s">
        <v>268</v>
      </c>
      <c r="K45" s="135" t="s">
        <v>213</v>
      </c>
      <c r="L45" s="195"/>
      <c r="M45" s="197"/>
    </row>
    <row r="46" spans="2:18">
      <c r="B46" s="207"/>
      <c r="C46" s="130">
        <v>600</v>
      </c>
      <c r="D46" s="131" t="s">
        <v>303</v>
      </c>
      <c r="E46" s="204"/>
      <c r="F46" s="130" t="s">
        <v>349</v>
      </c>
      <c r="G46" s="197"/>
      <c r="H46" s="131">
        <v>0.1</v>
      </c>
      <c r="I46" s="195"/>
      <c r="J46" s="130">
        <v>9.5</v>
      </c>
      <c r="K46" s="137"/>
      <c r="L46" s="195"/>
      <c r="M46" s="197"/>
    </row>
    <row r="47" spans="2:18">
      <c r="B47" s="209"/>
      <c r="C47" s="133">
        <v>800</v>
      </c>
      <c r="D47" s="134" t="s">
        <v>305</v>
      </c>
      <c r="E47" s="204"/>
      <c r="F47" s="133" t="s">
        <v>350</v>
      </c>
      <c r="G47" s="197"/>
      <c r="H47" s="134">
        <v>3.0000000000000001E-3</v>
      </c>
      <c r="I47" s="195"/>
      <c r="J47" s="133">
        <v>0.3</v>
      </c>
      <c r="K47" s="138"/>
      <c r="L47" s="195"/>
      <c r="M47" s="197"/>
    </row>
    <row r="48" spans="2:18">
      <c r="B48" s="206" t="s">
        <v>15</v>
      </c>
      <c r="C48" s="135" t="s">
        <v>204</v>
      </c>
      <c r="D48" s="136" t="s">
        <v>315</v>
      </c>
      <c r="E48" s="204"/>
      <c r="F48" s="135" t="s">
        <v>354</v>
      </c>
      <c r="G48" s="197"/>
      <c r="H48" s="136" t="s">
        <v>271</v>
      </c>
      <c r="I48" s="195"/>
      <c r="J48" s="135" t="s">
        <v>270</v>
      </c>
      <c r="K48" s="132" t="s">
        <v>216</v>
      </c>
      <c r="L48" s="195"/>
      <c r="M48" s="197"/>
    </row>
    <row r="49" spans="2:14">
      <c r="B49" s="207"/>
      <c r="C49" s="130">
        <v>600</v>
      </c>
      <c r="D49" s="131" t="s">
        <v>317</v>
      </c>
      <c r="E49" s="204"/>
      <c r="F49" s="130" t="s">
        <v>355</v>
      </c>
      <c r="G49" s="197"/>
      <c r="H49" s="131" t="s">
        <v>178</v>
      </c>
      <c r="I49" s="195"/>
      <c r="J49" s="130" t="s">
        <v>178</v>
      </c>
      <c r="K49" s="132">
        <v>0.3</v>
      </c>
      <c r="L49" s="195"/>
      <c r="M49" s="197"/>
      <c r="N49" s="4"/>
    </row>
    <row r="50" spans="2:14" ht="15.75" thickBot="1">
      <c r="B50" s="209"/>
      <c r="C50" s="133">
        <v>750</v>
      </c>
      <c r="D50" s="134" t="s">
        <v>318</v>
      </c>
      <c r="E50" s="204"/>
      <c r="F50" s="133" t="s">
        <v>356</v>
      </c>
      <c r="G50" s="197"/>
      <c r="H50" s="139" t="s">
        <v>178</v>
      </c>
      <c r="I50" s="196"/>
      <c r="J50" s="140" t="s">
        <v>178</v>
      </c>
      <c r="K50" s="141">
        <v>0.2</v>
      </c>
      <c r="L50" s="196"/>
      <c r="M50" s="198"/>
      <c r="N50" s="4"/>
    </row>
    <row r="51" spans="2:14">
      <c r="B51" s="206" t="s">
        <v>17</v>
      </c>
      <c r="C51" s="135" t="s">
        <v>204</v>
      </c>
      <c r="D51" s="136" t="s">
        <v>320</v>
      </c>
      <c r="E51" s="204"/>
      <c r="F51" s="135" t="s">
        <v>357</v>
      </c>
      <c r="G51" s="197"/>
      <c r="H51" s="142"/>
      <c r="I51" s="142"/>
      <c r="J51" s="142"/>
      <c r="K51" s="142"/>
      <c r="L51" s="142"/>
      <c r="M51" s="142"/>
    </row>
    <row r="52" spans="2:14">
      <c r="B52" s="207"/>
      <c r="C52" s="130">
        <v>500</v>
      </c>
      <c r="D52" s="131" t="s">
        <v>322</v>
      </c>
      <c r="E52" s="204"/>
      <c r="F52" s="130" t="s">
        <v>300</v>
      </c>
      <c r="G52" s="197"/>
      <c r="H52" s="142"/>
      <c r="I52" s="142"/>
      <c r="J52" s="142"/>
      <c r="K52" s="142"/>
      <c r="L52" s="142"/>
      <c r="M52" s="142"/>
    </row>
    <row r="53" spans="2:14">
      <c r="B53" s="207"/>
      <c r="C53" s="130">
        <v>600</v>
      </c>
      <c r="D53" s="131" t="s">
        <v>324</v>
      </c>
      <c r="E53" s="204"/>
      <c r="F53" s="130" t="s">
        <v>358</v>
      </c>
      <c r="G53" s="197"/>
      <c r="H53" s="142"/>
      <c r="I53" s="142"/>
      <c r="J53" s="142"/>
      <c r="K53" s="142"/>
      <c r="L53" s="142"/>
      <c r="M53" s="142"/>
    </row>
    <row r="54" spans="2:14">
      <c r="B54" s="207"/>
      <c r="C54" s="130">
        <v>700</v>
      </c>
      <c r="D54" s="131" t="s">
        <v>214</v>
      </c>
      <c r="E54" s="204"/>
      <c r="F54" s="130" t="s">
        <v>359</v>
      </c>
      <c r="G54" s="197"/>
      <c r="H54" s="142"/>
      <c r="I54" s="142"/>
      <c r="J54" s="142"/>
      <c r="K54" s="142"/>
      <c r="L54" s="142"/>
      <c r="M54" s="142"/>
    </row>
    <row r="55" spans="2:14">
      <c r="B55" s="209"/>
      <c r="C55" s="133">
        <v>800</v>
      </c>
      <c r="D55" s="134" t="s">
        <v>326</v>
      </c>
      <c r="E55" s="204"/>
      <c r="F55" s="133" t="s">
        <v>356</v>
      </c>
      <c r="G55" s="197"/>
      <c r="H55" s="142"/>
      <c r="I55" s="142"/>
      <c r="J55" s="142"/>
      <c r="K55" s="142"/>
      <c r="L55" s="142"/>
      <c r="M55" s="142"/>
    </row>
    <row r="56" spans="2:14">
      <c r="B56" s="206" t="s">
        <v>16</v>
      </c>
      <c r="C56" s="135" t="s">
        <v>204</v>
      </c>
      <c r="D56" s="136" t="s">
        <v>307</v>
      </c>
      <c r="E56" s="204"/>
      <c r="F56" s="135" t="s">
        <v>351</v>
      </c>
      <c r="G56" s="197"/>
      <c r="H56" s="142"/>
      <c r="I56" s="142"/>
      <c r="J56" s="142"/>
      <c r="K56" s="142"/>
      <c r="L56" s="142"/>
      <c r="M56" s="142"/>
    </row>
    <row r="57" spans="2:14">
      <c r="B57" s="207"/>
      <c r="C57" s="130">
        <v>500</v>
      </c>
      <c r="D57" s="131" t="s">
        <v>309</v>
      </c>
      <c r="E57" s="204"/>
      <c r="F57" s="130" t="s">
        <v>352</v>
      </c>
      <c r="G57" s="197"/>
      <c r="H57" s="142"/>
      <c r="I57" s="142"/>
      <c r="J57" s="142"/>
      <c r="K57" s="142"/>
      <c r="L57" s="142"/>
      <c r="M57" s="142"/>
    </row>
    <row r="58" spans="2:14">
      <c r="B58" s="207"/>
      <c r="C58" s="130">
        <v>600</v>
      </c>
      <c r="D58" s="131" t="s">
        <v>311</v>
      </c>
      <c r="E58" s="204"/>
      <c r="F58" s="130" t="s">
        <v>353</v>
      </c>
      <c r="G58" s="197"/>
      <c r="H58" s="142"/>
      <c r="I58" s="142"/>
      <c r="J58" s="142"/>
      <c r="K58" s="142"/>
      <c r="L58" s="142"/>
      <c r="M58" s="142"/>
    </row>
    <row r="59" spans="2:14">
      <c r="B59" s="209"/>
      <c r="C59" s="133">
        <v>800</v>
      </c>
      <c r="D59" s="134" t="s">
        <v>313</v>
      </c>
      <c r="E59" s="204"/>
      <c r="F59" s="133" t="s">
        <v>341</v>
      </c>
      <c r="G59" s="197"/>
      <c r="H59" s="142"/>
      <c r="I59" s="142"/>
      <c r="J59" s="142"/>
      <c r="K59" s="142"/>
      <c r="L59" s="142"/>
      <c r="M59" s="142"/>
    </row>
    <row r="60" spans="2:14" ht="15.95" customHeight="1">
      <c r="B60" s="206" t="s">
        <v>14</v>
      </c>
      <c r="C60" s="135" t="s">
        <v>204</v>
      </c>
      <c r="D60" s="136" t="s">
        <v>164</v>
      </c>
      <c r="E60" s="204"/>
      <c r="F60" s="135" t="s">
        <v>164</v>
      </c>
      <c r="G60" s="197"/>
      <c r="H60" s="142"/>
      <c r="I60" s="142"/>
      <c r="J60" s="142"/>
      <c r="K60" s="142"/>
      <c r="L60" s="142"/>
      <c r="M60" s="142"/>
    </row>
    <row r="61" spans="2:14">
      <c r="B61" s="207"/>
      <c r="C61" s="130">
        <v>500</v>
      </c>
      <c r="D61" s="131" t="s">
        <v>273</v>
      </c>
      <c r="E61" s="204"/>
      <c r="F61" s="130" t="s">
        <v>334</v>
      </c>
      <c r="G61" s="197"/>
      <c r="H61" s="142"/>
      <c r="I61" s="142"/>
      <c r="J61" s="142"/>
      <c r="K61" s="142"/>
      <c r="L61" s="142"/>
      <c r="M61" s="142"/>
    </row>
    <row r="62" spans="2:14">
      <c r="B62" s="207"/>
      <c r="C62" s="130">
        <v>600</v>
      </c>
      <c r="D62" s="131" t="s">
        <v>275</v>
      </c>
      <c r="E62" s="204"/>
      <c r="F62" s="130" t="s">
        <v>335</v>
      </c>
      <c r="G62" s="197"/>
      <c r="H62" s="142"/>
      <c r="I62" s="142"/>
      <c r="J62" s="142"/>
      <c r="K62" s="142"/>
      <c r="L62" s="142"/>
      <c r="M62" s="142"/>
    </row>
    <row r="63" spans="2:14">
      <c r="B63" s="207"/>
      <c r="C63" s="130">
        <v>700</v>
      </c>
      <c r="D63" s="131" t="s">
        <v>277</v>
      </c>
      <c r="E63" s="204"/>
      <c r="F63" s="130" t="s">
        <v>336</v>
      </c>
      <c r="G63" s="197"/>
      <c r="H63" s="142"/>
      <c r="I63" s="142"/>
      <c r="J63" s="142"/>
      <c r="K63" s="142"/>
      <c r="L63" s="142"/>
      <c r="M63" s="142"/>
    </row>
    <row r="64" spans="2:14" ht="15.75" thickBot="1">
      <c r="B64" s="208"/>
      <c r="C64" s="140">
        <v>750</v>
      </c>
      <c r="D64" s="139" t="s">
        <v>279</v>
      </c>
      <c r="E64" s="205"/>
      <c r="F64" s="140" t="s">
        <v>337</v>
      </c>
      <c r="G64" s="198"/>
      <c r="H64" s="142"/>
      <c r="I64" s="142"/>
      <c r="J64" s="142"/>
      <c r="K64" s="142"/>
      <c r="L64" s="142"/>
      <c r="M64" s="142"/>
    </row>
  </sheetData>
  <mergeCells count="15">
    <mergeCell ref="I35:I50"/>
    <mergeCell ref="L35:L50"/>
    <mergeCell ref="M35:M50"/>
    <mergeCell ref="B33:G33"/>
    <mergeCell ref="G35:G64"/>
    <mergeCell ref="H33:J33"/>
    <mergeCell ref="K33:M33"/>
    <mergeCell ref="E35:E64"/>
    <mergeCell ref="B60:B64"/>
    <mergeCell ref="B35:B39"/>
    <mergeCell ref="B40:B44"/>
    <mergeCell ref="B45:B47"/>
    <mergeCell ref="B56:B59"/>
    <mergeCell ref="B48:B50"/>
    <mergeCell ref="B51:B5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8CD5-D61C-43B7-8234-ABA423DEA7B2}">
  <dimension ref="A2:F12"/>
  <sheetViews>
    <sheetView workbookViewId="0">
      <selection activeCell="A2" sqref="A2:F12"/>
    </sheetView>
  </sheetViews>
  <sheetFormatPr defaultRowHeight="15"/>
  <cols>
    <col min="1" max="1" width="9.7109375" bestFit="1" customWidth="1"/>
    <col min="2" max="2" width="12.28515625" bestFit="1" customWidth="1"/>
    <col min="3" max="3" width="28.85546875" bestFit="1" customWidth="1"/>
    <col min="4" max="4" width="25" bestFit="1" customWidth="1"/>
    <col min="5" max="5" width="24.42578125" bestFit="1" customWidth="1"/>
    <col min="6" max="6" width="31.140625" bestFit="1" customWidth="1"/>
  </cols>
  <sheetData>
    <row r="2" spans="1:6">
      <c r="A2" s="7" t="s">
        <v>39</v>
      </c>
      <c r="B2" s="7" t="s">
        <v>74</v>
      </c>
      <c r="C2" s="7" t="s">
        <v>480</v>
      </c>
      <c r="D2" s="7" t="s">
        <v>481</v>
      </c>
      <c r="E2" s="7" t="s">
        <v>482</v>
      </c>
      <c r="F2" s="7" t="s">
        <v>483</v>
      </c>
    </row>
    <row r="3" spans="1:6">
      <c r="A3" s="163" t="s">
        <v>12</v>
      </c>
      <c r="B3" s="222">
        <v>500</v>
      </c>
      <c r="C3" s="5">
        <v>1.0506937098293589</v>
      </c>
      <c r="D3" s="5" t="s">
        <v>490</v>
      </c>
      <c r="E3" s="5"/>
      <c r="F3" s="5">
        <v>20.733333333333331</v>
      </c>
    </row>
    <row r="4" spans="1:6">
      <c r="A4" s="163"/>
      <c r="B4" s="222">
        <v>600</v>
      </c>
      <c r="C4" s="5" t="s">
        <v>489</v>
      </c>
      <c r="D4" s="5" t="s">
        <v>490</v>
      </c>
      <c r="E4" s="5">
        <v>24.626889510252301</v>
      </c>
      <c r="F4" s="5">
        <v>20.733333333333331</v>
      </c>
    </row>
    <row r="5" spans="1:6">
      <c r="A5" s="163"/>
      <c r="B5" s="222">
        <v>700</v>
      </c>
      <c r="C5" s="5">
        <v>0.80627537844726782</v>
      </c>
      <c r="D5" s="5" t="s">
        <v>490</v>
      </c>
      <c r="E5" s="5"/>
      <c r="F5" s="5">
        <v>20.733333333333331</v>
      </c>
    </row>
    <row r="6" spans="1:6">
      <c r="A6" s="163"/>
      <c r="B6" s="222">
        <v>800</v>
      </c>
      <c r="C6" s="5">
        <v>0.1810180948664134</v>
      </c>
      <c r="D6" s="5" t="s">
        <v>490</v>
      </c>
      <c r="E6" s="5"/>
      <c r="F6" s="5">
        <v>20.733333333333331</v>
      </c>
    </row>
    <row r="7" spans="1:6">
      <c r="A7" s="163" t="s">
        <v>13</v>
      </c>
      <c r="B7" s="222">
        <v>500</v>
      </c>
      <c r="C7" s="5">
        <v>0.33484604633963361</v>
      </c>
      <c r="D7" s="5" t="s">
        <v>490</v>
      </c>
      <c r="E7" s="5"/>
      <c r="F7" s="5">
        <v>7.6333333333333329</v>
      </c>
    </row>
    <row r="8" spans="1:6">
      <c r="A8" s="163"/>
      <c r="B8" s="222">
        <v>600</v>
      </c>
      <c r="C8" s="5">
        <v>0.1678404028495683</v>
      </c>
      <c r="D8" s="5" t="s">
        <v>490</v>
      </c>
      <c r="E8" s="5">
        <v>5.4286444516582941</v>
      </c>
      <c r="F8" s="5">
        <v>7.6333333333333329</v>
      </c>
    </row>
    <row r="9" spans="1:6">
      <c r="A9" s="163"/>
      <c r="B9" s="222">
        <v>700</v>
      </c>
      <c r="C9" s="5">
        <v>0.17937023928830431</v>
      </c>
      <c r="D9" s="5" t="s">
        <v>490</v>
      </c>
      <c r="E9" s="5"/>
      <c r="F9" s="5">
        <v>7.6333333333333329</v>
      </c>
    </row>
    <row r="10" spans="1:6">
      <c r="A10" s="163"/>
      <c r="B10" s="222">
        <v>800</v>
      </c>
      <c r="C10" s="5">
        <v>0.21257370224323471</v>
      </c>
      <c r="D10" s="5" t="s">
        <v>490</v>
      </c>
      <c r="E10" s="5"/>
      <c r="F10" s="5">
        <v>7.6333333333333329</v>
      </c>
    </row>
    <row r="11" spans="1:6">
      <c r="A11" s="163" t="s">
        <v>15</v>
      </c>
      <c r="B11" s="222">
        <v>600</v>
      </c>
      <c r="C11" s="5">
        <v>0.14207702137322939</v>
      </c>
      <c r="D11" s="5" t="s">
        <v>490</v>
      </c>
      <c r="E11" s="5">
        <v>22.36596625567941</v>
      </c>
      <c r="F11" s="5">
        <v>16.633333333333329</v>
      </c>
    </row>
    <row r="12" spans="1:6">
      <c r="A12" s="163"/>
      <c r="B12" s="222">
        <v>750</v>
      </c>
      <c r="C12" s="5">
        <v>0.1173988435078779</v>
      </c>
      <c r="D12" s="5" t="s">
        <v>490</v>
      </c>
      <c r="E12" s="5"/>
      <c r="F12" s="5">
        <v>16.633333333333329</v>
      </c>
    </row>
  </sheetData>
  <sortState xmlns:xlrd2="http://schemas.microsoft.com/office/spreadsheetml/2017/richdata2" ref="A3:F12">
    <sortCondition ref="A3:A12"/>
    <sortCondition ref="B3:B12"/>
  </sortState>
  <mergeCells count="3">
    <mergeCell ref="A3:A6"/>
    <mergeCell ref="A7:A10"/>
    <mergeCell ref="A11:A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8195-453A-4DB4-B9E3-78DC6CD3E82B}">
  <dimension ref="A1:S54"/>
  <sheetViews>
    <sheetView topLeftCell="A42" zoomScale="90" zoomScaleNormal="90" workbookViewId="0">
      <selection activeCell="J52" sqref="J52"/>
    </sheetView>
  </sheetViews>
  <sheetFormatPr defaultRowHeight="15"/>
  <cols>
    <col min="1" max="1" width="11.7109375" customWidth="1"/>
    <col min="2" max="2" width="13.85546875" bestFit="1" customWidth="1"/>
    <col min="4" max="4" width="12.28515625" bestFit="1" customWidth="1"/>
    <col min="5" max="5" width="14" bestFit="1" customWidth="1"/>
    <col min="6" max="6" width="12.140625" bestFit="1" customWidth="1"/>
    <col min="9" max="9" width="12.7109375" bestFit="1" customWidth="1"/>
  </cols>
  <sheetData>
    <row r="1" spans="1:19">
      <c r="A1" s="7" t="s">
        <v>166</v>
      </c>
      <c r="B1" s="7" t="s">
        <v>167</v>
      </c>
      <c r="C1" s="7" t="s">
        <v>39</v>
      </c>
      <c r="D1" s="7" t="s">
        <v>74</v>
      </c>
      <c r="E1" s="7" t="s">
        <v>168</v>
      </c>
      <c r="F1" s="7" t="s">
        <v>169</v>
      </c>
      <c r="G1" s="7" t="s">
        <v>170</v>
      </c>
      <c r="H1" s="7" t="s">
        <v>171</v>
      </c>
      <c r="I1" s="7" t="s">
        <v>165</v>
      </c>
      <c r="K1" s="7" t="s">
        <v>166</v>
      </c>
      <c r="L1" s="7" t="s">
        <v>167</v>
      </c>
      <c r="M1" s="7" t="s">
        <v>39</v>
      </c>
      <c r="N1" s="7" t="s">
        <v>74</v>
      </c>
      <c r="O1" s="7" t="s">
        <v>168</v>
      </c>
      <c r="P1" s="7" t="s">
        <v>169</v>
      </c>
      <c r="Q1" s="7" t="s">
        <v>170</v>
      </c>
      <c r="R1" s="7" t="s">
        <v>171</v>
      </c>
      <c r="S1" s="7" t="s">
        <v>165</v>
      </c>
    </row>
    <row r="2" spans="1:19">
      <c r="A2" t="s">
        <v>143</v>
      </c>
      <c r="B2" t="s">
        <v>40</v>
      </c>
      <c r="C2" t="s">
        <v>8</v>
      </c>
      <c r="D2" t="s">
        <v>204</v>
      </c>
      <c r="E2" s="39">
        <v>322.90333333333331</v>
      </c>
      <c r="F2" s="39">
        <v>13.594524633101367</v>
      </c>
      <c r="G2" s="6">
        <v>1.1808333333333341</v>
      </c>
      <c r="H2" s="6">
        <v>0.1436638739893846</v>
      </c>
      <c r="I2">
        <v>3</v>
      </c>
      <c r="K2" t="s">
        <v>143</v>
      </c>
      <c r="L2" t="s">
        <v>100</v>
      </c>
      <c r="M2" t="s">
        <v>8</v>
      </c>
      <c r="N2" t="s">
        <v>204</v>
      </c>
      <c r="O2" s="48">
        <v>9.1666666666666643</v>
      </c>
      <c r="P2" s="48">
        <v>0.42817441928883776</v>
      </c>
      <c r="Q2" s="6"/>
      <c r="R2" s="4"/>
      <c r="S2">
        <v>3</v>
      </c>
    </row>
    <row r="3" spans="1:19">
      <c r="A3" t="s">
        <v>98</v>
      </c>
      <c r="B3" t="s">
        <v>40</v>
      </c>
      <c r="C3" t="s">
        <v>8</v>
      </c>
      <c r="D3">
        <v>600</v>
      </c>
      <c r="E3" s="6">
        <v>9.4500000000000011</v>
      </c>
      <c r="F3" s="6"/>
      <c r="G3" s="6">
        <v>7.3200000000000001E-2</v>
      </c>
      <c r="H3" s="6"/>
      <c r="I3">
        <v>1</v>
      </c>
      <c r="K3" t="s">
        <v>144</v>
      </c>
      <c r="L3" t="s">
        <v>100</v>
      </c>
      <c r="M3" t="s">
        <v>12</v>
      </c>
      <c r="N3" t="s">
        <v>204</v>
      </c>
      <c r="O3" s="39">
        <v>20.733333333333341</v>
      </c>
      <c r="P3" s="39">
        <v>0.55075705472861003</v>
      </c>
      <c r="Q3" s="6"/>
      <c r="R3" s="6"/>
      <c r="S3">
        <v>3</v>
      </c>
    </row>
    <row r="4" spans="1:19">
      <c r="A4" t="s">
        <v>99</v>
      </c>
      <c r="B4" t="s">
        <v>40</v>
      </c>
      <c r="C4" t="s">
        <v>8</v>
      </c>
      <c r="D4">
        <v>800</v>
      </c>
      <c r="E4" s="6">
        <v>0.3</v>
      </c>
      <c r="F4" s="6"/>
      <c r="G4" s="6">
        <v>3.0000000000000001E-3</v>
      </c>
      <c r="H4" s="6"/>
      <c r="I4">
        <v>1</v>
      </c>
      <c r="K4" t="s">
        <v>90</v>
      </c>
      <c r="L4" t="s">
        <v>100</v>
      </c>
      <c r="M4" t="s">
        <v>12</v>
      </c>
      <c r="N4">
        <v>500</v>
      </c>
      <c r="O4" s="6">
        <v>1.6899999999999991</v>
      </c>
      <c r="P4" s="6"/>
      <c r="Q4" s="6"/>
      <c r="R4" s="4"/>
      <c r="S4">
        <v>1</v>
      </c>
    </row>
    <row r="5" spans="1:19">
      <c r="A5" t="s">
        <v>144</v>
      </c>
      <c r="B5" t="s">
        <v>40</v>
      </c>
      <c r="C5" t="s">
        <v>12</v>
      </c>
      <c r="D5" t="s">
        <v>204</v>
      </c>
      <c r="E5" s="39">
        <v>2011.393333333333</v>
      </c>
      <c r="F5" s="39">
        <v>118.09449239203894</v>
      </c>
      <c r="G5" s="6">
        <v>8.25043333333333</v>
      </c>
      <c r="H5" s="6">
        <v>0.23338373729961945</v>
      </c>
      <c r="I5">
        <v>3</v>
      </c>
      <c r="K5" t="s">
        <v>91</v>
      </c>
      <c r="L5" t="s">
        <v>100</v>
      </c>
      <c r="M5" t="s">
        <v>12</v>
      </c>
      <c r="N5">
        <v>600</v>
      </c>
      <c r="O5" s="6" t="s">
        <v>164</v>
      </c>
      <c r="P5" s="4"/>
      <c r="Q5" s="4"/>
      <c r="R5" s="4"/>
      <c r="S5">
        <v>1</v>
      </c>
    </row>
    <row r="6" spans="1:19">
      <c r="A6" t="s">
        <v>90</v>
      </c>
      <c r="B6" t="s">
        <v>40</v>
      </c>
      <c r="C6" t="s">
        <v>12</v>
      </c>
      <c r="D6">
        <v>500</v>
      </c>
      <c r="E6" s="6">
        <v>2.69</v>
      </c>
      <c r="F6" s="6"/>
      <c r="G6" s="6">
        <v>1.2619999999999999E-2</v>
      </c>
      <c r="H6" s="6"/>
      <c r="I6">
        <v>1</v>
      </c>
      <c r="K6" t="s">
        <v>92</v>
      </c>
      <c r="L6" t="s">
        <v>100</v>
      </c>
      <c r="M6" t="s">
        <v>12</v>
      </c>
      <c r="N6">
        <v>700</v>
      </c>
      <c r="O6" s="6">
        <v>1.3</v>
      </c>
      <c r="P6" s="6"/>
      <c r="Q6" s="6"/>
      <c r="R6" s="4"/>
      <c r="S6">
        <v>1</v>
      </c>
    </row>
    <row r="7" spans="1:19">
      <c r="A7" t="s">
        <v>91</v>
      </c>
      <c r="B7" t="s">
        <v>40</v>
      </c>
      <c r="C7" t="s">
        <v>12</v>
      </c>
      <c r="D7">
        <v>600</v>
      </c>
      <c r="E7" s="6">
        <v>2.0099999999999998</v>
      </c>
      <c r="F7" s="6"/>
      <c r="G7" s="6">
        <v>9.0299999999999998E-3</v>
      </c>
      <c r="H7" s="6"/>
      <c r="I7">
        <v>1</v>
      </c>
      <c r="K7" t="s">
        <v>93</v>
      </c>
      <c r="L7" t="s">
        <v>100</v>
      </c>
      <c r="M7" t="s">
        <v>12</v>
      </c>
      <c r="N7">
        <v>800</v>
      </c>
      <c r="O7" s="6">
        <v>0.26</v>
      </c>
      <c r="P7" s="6"/>
      <c r="Q7" s="6"/>
      <c r="R7" s="4"/>
      <c r="S7">
        <v>1</v>
      </c>
    </row>
    <row r="8" spans="1:19">
      <c r="A8" t="s">
        <v>92</v>
      </c>
      <c r="B8" t="s">
        <v>40</v>
      </c>
      <c r="C8" t="s">
        <v>12</v>
      </c>
      <c r="D8">
        <v>700</v>
      </c>
      <c r="E8" s="6">
        <v>2.58</v>
      </c>
      <c r="F8" s="6"/>
      <c r="G8" s="6">
        <v>1.085E-2</v>
      </c>
      <c r="H8" s="6"/>
      <c r="I8">
        <v>1</v>
      </c>
      <c r="K8" t="s">
        <v>145</v>
      </c>
      <c r="L8" t="s">
        <v>100</v>
      </c>
      <c r="M8" t="s">
        <v>13</v>
      </c>
      <c r="N8" t="s">
        <v>204</v>
      </c>
      <c r="O8" s="39">
        <v>7.6333333333333302</v>
      </c>
      <c r="P8" s="39">
        <v>0.62449979983983961</v>
      </c>
      <c r="Q8" s="6"/>
      <c r="R8" s="4"/>
      <c r="S8">
        <v>3</v>
      </c>
    </row>
    <row r="9" spans="1:19">
      <c r="A9" t="s">
        <v>93</v>
      </c>
      <c r="B9" t="s">
        <v>40</v>
      </c>
      <c r="C9" t="s">
        <v>12</v>
      </c>
      <c r="D9">
        <v>800</v>
      </c>
      <c r="E9" s="6">
        <v>0.44000000000000011</v>
      </c>
      <c r="F9" s="6"/>
      <c r="G9" s="6">
        <v>2.5100000000000001E-3</v>
      </c>
      <c r="H9" s="6"/>
      <c r="I9">
        <v>1</v>
      </c>
      <c r="K9" t="s">
        <v>94</v>
      </c>
      <c r="L9" t="s">
        <v>100</v>
      </c>
      <c r="M9" t="s">
        <v>13</v>
      </c>
      <c r="N9">
        <v>500</v>
      </c>
      <c r="O9" s="6">
        <v>0.64</v>
      </c>
      <c r="P9" s="6"/>
      <c r="Q9" s="6"/>
      <c r="R9" s="4"/>
      <c r="S9">
        <v>1</v>
      </c>
    </row>
    <row r="10" spans="1:19">
      <c r="A10" t="s">
        <v>145</v>
      </c>
      <c r="B10" t="s">
        <v>40</v>
      </c>
      <c r="C10" t="s">
        <v>13</v>
      </c>
      <c r="D10" t="s">
        <v>204</v>
      </c>
      <c r="E10" s="39">
        <v>301.97999999999962</v>
      </c>
      <c r="F10" s="39">
        <v>5.6893789936453807</v>
      </c>
      <c r="G10" s="6">
        <v>1.780233333333332</v>
      </c>
      <c r="H10" s="6">
        <v>0.14408549495194783</v>
      </c>
      <c r="I10">
        <v>3</v>
      </c>
      <c r="K10" t="s">
        <v>95</v>
      </c>
      <c r="L10" t="s">
        <v>100</v>
      </c>
      <c r="M10" t="s">
        <v>13</v>
      </c>
      <c r="N10">
        <v>600</v>
      </c>
      <c r="O10" s="6">
        <v>0.39</v>
      </c>
      <c r="P10" s="6"/>
      <c r="Q10" s="6"/>
      <c r="R10" s="4"/>
      <c r="S10">
        <v>1</v>
      </c>
    </row>
    <row r="11" spans="1:19">
      <c r="A11" t="s">
        <v>94</v>
      </c>
      <c r="B11" t="s">
        <v>40</v>
      </c>
      <c r="C11" t="s">
        <v>13</v>
      </c>
      <c r="D11">
        <v>500</v>
      </c>
      <c r="E11" s="6">
        <v>3.31</v>
      </c>
      <c r="F11" s="6"/>
      <c r="G11" s="6">
        <v>2.7470000000000001E-2</v>
      </c>
      <c r="H11" s="6"/>
      <c r="I11">
        <v>1</v>
      </c>
      <c r="K11" t="s">
        <v>96</v>
      </c>
      <c r="L11" t="s">
        <v>100</v>
      </c>
      <c r="M11" t="s">
        <v>13</v>
      </c>
      <c r="N11">
        <v>700</v>
      </c>
      <c r="O11" s="6">
        <v>0.39</v>
      </c>
      <c r="P11" s="6"/>
      <c r="Q11" s="6"/>
      <c r="R11" s="4"/>
      <c r="S11">
        <v>1</v>
      </c>
    </row>
    <row r="12" spans="1:19">
      <c r="A12" t="s">
        <v>95</v>
      </c>
      <c r="B12" t="s">
        <v>40</v>
      </c>
      <c r="C12" t="s">
        <v>13</v>
      </c>
      <c r="D12">
        <v>600</v>
      </c>
      <c r="E12" s="6">
        <v>2.8899999999999988</v>
      </c>
      <c r="F12" s="6"/>
      <c r="G12" s="6">
        <v>2.3349999999999999E-2</v>
      </c>
      <c r="H12" s="6"/>
      <c r="I12">
        <v>1</v>
      </c>
      <c r="K12" t="s">
        <v>97</v>
      </c>
      <c r="L12" t="s">
        <v>100</v>
      </c>
      <c r="M12" t="s">
        <v>13</v>
      </c>
      <c r="N12">
        <v>800</v>
      </c>
      <c r="O12" s="6">
        <v>0.53</v>
      </c>
      <c r="P12" s="6"/>
      <c r="Q12" s="6"/>
      <c r="R12" s="4"/>
      <c r="S12">
        <v>1</v>
      </c>
    </row>
    <row r="13" spans="1:19">
      <c r="A13" t="s">
        <v>96</v>
      </c>
      <c r="B13" t="s">
        <v>40</v>
      </c>
      <c r="C13" t="s">
        <v>13</v>
      </c>
      <c r="D13">
        <v>700</v>
      </c>
      <c r="E13" s="6">
        <v>3.15</v>
      </c>
      <c r="F13" s="6"/>
      <c r="G13" s="6">
        <v>2.9360000000000001E-2</v>
      </c>
      <c r="H13" s="6"/>
      <c r="I13">
        <v>1</v>
      </c>
      <c r="K13" t="s">
        <v>146</v>
      </c>
      <c r="L13" t="s">
        <v>100</v>
      </c>
      <c r="M13" t="s">
        <v>15</v>
      </c>
      <c r="N13" t="s">
        <v>204</v>
      </c>
      <c r="O13" s="39">
        <v>16.633333333333301</v>
      </c>
      <c r="P13" s="39">
        <v>1.0049875621120892</v>
      </c>
      <c r="Q13" s="6"/>
      <c r="R13" s="4"/>
      <c r="S13">
        <v>3</v>
      </c>
    </row>
    <row r="14" spans="1:19">
      <c r="A14" t="s">
        <v>97</v>
      </c>
      <c r="B14" t="s">
        <v>40</v>
      </c>
      <c r="C14" t="s">
        <v>13</v>
      </c>
      <c r="D14">
        <v>800</v>
      </c>
      <c r="E14" s="6">
        <v>2.66</v>
      </c>
      <c r="F14" s="6"/>
      <c r="G14" s="6">
        <v>3.4880000000000001E-2</v>
      </c>
      <c r="H14" s="6"/>
      <c r="I14">
        <v>1</v>
      </c>
      <c r="K14" t="s">
        <v>101</v>
      </c>
      <c r="L14" t="s">
        <v>100</v>
      </c>
      <c r="M14" t="s">
        <v>15</v>
      </c>
      <c r="N14">
        <v>600</v>
      </c>
      <c r="O14" s="6">
        <v>0.25</v>
      </c>
      <c r="P14" s="6"/>
      <c r="Q14" s="6"/>
      <c r="R14" s="4"/>
      <c r="S14">
        <v>1</v>
      </c>
    </row>
    <row r="15" spans="1:19">
      <c r="A15" t="s">
        <v>146</v>
      </c>
      <c r="B15" t="s">
        <v>40</v>
      </c>
      <c r="C15" t="s">
        <v>15</v>
      </c>
      <c r="D15" t="s">
        <v>204</v>
      </c>
      <c r="E15" s="39">
        <v>589.12666666666701</v>
      </c>
      <c r="F15" s="39">
        <v>29.253449938995804</v>
      </c>
      <c r="G15" s="6">
        <v>2.981100000000001</v>
      </c>
      <c r="H15" s="6">
        <v>0.13500817111310132</v>
      </c>
      <c r="I15">
        <v>3</v>
      </c>
      <c r="K15" t="s">
        <v>102</v>
      </c>
      <c r="L15" t="s">
        <v>100</v>
      </c>
      <c r="M15" t="s">
        <v>15</v>
      </c>
      <c r="N15">
        <v>750</v>
      </c>
      <c r="O15" s="6">
        <v>0.24</v>
      </c>
      <c r="P15" s="6"/>
      <c r="Q15" s="6"/>
      <c r="R15" s="4"/>
      <c r="S15">
        <v>1</v>
      </c>
    </row>
    <row r="16" spans="1:19">
      <c r="A16" t="s">
        <v>143</v>
      </c>
      <c r="B16" t="s">
        <v>52</v>
      </c>
      <c r="C16" t="s">
        <v>8</v>
      </c>
      <c r="D16" t="s">
        <v>204</v>
      </c>
      <c r="E16" s="6">
        <v>0.37699999999999989</v>
      </c>
      <c r="F16" s="6">
        <v>1.0939226054281293E-2</v>
      </c>
      <c r="G16" s="6">
        <v>1.7294E-2</v>
      </c>
      <c r="H16" s="6">
        <v>9.2638397594821398E-3</v>
      </c>
      <c r="I16">
        <v>3</v>
      </c>
    </row>
    <row r="17" spans="1:9">
      <c r="A17" t="s">
        <v>98</v>
      </c>
      <c r="B17" t="s">
        <v>52</v>
      </c>
      <c r="C17" t="s">
        <v>8</v>
      </c>
      <c r="D17">
        <v>600</v>
      </c>
      <c r="E17" s="48">
        <v>9.1316666666666659</v>
      </c>
      <c r="F17" s="48">
        <v>0.47194349944317121</v>
      </c>
      <c r="G17" s="6">
        <v>7.4024666666666641E-2</v>
      </c>
      <c r="H17" s="6">
        <v>4.6681918456275062E-2</v>
      </c>
      <c r="I17">
        <v>3</v>
      </c>
    </row>
    <row r="18" spans="1:9">
      <c r="A18" t="s">
        <v>99</v>
      </c>
      <c r="B18" t="s">
        <v>52</v>
      </c>
      <c r="C18" t="s">
        <v>8</v>
      </c>
      <c r="D18">
        <v>800</v>
      </c>
      <c r="E18" s="48">
        <v>6.6823333333333359</v>
      </c>
      <c r="F18" s="48">
        <v>0.27880638443192068</v>
      </c>
      <c r="G18" s="6">
        <v>0.27880638443192068</v>
      </c>
      <c r="H18" s="6">
        <v>3.267114757739998E-2</v>
      </c>
      <c r="I18">
        <v>3</v>
      </c>
    </row>
    <row r="19" spans="1:9">
      <c r="A19" t="s">
        <v>144</v>
      </c>
      <c r="B19" t="s">
        <v>52</v>
      </c>
      <c r="C19" t="s">
        <v>12</v>
      </c>
      <c r="D19" t="s">
        <v>204</v>
      </c>
      <c r="E19" s="6">
        <v>1.4820000000000011</v>
      </c>
      <c r="F19" s="6">
        <v>3.4292856398964483E-2</v>
      </c>
      <c r="G19" s="6">
        <v>0.101073</v>
      </c>
      <c r="H19" s="6">
        <v>5.6849436766366238E-2</v>
      </c>
      <c r="I19">
        <v>3</v>
      </c>
    </row>
    <row r="20" spans="1:9">
      <c r="A20" t="s">
        <v>90</v>
      </c>
      <c r="B20" t="s">
        <v>52</v>
      </c>
      <c r="C20" t="s">
        <v>12</v>
      </c>
      <c r="D20">
        <v>500</v>
      </c>
      <c r="E20" s="39">
        <v>17.922333333333341</v>
      </c>
      <c r="F20" s="39">
        <v>0.60841131920217717</v>
      </c>
      <c r="G20" s="6">
        <v>0.84984633333333226</v>
      </c>
      <c r="H20" s="6">
        <v>0.60805986711022053</v>
      </c>
      <c r="I20">
        <v>3</v>
      </c>
    </row>
    <row r="21" spans="1:9">
      <c r="A21" t="s">
        <v>91</v>
      </c>
      <c r="B21" t="s">
        <v>52</v>
      </c>
      <c r="C21" t="s">
        <v>12</v>
      </c>
      <c r="D21">
        <v>600</v>
      </c>
      <c r="E21" s="39">
        <v>21.98966666666664</v>
      </c>
      <c r="F21" s="39">
        <v>1.0987291143255766</v>
      </c>
      <c r="G21" s="6">
        <v>0.39821366666666691</v>
      </c>
      <c r="H21" s="6">
        <v>0.25770712198461737</v>
      </c>
      <c r="I21">
        <v>3</v>
      </c>
    </row>
    <row r="22" spans="1:9">
      <c r="A22" t="s">
        <v>92</v>
      </c>
      <c r="B22" t="s">
        <v>52</v>
      </c>
      <c r="C22" t="s">
        <v>12</v>
      </c>
      <c r="D22">
        <v>700</v>
      </c>
      <c r="E22" s="48">
        <v>6.9546666666666628</v>
      </c>
      <c r="F22" s="48">
        <v>0.28867282518449844</v>
      </c>
      <c r="G22" s="6">
        <v>3.5172666666666602E-2</v>
      </c>
      <c r="H22" s="6">
        <v>1.4683228920716445E-2</v>
      </c>
      <c r="I22">
        <v>3</v>
      </c>
    </row>
    <row r="23" spans="1:9">
      <c r="A23" t="s">
        <v>93</v>
      </c>
      <c r="B23" t="s">
        <v>52</v>
      </c>
      <c r="C23" t="s">
        <v>12</v>
      </c>
      <c r="D23">
        <v>800</v>
      </c>
      <c r="E23" s="48">
        <v>3.6873333333333349</v>
      </c>
      <c r="F23" s="48">
        <v>0.17193409590111364</v>
      </c>
      <c r="G23" s="6">
        <v>2.465133333333322E-2</v>
      </c>
      <c r="H23" s="6">
        <v>1.2006617644391348E-2</v>
      </c>
      <c r="I23">
        <v>3</v>
      </c>
    </row>
    <row r="24" spans="1:9">
      <c r="A24" t="s">
        <v>145</v>
      </c>
      <c r="B24" t="s">
        <v>52</v>
      </c>
      <c r="C24" t="s">
        <v>13</v>
      </c>
      <c r="D24" t="s">
        <v>204</v>
      </c>
      <c r="E24" s="6">
        <v>0.49700000000000039</v>
      </c>
      <c r="F24" s="6">
        <v>1.591644851508443E-2</v>
      </c>
      <c r="G24" s="6">
        <v>2.9912000000000039E-2</v>
      </c>
      <c r="H24" s="6">
        <v>1.731219944785237E-2</v>
      </c>
      <c r="I24">
        <v>3</v>
      </c>
    </row>
    <row r="25" spans="1:9">
      <c r="A25" t="s">
        <v>94</v>
      </c>
      <c r="B25" t="s">
        <v>52</v>
      </c>
      <c r="C25" t="s">
        <v>13</v>
      </c>
      <c r="D25">
        <v>500</v>
      </c>
      <c r="E25" s="39">
        <v>36.842000000000013</v>
      </c>
      <c r="F25" s="39">
        <v>1.9321620877486778</v>
      </c>
      <c r="G25" s="6">
        <v>0.66120499999999993</v>
      </c>
      <c r="H25" s="6">
        <v>0.44313994498637949</v>
      </c>
      <c r="I25">
        <v>3</v>
      </c>
    </row>
    <row r="26" spans="1:9">
      <c r="A26" t="s">
        <v>95</v>
      </c>
      <c r="B26" t="s">
        <v>52</v>
      </c>
      <c r="C26" t="s">
        <v>13</v>
      </c>
      <c r="D26">
        <v>600</v>
      </c>
      <c r="E26" s="48">
        <v>22.85233333333337</v>
      </c>
      <c r="F26" s="48">
        <v>0.48571905459843689</v>
      </c>
      <c r="G26" s="6">
        <v>0.17558833333333329</v>
      </c>
      <c r="H26" s="6">
        <v>0.10197882337227591</v>
      </c>
      <c r="I26">
        <v>3</v>
      </c>
    </row>
    <row r="27" spans="1:9">
      <c r="A27" t="s">
        <v>96</v>
      </c>
      <c r="B27" t="s">
        <v>52</v>
      </c>
      <c r="C27" t="s">
        <v>13</v>
      </c>
      <c r="D27">
        <v>700</v>
      </c>
      <c r="E27" s="48">
        <v>5.9406666666666696</v>
      </c>
      <c r="F27" s="48">
        <v>0.46782902859912401</v>
      </c>
      <c r="G27" s="6">
        <v>3.0861666666666579E-2</v>
      </c>
      <c r="H27" s="6">
        <v>1.4147958671635902E-2</v>
      </c>
      <c r="I27">
        <v>3</v>
      </c>
    </row>
    <row r="28" spans="1:9">
      <c r="A28" t="s">
        <v>97</v>
      </c>
      <c r="B28" t="s">
        <v>52</v>
      </c>
      <c r="C28" t="s">
        <v>13</v>
      </c>
      <c r="D28">
        <v>800</v>
      </c>
      <c r="E28" s="39">
        <v>22.580333333333321</v>
      </c>
      <c r="F28" s="39">
        <v>0.77917563274698576</v>
      </c>
      <c r="G28" s="6">
        <v>0.16171433333333329</v>
      </c>
      <c r="H28" s="6">
        <v>7.4807126698424195E-2</v>
      </c>
      <c r="I28">
        <v>3</v>
      </c>
    </row>
    <row r="29" spans="1:9">
      <c r="A29" t="s">
        <v>148</v>
      </c>
      <c r="B29" t="s">
        <v>52</v>
      </c>
      <c r="C29" t="s">
        <v>27</v>
      </c>
      <c r="D29" t="s">
        <v>204</v>
      </c>
      <c r="E29" s="6">
        <v>1.262999999999999</v>
      </c>
      <c r="F29" s="6">
        <v>3.4544657088084317E-2</v>
      </c>
      <c r="G29" s="6">
        <v>2.8205999999999971E-2</v>
      </c>
      <c r="H29" s="6">
        <v>1.5078454593089591E-2</v>
      </c>
      <c r="I29">
        <v>3</v>
      </c>
    </row>
    <row r="30" spans="1:9">
      <c r="A30" t="s">
        <v>146</v>
      </c>
      <c r="B30" t="s">
        <v>52</v>
      </c>
      <c r="C30" t="s">
        <v>15</v>
      </c>
      <c r="D30" t="s">
        <v>204</v>
      </c>
      <c r="E30" s="6">
        <v>0.98200000000000054</v>
      </c>
      <c r="F30" s="6">
        <v>2.5436194683953809E-2</v>
      </c>
      <c r="G30" s="6">
        <v>9.145599999999994E-2</v>
      </c>
      <c r="H30" s="6">
        <v>5.8870886643747483E-2</v>
      </c>
      <c r="I30">
        <v>3</v>
      </c>
    </row>
    <row r="31" spans="1:9">
      <c r="A31" t="s">
        <v>101</v>
      </c>
      <c r="B31" t="s">
        <v>52</v>
      </c>
      <c r="C31" t="s">
        <v>15</v>
      </c>
      <c r="D31">
        <v>600</v>
      </c>
      <c r="E31" s="6">
        <v>3.3793333333333302</v>
      </c>
      <c r="F31" s="6">
        <v>4.1412558481697379E-2</v>
      </c>
      <c r="G31" s="6">
        <v>3.4699333333333332E-2</v>
      </c>
      <c r="H31" s="6">
        <v>2.2004184882152687E-2</v>
      </c>
      <c r="I31">
        <v>3</v>
      </c>
    </row>
    <row r="32" spans="1:9">
      <c r="A32" t="s">
        <v>102</v>
      </c>
      <c r="B32" t="s">
        <v>52</v>
      </c>
      <c r="C32" t="s">
        <v>15</v>
      </c>
      <c r="D32">
        <v>750</v>
      </c>
      <c r="E32" s="48">
        <v>2.6523333333333339</v>
      </c>
      <c r="F32" s="48">
        <v>5.5335341329027718E-2</v>
      </c>
      <c r="G32" s="6">
        <v>2.4000333333333242E-2</v>
      </c>
      <c r="H32" s="6">
        <v>1.4004051826455168E-2</v>
      </c>
      <c r="I32">
        <v>3</v>
      </c>
    </row>
    <row r="33" spans="1:9">
      <c r="A33" t="s">
        <v>149</v>
      </c>
      <c r="B33" t="s">
        <v>52</v>
      </c>
      <c r="C33" t="s">
        <v>14</v>
      </c>
      <c r="D33" t="s">
        <v>204</v>
      </c>
      <c r="E33" s="6" t="s">
        <v>163</v>
      </c>
      <c r="F33" s="6" t="s">
        <v>163</v>
      </c>
      <c r="G33" s="6" t="s">
        <v>163</v>
      </c>
      <c r="H33" s="6" t="s">
        <v>163</v>
      </c>
      <c r="I33">
        <v>3</v>
      </c>
    </row>
    <row r="34" spans="1:9">
      <c r="A34" t="s">
        <v>150</v>
      </c>
      <c r="B34" t="s">
        <v>52</v>
      </c>
      <c r="C34" t="s">
        <v>14</v>
      </c>
      <c r="D34">
        <v>500</v>
      </c>
      <c r="E34" s="48">
        <v>9.4383333333333326</v>
      </c>
      <c r="F34" s="48">
        <v>2.5050266132984165</v>
      </c>
      <c r="G34" s="6">
        <v>7.2243333333333382E-2</v>
      </c>
      <c r="H34" s="6">
        <v>2.0463689943325095E-2</v>
      </c>
      <c r="I34">
        <v>3</v>
      </c>
    </row>
    <row r="35" spans="1:9">
      <c r="A35" t="s">
        <v>151</v>
      </c>
      <c r="B35" t="s">
        <v>52</v>
      </c>
      <c r="C35" t="s">
        <v>14</v>
      </c>
      <c r="D35">
        <v>600</v>
      </c>
      <c r="E35" s="39">
        <v>17.101666666666631</v>
      </c>
      <c r="F35" s="39">
        <v>5.1554235196215119</v>
      </c>
      <c r="G35" s="6">
        <v>0.1103266666666666</v>
      </c>
      <c r="H35" s="6">
        <v>3.2221405603987167E-2</v>
      </c>
      <c r="I35">
        <v>3</v>
      </c>
    </row>
    <row r="36" spans="1:9">
      <c r="A36" t="s">
        <v>152</v>
      </c>
      <c r="B36" t="s">
        <v>52</v>
      </c>
      <c r="C36" t="s">
        <v>14</v>
      </c>
      <c r="D36">
        <v>700</v>
      </c>
      <c r="E36" s="48">
        <v>6.5500000000000007</v>
      </c>
      <c r="F36" s="48">
        <v>3.4139359005894265</v>
      </c>
      <c r="G36" s="6">
        <v>3.9730000000000043E-2</v>
      </c>
      <c r="H36" s="6">
        <v>1.0111620068887191E-2</v>
      </c>
      <c r="I36">
        <v>3</v>
      </c>
    </row>
    <row r="37" spans="1:9">
      <c r="A37" t="s">
        <v>153</v>
      </c>
      <c r="B37" t="s">
        <v>52</v>
      </c>
      <c r="C37" t="s">
        <v>14</v>
      </c>
      <c r="D37">
        <v>750</v>
      </c>
      <c r="E37" s="48">
        <v>6.3816666666666668</v>
      </c>
      <c r="F37" s="48">
        <v>0.11098047876390998</v>
      </c>
      <c r="G37" s="49">
        <v>3.3636666666666669E-2</v>
      </c>
      <c r="H37" s="49">
        <v>1.917508077224767E-3</v>
      </c>
      <c r="I37">
        <v>3</v>
      </c>
    </row>
    <row r="38" spans="1:9">
      <c r="A38" t="s">
        <v>154</v>
      </c>
      <c r="B38" t="s">
        <v>52</v>
      </c>
      <c r="C38" t="s">
        <v>16</v>
      </c>
      <c r="D38" t="s">
        <v>204</v>
      </c>
      <c r="E38" s="6">
        <v>0.88833333333333342</v>
      </c>
      <c r="F38" s="6">
        <v>2.2390474164995552E-2</v>
      </c>
      <c r="G38" s="6">
        <v>2.8836333333333301E-2</v>
      </c>
      <c r="H38" s="6">
        <v>1.6675106317414302E-2</v>
      </c>
      <c r="I38">
        <v>3</v>
      </c>
    </row>
    <row r="39" spans="1:9">
      <c r="A39" t="s">
        <v>155</v>
      </c>
      <c r="B39" t="s">
        <v>52</v>
      </c>
      <c r="C39" t="s">
        <v>16</v>
      </c>
      <c r="D39">
        <v>500</v>
      </c>
      <c r="E39" s="39">
        <v>14.108333333333331</v>
      </c>
      <c r="F39" s="39">
        <v>1.026491435262207</v>
      </c>
      <c r="G39" s="6">
        <v>0.15122333333333329</v>
      </c>
      <c r="H39" s="6">
        <v>9.3739109455132724E-2</v>
      </c>
      <c r="I39">
        <v>3</v>
      </c>
    </row>
    <row r="40" spans="1:9">
      <c r="A40" t="s">
        <v>156</v>
      </c>
      <c r="B40" t="s">
        <v>52</v>
      </c>
      <c r="C40" t="s">
        <v>16</v>
      </c>
      <c r="D40">
        <v>600</v>
      </c>
      <c r="E40" s="48">
        <v>5.0063333333333366</v>
      </c>
      <c r="F40" s="48">
        <v>0.15688318371748242</v>
      </c>
      <c r="G40" s="6">
        <v>9.2402333333333336E-2</v>
      </c>
      <c r="H40" s="6">
        <v>6.2477351890531663E-2</v>
      </c>
      <c r="I40">
        <v>3</v>
      </c>
    </row>
    <row r="41" spans="1:9">
      <c r="A41" t="s">
        <v>157</v>
      </c>
      <c r="B41" t="s">
        <v>52</v>
      </c>
      <c r="C41" t="s">
        <v>16</v>
      </c>
      <c r="D41">
        <v>800</v>
      </c>
      <c r="E41" s="48">
        <v>7.0903333333333256</v>
      </c>
      <c r="F41" s="48">
        <v>0.25040633644804849</v>
      </c>
      <c r="G41" s="6">
        <v>7.723033333333329E-2</v>
      </c>
      <c r="H41" s="6">
        <v>4.8841670045153246E-2</v>
      </c>
      <c r="I41">
        <v>3</v>
      </c>
    </row>
    <row r="42" spans="1:9">
      <c r="A42" t="s">
        <v>158</v>
      </c>
      <c r="B42" t="s">
        <v>52</v>
      </c>
      <c r="C42" t="s">
        <v>17</v>
      </c>
      <c r="D42" t="s">
        <v>204</v>
      </c>
      <c r="E42" s="48">
        <v>5.0463333333333296</v>
      </c>
      <c r="F42" s="48">
        <v>9.229481747819504E-2</v>
      </c>
      <c r="G42" s="6">
        <v>0.20900133333333329</v>
      </c>
      <c r="H42" s="6">
        <v>0.11880611924755256</v>
      </c>
      <c r="I42">
        <v>3</v>
      </c>
    </row>
    <row r="43" spans="1:9">
      <c r="A43" t="s">
        <v>159</v>
      </c>
      <c r="B43" t="s">
        <v>52</v>
      </c>
      <c r="C43" t="s">
        <v>17</v>
      </c>
      <c r="D43">
        <v>500</v>
      </c>
      <c r="E43" s="48">
        <v>2.548</v>
      </c>
      <c r="F43" s="48">
        <v>0.11553931509807966</v>
      </c>
      <c r="G43" s="6">
        <v>4.4730999999999931E-2</v>
      </c>
      <c r="H43" s="6">
        <v>2.9894761531571383E-2</v>
      </c>
      <c r="I43">
        <v>3</v>
      </c>
    </row>
    <row r="44" spans="1:9">
      <c r="A44" t="s">
        <v>160</v>
      </c>
      <c r="B44" t="s">
        <v>52</v>
      </c>
      <c r="C44" t="s">
        <v>17</v>
      </c>
      <c r="D44">
        <v>600</v>
      </c>
      <c r="E44" s="39">
        <v>117.858</v>
      </c>
      <c r="F44" s="39">
        <v>5.4668011060704709</v>
      </c>
      <c r="G44" s="6">
        <v>2.2975260000000031</v>
      </c>
      <c r="H44" s="6">
        <v>1.5759656388413785</v>
      </c>
      <c r="I44">
        <v>3</v>
      </c>
    </row>
    <row r="45" spans="1:9">
      <c r="A45" t="s">
        <v>161</v>
      </c>
      <c r="B45" t="s">
        <v>52</v>
      </c>
      <c r="C45" t="s">
        <v>17</v>
      </c>
      <c r="D45">
        <v>700</v>
      </c>
      <c r="E45" s="39">
        <v>21.47399999999999</v>
      </c>
      <c r="F45" s="39">
        <v>1.009086055134381</v>
      </c>
      <c r="G45" s="6">
        <v>0.15994499999999989</v>
      </c>
      <c r="H45" s="6">
        <v>8.807126995665418E-2</v>
      </c>
      <c r="I45">
        <v>3</v>
      </c>
    </row>
    <row r="46" spans="1:9">
      <c r="A46" t="s">
        <v>162</v>
      </c>
      <c r="B46" t="s">
        <v>52</v>
      </c>
      <c r="C46" t="s">
        <v>17</v>
      </c>
      <c r="D46">
        <v>800</v>
      </c>
      <c r="E46" s="48">
        <v>5.04</v>
      </c>
      <c r="F46" s="48">
        <v>0.29215463941778047</v>
      </c>
      <c r="G46" s="6">
        <v>2.978399999999997E-2</v>
      </c>
      <c r="H46" s="6">
        <v>1.3338201113341988E-2</v>
      </c>
      <c r="I46">
        <v>3</v>
      </c>
    </row>
    <row r="49" spans="1:17" ht="15.75" thickBot="1"/>
    <row r="50" spans="1:17">
      <c r="A50" s="69"/>
      <c r="B50" s="159" t="s">
        <v>8</v>
      </c>
      <c r="C50" s="160"/>
      <c r="D50" s="161"/>
      <c r="E50" s="160" t="s">
        <v>12</v>
      </c>
      <c r="F50" s="160"/>
      <c r="G50" s="160"/>
      <c r="H50" s="160"/>
      <c r="I50" s="160"/>
      <c r="J50" s="159" t="s">
        <v>13</v>
      </c>
      <c r="K50" s="160"/>
      <c r="L50" s="160"/>
      <c r="M50" s="160"/>
      <c r="N50" s="161"/>
      <c r="O50" s="160" t="s">
        <v>15</v>
      </c>
      <c r="P50" s="160"/>
      <c r="Q50" s="161"/>
    </row>
    <row r="51" spans="1:17" ht="15.75" thickBot="1">
      <c r="A51" s="69"/>
      <c r="B51" s="77" t="s">
        <v>204</v>
      </c>
      <c r="C51" s="71">
        <v>600</v>
      </c>
      <c r="D51" s="78">
        <v>800</v>
      </c>
      <c r="E51" s="71" t="s">
        <v>204</v>
      </c>
      <c r="F51" s="71">
        <v>500</v>
      </c>
      <c r="G51" s="71">
        <v>600</v>
      </c>
      <c r="H51" s="71">
        <v>700</v>
      </c>
      <c r="I51" s="71">
        <v>800</v>
      </c>
      <c r="J51" s="77" t="s">
        <v>204</v>
      </c>
      <c r="K51" s="71">
        <v>500</v>
      </c>
      <c r="L51" s="71">
        <v>600</v>
      </c>
      <c r="M51" s="71">
        <v>700</v>
      </c>
      <c r="N51" s="78">
        <v>800</v>
      </c>
      <c r="O51" s="71" t="s">
        <v>204</v>
      </c>
      <c r="P51" s="71">
        <v>600</v>
      </c>
      <c r="Q51" s="78">
        <v>750</v>
      </c>
    </row>
    <row r="52" spans="1:17" ht="30.75" thickBot="1">
      <c r="A52" s="80" t="s">
        <v>217</v>
      </c>
      <c r="B52" s="81" t="s">
        <v>205</v>
      </c>
      <c r="C52" s="82">
        <v>9.4500000000000011</v>
      </c>
      <c r="D52" s="83">
        <v>0.3</v>
      </c>
      <c r="E52" s="84" t="s">
        <v>206</v>
      </c>
      <c r="F52" s="82">
        <v>2.69</v>
      </c>
      <c r="G52" s="82">
        <v>2.0099999999999998</v>
      </c>
      <c r="H52" s="82">
        <v>2.58</v>
      </c>
      <c r="I52" s="85">
        <v>0.44000000000000011</v>
      </c>
      <c r="J52" s="81" t="s">
        <v>207</v>
      </c>
      <c r="K52" s="82">
        <v>3.31</v>
      </c>
      <c r="L52" s="82">
        <v>2.8899999999999988</v>
      </c>
      <c r="M52" s="82">
        <v>3.15</v>
      </c>
      <c r="N52" s="86">
        <v>2.66</v>
      </c>
      <c r="O52" s="84" t="s">
        <v>208</v>
      </c>
      <c r="P52" s="87" t="s">
        <v>178</v>
      </c>
      <c r="Q52" s="88" t="s">
        <v>178</v>
      </c>
    </row>
    <row r="53" spans="1:17" ht="45.75" thickBot="1">
      <c r="A53" s="80" t="s">
        <v>218</v>
      </c>
      <c r="B53" s="89" t="s">
        <v>210</v>
      </c>
      <c r="C53" s="82">
        <v>7.3200000000000001E-2</v>
      </c>
      <c r="D53" s="90">
        <v>3.0000000000000001E-3</v>
      </c>
      <c r="E53" s="82" t="s">
        <v>209</v>
      </c>
      <c r="F53" s="85">
        <v>1.2619999999999999E-2</v>
      </c>
      <c r="G53" s="85">
        <v>9.0299999999999998E-3</v>
      </c>
      <c r="H53" s="85">
        <v>1.085E-2</v>
      </c>
      <c r="I53" s="91">
        <v>2.5100000000000001E-3</v>
      </c>
      <c r="J53" s="89" t="s">
        <v>211</v>
      </c>
      <c r="K53" s="85">
        <v>2.7470000000000001E-2</v>
      </c>
      <c r="L53" s="85">
        <v>2.3349999999999999E-2</v>
      </c>
      <c r="M53" s="85">
        <v>2.9360000000000001E-2</v>
      </c>
      <c r="N53" s="83">
        <v>3.4880000000000001E-2</v>
      </c>
      <c r="O53" s="82" t="s">
        <v>212</v>
      </c>
      <c r="P53" s="87" t="s">
        <v>178</v>
      </c>
      <c r="Q53" s="88" t="s">
        <v>178</v>
      </c>
    </row>
    <row r="54" spans="1:17" ht="30.75" thickBot="1">
      <c r="A54" s="76" t="s">
        <v>219</v>
      </c>
      <c r="B54" s="75" t="s">
        <v>213</v>
      </c>
      <c r="C54" s="71" t="s">
        <v>178</v>
      </c>
      <c r="D54" s="78" t="s">
        <v>178</v>
      </c>
      <c r="E54" s="72" t="s">
        <v>214</v>
      </c>
      <c r="F54" s="73">
        <v>1.7</v>
      </c>
      <c r="G54" s="73" t="s">
        <v>164</v>
      </c>
      <c r="H54" s="70">
        <v>1.3</v>
      </c>
      <c r="I54" s="73">
        <v>0.26</v>
      </c>
      <c r="J54" s="79" t="s">
        <v>215</v>
      </c>
      <c r="K54" s="73">
        <v>0.64</v>
      </c>
      <c r="L54" s="73">
        <v>0.39</v>
      </c>
      <c r="M54" s="73">
        <v>0.39</v>
      </c>
      <c r="N54" s="74">
        <v>0.53</v>
      </c>
      <c r="O54" s="72" t="s">
        <v>216</v>
      </c>
      <c r="P54" s="73">
        <v>0.25</v>
      </c>
      <c r="Q54" s="74">
        <v>0.24</v>
      </c>
    </row>
  </sheetData>
  <mergeCells count="4">
    <mergeCell ref="B50:D50"/>
    <mergeCell ref="E50:I50"/>
    <mergeCell ref="J50:N50"/>
    <mergeCell ref="O50:Q50"/>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20C9-1A0C-4C71-8D43-499016DBED2C}">
  <dimension ref="B4:N23"/>
  <sheetViews>
    <sheetView topLeftCell="A3" workbookViewId="0">
      <selection activeCell="D22" sqref="D18:D22"/>
    </sheetView>
  </sheetViews>
  <sheetFormatPr defaultRowHeight="15"/>
  <cols>
    <col min="2" max="2" width="19.28515625" bestFit="1" customWidth="1"/>
    <col min="3" max="3" width="12.28515625" bestFit="1" customWidth="1"/>
    <col min="4" max="4" width="9.7109375" bestFit="1" customWidth="1"/>
    <col min="5" max="5" width="9.7109375" customWidth="1"/>
    <col min="6" max="6" width="9.28515625" bestFit="1" customWidth="1"/>
    <col min="7" max="7" width="10.5703125" bestFit="1" customWidth="1"/>
    <col min="8" max="8" width="11.5703125" bestFit="1" customWidth="1"/>
    <col min="9" max="10" width="9.28515625" bestFit="1" customWidth="1"/>
    <col min="11" max="11" width="11.140625" customWidth="1"/>
    <col min="13" max="13" width="9.5703125" bestFit="1" customWidth="1"/>
    <col min="14" max="14" width="11.5703125" bestFit="1" customWidth="1"/>
  </cols>
  <sheetData>
    <row r="4" spans="2:14">
      <c r="B4" t="s">
        <v>137</v>
      </c>
      <c r="C4" t="s">
        <v>74</v>
      </c>
      <c r="D4" t="s">
        <v>39</v>
      </c>
      <c r="E4" t="s">
        <v>186</v>
      </c>
      <c r="F4" t="s">
        <v>181</v>
      </c>
      <c r="G4" t="s">
        <v>180</v>
      </c>
      <c r="H4" t="s">
        <v>184</v>
      </c>
      <c r="I4" t="s">
        <v>182</v>
      </c>
      <c r="J4" t="s">
        <v>187</v>
      </c>
      <c r="K4" t="s">
        <v>188</v>
      </c>
      <c r="L4" t="s">
        <v>140</v>
      </c>
      <c r="M4" t="s">
        <v>189</v>
      </c>
      <c r="N4" t="s">
        <v>190</v>
      </c>
    </row>
    <row r="5" spans="2:14">
      <c r="B5" t="s">
        <v>51</v>
      </c>
      <c r="C5">
        <v>500</v>
      </c>
      <c r="D5" t="s">
        <v>14</v>
      </c>
      <c r="E5" t="s">
        <v>147</v>
      </c>
      <c r="F5" s="5">
        <v>1.657441341</v>
      </c>
      <c r="G5" s="5">
        <v>2381.0134189999999</v>
      </c>
      <c r="H5" s="5">
        <v>2.1751999999999999E-4</v>
      </c>
      <c r="I5" s="5">
        <v>2.7480680000000002E-3</v>
      </c>
      <c r="J5" s="14">
        <f>SUM(F5:I5)</f>
        <v>2382.673825929</v>
      </c>
      <c r="K5" s="54">
        <f>F5/$J5</f>
        <v>6.9562242341490732E-4</v>
      </c>
      <c r="L5" s="54">
        <f t="shared" ref="L5:N12" si="0">G5/$J5</f>
        <v>0.99930313292951345</v>
      </c>
      <c r="M5" s="54">
        <f t="shared" si="0"/>
        <v>9.1292394969416074E-8</v>
      </c>
      <c r="N5" s="54">
        <f t="shared" si="0"/>
        <v>1.1533546766219811E-6</v>
      </c>
    </row>
    <row r="6" spans="2:14">
      <c r="B6" t="s">
        <v>54</v>
      </c>
      <c r="C6">
        <v>600</v>
      </c>
      <c r="D6" t="s">
        <v>14</v>
      </c>
      <c r="E6" t="s">
        <v>147</v>
      </c>
      <c r="F6" s="5">
        <v>3.3676562090000002</v>
      </c>
      <c r="G6" s="5">
        <v>2627.1032319999999</v>
      </c>
      <c r="H6" s="5">
        <v>2.7264599999999998E-4</v>
      </c>
      <c r="I6" s="5">
        <v>1.636881E-3</v>
      </c>
      <c r="J6" s="14">
        <f t="shared" ref="J6:J12" si="1">SUM(F6:I6)</f>
        <v>2630.4727977360003</v>
      </c>
      <c r="K6" s="54">
        <f t="shared" ref="K6:K12" si="2">F6/$J6</f>
        <v>1.2802474946323262E-3</v>
      </c>
      <c r="L6" s="54">
        <f t="shared" si="0"/>
        <v>0.99871902657997436</v>
      </c>
      <c r="M6" s="54">
        <f t="shared" si="0"/>
        <v>1.0364904751520769E-7</v>
      </c>
      <c r="N6" s="54">
        <f t="shared" si="0"/>
        <v>6.2227634568539673E-7</v>
      </c>
    </row>
    <row r="7" spans="2:14">
      <c r="B7" t="s">
        <v>55</v>
      </c>
      <c r="C7">
        <v>700</v>
      </c>
      <c r="D7" t="s">
        <v>14</v>
      </c>
      <c r="E7" t="s">
        <v>147</v>
      </c>
      <c r="F7" s="5">
        <v>1.312577984</v>
      </c>
      <c r="G7" s="5">
        <v>2203.7014570000001</v>
      </c>
      <c r="H7" s="5">
        <v>0.395409803</v>
      </c>
      <c r="I7" s="5">
        <v>0.92163362500000001</v>
      </c>
      <c r="J7" s="14">
        <f t="shared" si="1"/>
        <v>2206.3310784120004</v>
      </c>
      <c r="K7" s="54">
        <f t="shared" si="2"/>
        <v>5.9491433395604607E-4</v>
      </c>
      <c r="L7" s="54">
        <f t="shared" si="0"/>
        <v>0.99880814740918533</v>
      </c>
      <c r="M7" s="54">
        <f t="shared" si="0"/>
        <v>1.7921598751380276E-4</v>
      </c>
      <c r="N7" s="54">
        <f t="shared" si="0"/>
        <v>4.1772226934470001E-4</v>
      </c>
    </row>
    <row r="8" spans="2:14">
      <c r="B8" t="s">
        <v>123</v>
      </c>
      <c r="C8">
        <v>750</v>
      </c>
      <c r="D8" t="s">
        <v>14</v>
      </c>
      <c r="E8" t="s">
        <v>147</v>
      </c>
      <c r="F8" s="5">
        <v>1.006007535</v>
      </c>
      <c r="G8" s="5">
        <v>2023.682712</v>
      </c>
      <c r="H8" s="5" t="s">
        <v>178</v>
      </c>
      <c r="I8" s="5" t="s">
        <v>178</v>
      </c>
      <c r="J8" s="14">
        <f t="shared" si="1"/>
        <v>2024.688719535</v>
      </c>
      <c r="K8" s="54">
        <f t="shared" si="2"/>
        <v>4.96870222713072E-4</v>
      </c>
      <c r="L8" s="54">
        <f t="shared" si="0"/>
        <v>0.99950312977728695</v>
      </c>
      <c r="M8" s="54" t="s">
        <v>178</v>
      </c>
      <c r="N8" s="54" t="s">
        <v>178</v>
      </c>
    </row>
    <row r="9" spans="2:14">
      <c r="B9" t="s">
        <v>56</v>
      </c>
      <c r="C9">
        <v>500</v>
      </c>
      <c r="D9" t="s">
        <v>12</v>
      </c>
      <c r="E9" t="s">
        <v>147</v>
      </c>
      <c r="F9" s="5">
        <v>11.14253426</v>
      </c>
      <c r="G9" s="5"/>
      <c r="H9" s="5">
        <v>0</v>
      </c>
      <c r="I9" s="5">
        <v>1.7154400000000001E-4</v>
      </c>
      <c r="J9" s="14">
        <f t="shared" si="1"/>
        <v>11.142705804</v>
      </c>
      <c r="K9" s="54">
        <f t="shared" si="2"/>
        <v>0.99998460481654838</v>
      </c>
      <c r="L9" s="54">
        <f t="shared" si="0"/>
        <v>0</v>
      </c>
      <c r="M9" s="54">
        <f t="shared" si="0"/>
        <v>0</v>
      </c>
      <c r="N9" s="54">
        <f t="shared" si="0"/>
        <v>1.5395183451619019E-5</v>
      </c>
    </row>
    <row r="10" spans="2:14">
      <c r="B10" t="s">
        <v>57</v>
      </c>
      <c r="C10">
        <v>600</v>
      </c>
      <c r="D10" t="s">
        <v>12</v>
      </c>
      <c r="E10" t="s">
        <v>147</v>
      </c>
      <c r="F10" s="5">
        <v>12.837401010000001</v>
      </c>
      <c r="G10" s="5">
        <v>945.99074529999996</v>
      </c>
      <c r="H10" s="5">
        <v>0</v>
      </c>
      <c r="I10" s="5">
        <v>3.1125340000000001E-3</v>
      </c>
      <c r="J10" s="14">
        <f t="shared" si="1"/>
        <v>958.83125884399999</v>
      </c>
      <c r="K10" s="54">
        <f t="shared" si="2"/>
        <v>1.3388592509465339E-2</v>
      </c>
      <c r="L10" s="54">
        <f t="shared" si="0"/>
        <v>0.98660816131559892</v>
      </c>
      <c r="M10" s="54">
        <f t="shared" si="0"/>
        <v>0</v>
      </c>
      <c r="N10" s="54">
        <f t="shared" si="0"/>
        <v>3.2461749356738517E-6</v>
      </c>
    </row>
    <row r="11" spans="2:14">
      <c r="B11" t="s">
        <v>58</v>
      </c>
      <c r="C11">
        <v>700</v>
      </c>
      <c r="D11" t="s">
        <v>12</v>
      </c>
      <c r="E11" t="s">
        <v>147</v>
      </c>
      <c r="F11" s="5">
        <v>4.3133665370000003</v>
      </c>
      <c r="G11" s="5">
        <v>801.32132260000003</v>
      </c>
      <c r="H11" s="5">
        <v>0</v>
      </c>
      <c r="I11" s="5">
        <v>1.156046E-3</v>
      </c>
      <c r="J11" s="14">
        <f t="shared" si="1"/>
        <v>805.63584518300001</v>
      </c>
      <c r="K11" s="54">
        <f t="shared" si="2"/>
        <v>5.3539903453777181E-3</v>
      </c>
      <c r="L11" s="54">
        <f t="shared" si="0"/>
        <v>0.99464457470605727</v>
      </c>
      <c r="M11" s="54">
        <f t="shared" si="0"/>
        <v>0</v>
      </c>
      <c r="N11" s="54">
        <f t="shared" si="0"/>
        <v>1.4349485650522468E-6</v>
      </c>
    </row>
    <row r="12" spans="2:14">
      <c r="B12" t="s">
        <v>124</v>
      </c>
      <c r="C12">
        <v>800</v>
      </c>
      <c r="D12" t="s">
        <v>12</v>
      </c>
      <c r="E12" t="s">
        <v>147</v>
      </c>
      <c r="F12" s="5">
        <v>2.567207904</v>
      </c>
      <c r="G12" s="5">
        <v>529.82080099999996</v>
      </c>
      <c r="H12" s="5" t="s">
        <v>178</v>
      </c>
      <c r="I12" s="5" t="s">
        <v>178</v>
      </c>
      <c r="J12" s="14">
        <f t="shared" si="1"/>
        <v>532.388008904</v>
      </c>
      <c r="K12" s="54">
        <f t="shared" si="2"/>
        <v>4.8220618441143703E-3</v>
      </c>
      <c r="L12" s="54">
        <f t="shared" si="0"/>
        <v>0.99517793815588551</v>
      </c>
      <c r="M12" s="54" t="s">
        <v>178</v>
      </c>
      <c r="N12" s="54" t="s">
        <v>178</v>
      </c>
    </row>
    <row r="15" spans="2:14" ht="15.75" thickBot="1"/>
    <row r="16" spans="2:14" ht="15.75" thickBot="1">
      <c r="D16" s="210" t="s">
        <v>192</v>
      </c>
      <c r="E16" s="211"/>
      <c r="F16" s="211"/>
      <c r="G16" s="211"/>
      <c r="H16" s="212"/>
      <c r="I16" s="210" t="s">
        <v>193</v>
      </c>
      <c r="J16" s="211"/>
      <c r="K16" s="211"/>
      <c r="L16" s="212"/>
    </row>
    <row r="17" spans="2:12" ht="15.75" thickBot="1">
      <c r="B17" s="30" t="s">
        <v>44</v>
      </c>
      <c r="C17" s="61" t="s">
        <v>74</v>
      </c>
      <c r="D17" s="58" t="s">
        <v>138</v>
      </c>
      <c r="E17" s="59" t="s">
        <v>191</v>
      </c>
      <c r="F17" s="59" t="s">
        <v>185</v>
      </c>
      <c r="G17" s="59" t="s">
        <v>183</v>
      </c>
      <c r="H17" s="60" t="s">
        <v>187</v>
      </c>
      <c r="I17" s="58" t="s">
        <v>188</v>
      </c>
      <c r="J17" s="59" t="s">
        <v>140</v>
      </c>
      <c r="K17" s="59" t="s">
        <v>189</v>
      </c>
      <c r="L17" s="60" t="s">
        <v>190</v>
      </c>
    </row>
    <row r="18" spans="2:12">
      <c r="B18" s="213" t="s">
        <v>14</v>
      </c>
      <c r="C18" s="61">
        <v>500</v>
      </c>
      <c r="D18" s="143">
        <v>1.657441341</v>
      </c>
      <c r="E18" s="39">
        <v>2381.0134189999999</v>
      </c>
      <c r="F18" s="51">
        <v>2.1751999999999999E-4</v>
      </c>
      <c r="G18" s="49">
        <v>2.7480680000000002E-3</v>
      </c>
      <c r="H18" s="56">
        <f>SUM(D18:G18)</f>
        <v>2382.673825929</v>
      </c>
      <c r="I18" s="112">
        <f t="shared" ref="I18:J22" si="3">D18/$H18</f>
        <v>6.9562242341490732E-4</v>
      </c>
      <c r="J18" s="110">
        <f t="shared" si="3"/>
        <v>0.99930313292951345</v>
      </c>
      <c r="K18" s="63">
        <f t="shared" ref="K18:L20" si="4">F18/$H18</f>
        <v>9.1292394969416074E-8</v>
      </c>
      <c r="L18" s="64">
        <f t="shared" si="4"/>
        <v>1.1533546766219811E-6</v>
      </c>
    </row>
    <row r="19" spans="2:12">
      <c r="B19" s="214"/>
      <c r="C19" s="55">
        <v>600</v>
      </c>
      <c r="D19" s="143">
        <v>3.3676562090000002</v>
      </c>
      <c r="E19" s="39">
        <v>2627.1032319999999</v>
      </c>
      <c r="F19" s="51">
        <v>2.7264599999999998E-4</v>
      </c>
      <c r="G19" s="49">
        <v>1.636881E-3</v>
      </c>
      <c r="H19" s="56">
        <f>SUM(D19:G19)</f>
        <v>2630.4727977360003</v>
      </c>
      <c r="I19" s="112">
        <f t="shared" si="3"/>
        <v>1.2802474946323262E-3</v>
      </c>
      <c r="J19" s="110">
        <f t="shared" si="3"/>
        <v>0.99871902657997436</v>
      </c>
      <c r="K19" s="63">
        <f t="shared" si="4"/>
        <v>1.0364904751520769E-7</v>
      </c>
      <c r="L19" s="64">
        <f t="shared" si="4"/>
        <v>6.2227634568539673E-7</v>
      </c>
    </row>
    <row r="20" spans="2:12" ht="15.75" thickBot="1">
      <c r="B20" s="215"/>
      <c r="C20" s="60">
        <v>700</v>
      </c>
      <c r="D20" s="143">
        <v>1.312577984</v>
      </c>
      <c r="E20" s="39">
        <v>2203.7014570000001</v>
      </c>
      <c r="F20" s="48">
        <v>0.395409803</v>
      </c>
      <c r="G20" s="48">
        <v>0.92163362500000001</v>
      </c>
      <c r="H20" s="56">
        <f>SUM(D20:G20)</f>
        <v>2206.3310784120004</v>
      </c>
      <c r="I20" s="112">
        <f t="shared" si="3"/>
        <v>5.9491433395604607E-4</v>
      </c>
      <c r="J20" s="110">
        <f t="shared" si="3"/>
        <v>0.99880814740918533</v>
      </c>
      <c r="K20" s="63">
        <f t="shared" si="4"/>
        <v>1.7921598751380276E-4</v>
      </c>
      <c r="L20" s="64">
        <f t="shared" si="4"/>
        <v>4.1772226934470001E-4</v>
      </c>
    </row>
    <row r="21" spans="2:12">
      <c r="B21" s="213" t="s">
        <v>12</v>
      </c>
      <c r="C21" s="61">
        <v>600</v>
      </c>
      <c r="D21" s="17">
        <v>12.837401010000001</v>
      </c>
      <c r="E21" s="18">
        <v>945.99074529999996</v>
      </c>
      <c r="F21" s="18" t="s">
        <v>164</v>
      </c>
      <c r="G21" s="62">
        <v>3.1125340000000001E-3</v>
      </c>
      <c r="H21" s="19">
        <f>SUM(D21:G21)</f>
        <v>958.83125884399999</v>
      </c>
      <c r="I21" s="112">
        <f t="shared" si="3"/>
        <v>1.3388592509465339E-2</v>
      </c>
      <c r="J21" s="110">
        <f t="shared" si="3"/>
        <v>0.98660816131559892</v>
      </c>
      <c r="K21" s="54" t="s">
        <v>164</v>
      </c>
      <c r="L21" s="64">
        <f>G21/$H21</f>
        <v>3.2461749356738517E-6</v>
      </c>
    </row>
    <row r="22" spans="2:12" ht="15.75" thickBot="1">
      <c r="B22" s="215"/>
      <c r="C22" s="60">
        <v>700</v>
      </c>
      <c r="D22" s="144">
        <v>4.3133665370000003</v>
      </c>
      <c r="E22" s="21">
        <v>801.32132260000003</v>
      </c>
      <c r="F22" s="21" t="s">
        <v>164</v>
      </c>
      <c r="G22" s="57">
        <v>1.156046E-3</v>
      </c>
      <c r="H22" s="22">
        <f>SUM(D22:G22)</f>
        <v>805.63584518300001</v>
      </c>
      <c r="I22" s="113">
        <f t="shared" si="3"/>
        <v>5.3539903453777181E-3</v>
      </c>
      <c r="J22" s="111">
        <f t="shared" si="3"/>
        <v>0.99464457470605727</v>
      </c>
      <c r="K22" s="65" t="s">
        <v>164</v>
      </c>
      <c r="L22" s="66">
        <f>G22/$H22</f>
        <v>1.4349485650522468E-6</v>
      </c>
    </row>
    <row r="23" spans="2:12">
      <c r="J23" s="4"/>
    </row>
  </sheetData>
  <mergeCells count="4">
    <mergeCell ref="D16:H16"/>
    <mergeCell ref="B18:B20"/>
    <mergeCell ref="B21:B22"/>
    <mergeCell ref="I16:L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A3AB-1962-4CF8-9D19-3812D17D87C5}">
  <dimension ref="A3:T35"/>
  <sheetViews>
    <sheetView workbookViewId="0">
      <pane ySplit="1" topLeftCell="A2" activePane="bottomLeft" state="frozen"/>
      <selection pane="bottomLeft" activeCell="A25" sqref="A25:L29"/>
    </sheetView>
  </sheetViews>
  <sheetFormatPr defaultRowHeight="15"/>
  <cols>
    <col min="2" max="2" width="12.28515625" bestFit="1" customWidth="1"/>
    <col min="3" max="3" width="24.5703125" bestFit="1" customWidth="1"/>
    <col min="4" max="4" width="17" bestFit="1" customWidth="1"/>
    <col min="5" max="6" width="13.7109375" bestFit="1" customWidth="1"/>
    <col min="7" max="7" width="14.5703125" bestFit="1" customWidth="1"/>
    <col min="8" max="8" width="16.140625" bestFit="1" customWidth="1"/>
    <col min="9" max="9" width="12.42578125" bestFit="1" customWidth="1"/>
    <col min="10" max="10" width="12.140625" bestFit="1" customWidth="1"/>
    <col min="11" max="11" width="18.42578125" bestFit="1" customWidth="1"/>
    <col min="12" max="12" width="18.7109375" bestFit="1" customWidth="1"/>
    <col min="13" max="13" width="16.28515625" bestFit="1" customWidth="1"/>
    <col min="14" max="14" width="12.5703125" bestFit="1" customWidth="1"/>
    <col min="15" max="15" width="13.42578125" bestFit="1" customWidth="1"/>
    <col min="16" max="16" width="12.85546875" bestFit="1" customWidth="1"/>
    <col min="17" max="17" width="21" bestFit="1" customWidth="1"/>
    <col min="18" max="18" width="15.140625" bestFit="1" customWidth="1"/>
    <col min="19" max="19" width="24.42578125" bestFit="1" customWidth="1"/>
    <col min="20" max="20" width="31.140625" bestFit="1" customWidth="1"/>
  </cols>
  <sheetData>
    <row r="3" spans="1:15">
      <c r="K3" t="s">
        <v>333</v>
      </c>
    </row>
    <row r="4" spans="1:15" ht="17.25">
      <c r="A4" s="142"/>
      <c r="B4" s="142"/>
      <c r="C4" s="142"/>
      <c r="D4" s="218" t="s">
        <v>400</v>
      </c>
      <c r="E4" s="218"/>
      <c r="F4" s="218"/>
      <c r="G4" s="218"/>
      <c r="H4" s="218" t="s">
        <v>223</v>
      </c>
      <c r="I4" s="218"/>
      <c r="J4" s="218"/>
    </row>
    <row r="5" spans="1:15" s="7" customFormat="1">
      <c r="A5" s="147" t="s">
        <v>39</v>
      </c>
      <c r="B5" s="147" t="s">
        <v>74</v>
      </c>
      <c r="C5" s="147" t="s">
        <v>39</v>
      </c>
      <c r="D5" s="147" t="s">
        <v>138</v>
      </c>
      <c r="E5" s="147" t="s">
        <v>183</v>
      </c>
      <c r="F5" s="147" t="s">
        <v>191</v>
      </c>
      <c r="G5" s="147" t="s">
        <v>187</v>
      </c>
      <c r="H5" s="147" t="s">
        <v>138</v>
      </c>
      <c r="I5" s="147" t="s">
        <v>183</v>
      </c>
      <c r="J5" s="147" t="s">
        <v>191</v>
      </c>
    </row>
    <row r="6" spans="1:15">
      <c r="A6" s="221" t="s">
        <v>14</v>
      </c>
      <c r="B6" s="132">
        <v>500</v>
      </c>
      <c r="C6" s="219" t="s">
        <v>164</v>
      </c>
      <c r="D6" s="53">
        <v>1.657441340845244</v>
      </c>
      <c r="E6" s="53">
        <v>2.9655876534985381</v>
      </c>
      <c r="F6" s="14">
        <v>1190.506709597556</v>
      </c>
      <c r="G6" s="14">
        <v>1195.1297385918999</v>
      </c>
      <c r="H6" s="44">
        <v>1.386829636419255E-3</v>
      </c>
      <c r="I6" s="44">
        <v>2.4813939087421498E-3</v>
      </c>
      <c r="J6" s="44">
        <v>0.99613177645483864</v>
      </c>
      <c r="L6" s="216">
        <v>1</v>
      </c>
    </row>
    <row r="7" spans="1:15">
      <c r="A7" s="221"/>
      <c r="B7" s="132">
        <v>600</v>
      </c>
      <c r="C7" s="219"/>
      <c r="D7" s="5">
        <v>3.3676562092236262</v>
      </c>
      <c r="E7" s="53">
        <v>1.9095272081436969</v>
      </c>
      <c r="F7" s="14">
        <v>2627.103232148218</v>
      </c>
      <c r="G7" s="14">
        <v>2632.3804155655862</v>
      </c>
      <c r="H7" s="44">
        <v>1.2793197325547121E-3</v>
      </c>
      <c r="I7" s="44">
        <v>7.2539941296190702E-4</v>
      </c>
      <c r="J7" s="44">
        <v>0.99799528085448341</v>
      </c>
      <c r="L7" s="216"/>
    </row>
    <row r="8" spans="1:15">
      <c r="A8" s="221"/>
      <c r="B8" s="132">
        <v>700</v>
      </c>
      <c r="C8" s="219"/>
      <c r="D8" s="53">
        <v>1.3125779836064051</v>
      </c>
      <c r="E8" s="14">
        <v>1317.0434282136609</v>
      </c>
      <c r="F8" s="14">
        <v>2203.701456622598</v>
      </c>
      <c r="G8" s="14">
        <v>3522.057462819866</v>
      </c>
      <c r="H8" s="44">
        <v>3.7267364245542882E-4</v>
      </c>
      <c r="I8" s="44">
        <v>0.37394149360618217</v>
      </c>
      <c r="J8" s="44">
        <v>0.62568583275136236</v>
      </c>
      <c r="L8" s="216"/>
    </row>
    <row r="9" spans="1:15">
      <c r="A9" s="221" t="s">
        <v>12</v>
      </c>
      <c r="B9" s="132">
        <v>600</v>
      </c>
      <c r="C9" s="220">
        <v>1.48</v>
      </c>
      <c r="D9" s="14">
        <v>12.83740101391675</v>
      </c>
      <c r="E9" s="53">
        <v>3.112534092801603</v>
      </c>
      <c r="F9" s="14">
        <v>945.99074532364398</v>
      </c>
      <c r="G9" s="14">
        <v>961.94068043036236</v>
      </c>
      <c r="H9" s="44">
        <v>1.3345314607313859E-2</v>
      </c>
      <c r="I9" s="44">
        <v>3.2356819460105241E-3</v>
      </c>
      <c r="J9" s="44">
        <v>0.98341900344667554</v>
      </c>
      <c r="L9" s="5">
        <f>G9/C9</f>
        <v>649.95991920970425</v>
      </c>
    </row>
    <row r="10" spans="1:15">
      <c r="A10" s="221"/>
      <c r="B10" s="132">
        <v>700</v>
      </c>
      <c r="C10" s="220"/>
      <c r="D10" s="53">
        <v>4.3133665374163579</v>
      </c>
      <c r="E10" s="53">
        <v>1.1560455528972959</v>
      </c>
      <c r="F10" s="14">
        <v>801.32132261931258</v>
      </c>
      <c r="G10" s="14">
        <v>806.79073470962624</v>
      </c>
      <c r="H10" s="44">
        <v>5.3463263171568158E-3</v>
      </c>
      <c r="I10" s="44">
        <v>1.4328939378727131E-3</v>
      </c>
      <c r="J10" s="44">
        <v>0.99322077974497047</v>
      </c>
      <c r="L10" s="5">
        <f>1-G10/C9</f>
        <v>-544.12887480380152</v>
      </c>
    </row>
    <row r="11" spans="1:15">
      <c r="D11" s="4"/>
      <c r="E11" s="4"/>
      <c r="F11" s="4"/>
    </row>
    <row r="13" spans="1:15" s="142" customFormat="1" ht="57">
      <c r="A13" s="150"/>
      <c r="B13" s="150"/>
      <c r="C13" s="151" t="s">
        <v>397</v>
      </c>
      <c r="D13" s="217" t="s">
        <v>403</v>
      </c>
      <c r="E13" s="217"/>
      <c r="F13" s="217"/>
      <c r="G13" s="217"/>
      <c r="H13" s="217" t="s">
        <v>396</v>
      </c>
      <c r="I13" s="217"/>
      <c r="J13" s="217"/>
      <c r="K13" s="152" t="s">
        <v>402</v>
      </c>
      <c r="M13"/>
      <c r="N13"/>
      <c r="O13"/>
    </row>
    <row r="14" spans="1:15" s="142" customFormat="1">
      <c r="A14" s="150"/>
      <c r="B14" s="150"/>
      <c r="C14" s="147" t="s">
        <v>398</v>
      </c>
      <c r="D14" s="217" t="s">
        <v>404</v>
      </c>
      <c r="E14" s="217"/>
      <c r="F14" s="217"/>
      <c r="G14" s="217"/>
      <c r="H14" s="217" t="s">
        <v>407</v>
      </c>
      <c r="I14" s="217"/>
      <c r="J14" s="217"/>
      <c r="K14" s="147" t="s">
        <v>401</v>
      </c>
      <c r="M14"/>
      <c r="N14"/>
      <c r="O14"/>
    </row>
    <row r="15" spans="1:15" s="147" customFormat="1">
      <c r="A15" s="147" t="s">
        <v>39</v>
      </c>
      <c r="B15" s="147" t="s">
        <v>74</v>
      </c>
      <c r="C15" s="147" t="s">
        <v>39</v>
      </c>
      <c r="D15" s="147" t="s">
        <v>138</v>
      </c>
      <c r="E15" s="147" t="s">
        <v>183</v>
      </c>
      <c r="F15" s="147" t="s">
        <v>191</v>
      </c>
      <c r="G15" s="147" t="s">
        <v>187</v>
      </c>
      <c r="H15" s="147" t="s">
        <v>138</v>
      </c>
      <c r="I15" s="147" t="s">
        <v>183</v>
      </c>
      <c r="J15" s="147" t="s">
        <v>191</v>
      </c>
      <c r="M15"/>
      <c r="N15"/>
      <c r="O15"/>
    </row>
    <row r="16" spans="1:15" s="142" customFormat="1">
      <c r="A16" s="132" t="s">
        <v>12</v>
      </c>
      <c r="B16" s="132">
        <v>600</v>
      </c>
      <c r="C16" s="154">
        <v>8.2504333333333335</v>
      </c>
      <c r="D16" s="155">
        <v>5.2716456739833077E-3</v>
      </c>
      <c r="E16" s="154" t="s">
        <v>164</v>
      </c>
      <c r="F16" s="157">
        <v>10.990566707982509</v>
      </c>
      <c r="G16" s="157">
        <v>10.995838353656501</v>
      </c>
      <c r="H16" s="156">
        <v>4.3198777453588404E-3</v>
      </c>
      <c r="I16" s="156">
        <v>0</v>
      </c>
      <c r="J16" s="156">
        <v>0.9956801222546412</v>
      </c>
      <c r="K16" s="153" t="s">
        <v>418</v>
      </c>
      <c r="L16" s="142">
        <f>G16/C16</f>
        <v>1.3327588878551633</v>
      </c>
      <c r="M16"/>
      <c r="N16"/>
      <c r="O16"/>
    </row>
    <row r="17" spans="1:20" s="142" customFormat="1">
      <c r="A17" s="132" t="s">
        <v>13</v>
      </c>
      <c r="B17" s="132">
        <v>600</v>
      </c>
      <c r="C17" s="154">
        <v>1.7802333333333329</v>
      </c>
      <c r="D17" s="157">
        <v>1.004890617060877E-2</v>
      </c>
      <c r="E17" s="155">
        <v>1.722133954195516E-3</v>
      </c>
      <c r="F17" s="157">
        <v>0.44860343695976268</v>
      </c>
      <c r="G17" s="157">
        <v>0.46037447708456702</v>
      </c>
      <c r="H17" s="156">
        <v>4.0262993342598523E-2</v>
      </c>
      <c r="I17" s="156">
        <v>1.161618597558268E-3</v>
      </c>
      <c r="J17" s="156">
        <v>0.95857538805984321</v>
      </c>
      <c r="K17" s="153" t="s">
        <v>419</v>
      </c>
      <c r="L17" s="142">
        <f t="shared" ref="L17:L18" si="0">G17/C17</f>
        <v>0.258603447348419</v>
      </c>
      <c r="M17"/>
      <c r="N17"/>
      <c r="O17"/>
    </row>
    <row r="18" spans="1:20" s="142" customFormat="1">
      <c r="A18" s="132" t="s">
        <v>8</v>
      </c>
      <c r="B18" s="132">
        <v>800</v>
      </c>
      <c r="C18" s="154">
        <v>1.180833333333333</v>
      </c>
      <c r="D18" s="155">
        <v>1.037305870400909E-3</v>
      </c>
      <c r="E18" s="157">
        <v>1.0272740881002371E-2</v>
      </c>
      <c r="F18" s="157">
        <v>3.5313437869337121</v>
      </c>
      <c r="G18" s="157">
        <v>3.5426538336851152</v>
      </c>
      <c r="H18" s="156">
        <v>1.0483005585159261E-3</v>
      </c>
      <c r="I18" s="156">
        <v>1.0407289792403881E-3</v>
      </c>
      <c r="J18" s="156">
        <v>0.99791097046224375</v>
      </c>
      <c r="K18" s="153" t="s">
        <v>420</v>
      </c>
      <c r="L18" s="142">
        <f t="shared" si="0"/>
        <v>3.0001302755272685</v>
      </c>
      <c r="M18"/>
      <c r="N18"/>
      <c r="O18"/>
    </row>
    <row r="19" spans="1:20">
      <c r="A19" s="150"/>
      <c r="B19" s="148"/>
      <c r="C19" s="147" t="s">
        <v>399</v>
      </c>
      <c r="D19" s="217" t="s">
        <v>405</v>
      </c>
      <c r="E19" s="217"/>
      <c r="F19" s="217"/>
      <c r="G19" s="217"/>
      <c r="H19" s="217" t="s">
        <v>407</v>
      </c>
      <c r="I19" s="217"/>
      <c r="J19" s="217"/>
      <c r="K19" s="147" t="s">
        <v>406</v>
      </c>
    </row>
    <row r="20" spans="1:20">
      <c r="A20" s="147" t="s">
        <v>39</v>
      </c>
      <c r="B20" s="147" t="s">
        <v>74</v>
      </c>
      <c r="C20" s="147" t="s">
        <v>39</v>
      </c>
      <c r="D20" s="147" t="s">
        <v>138</v>
      </c>
      <c r="E20" s="147" t="s">
        <v>183</v>
      </c>
      <c r="F20" s="147" t="s">
        <v>191</v>
      </c>
      <c r="G20" s="147" t="s">
        <v>187</v>
      </c>
      <c r="H20" s="147" t="s">
        <v>138</v>
      </c>
      <c r="I20" s="147" t="s">
        <v>183</v>
      </c>
      <c r="J20" s="147" t="s">
        <v>191</v>
      </c>
    </row>
    <row r="21" spans="1:20">
      <c r="A21" s="132" t="s">
        <v>12</v>
      </c>
      <c r="B21" s="132">
        <v>600</v>
      </c>
      <c r="C21" s="158">
        <v>2011.393333333333</v>
      </c>
      <c r="D21" s="157">
        <v>1.1734227912188759</v>
      </c>
      <c r="E21" s="158" t="s">
        <v>164</v>
      </c>
      <c r="F21" s="157">
        <v>270.45991046215141</v>
      </c>
      <c r="G21" s="157">
        <v>271.63333325337032</v>
      </c>
      <c r="H21" s="156">
        <v>4.3198777453588404E-3</v>
      </c>
      <c r="I21" s="156">
        <v>0</v>
      </c>
      <c r="J21" s="156">
        <v>0.9956801222546412</v>
      </c>
      <c r="K21" s="149">
        <v>-0.86</v>
      </c>
      <c r="L21">
        <f>1-G21/C21</f>
        <v>0.86495265309286251</v>
      </c>
    </row>
    <row r="22" spans="1:20">
      <c r="A22" s="132" t="s">
        <v>13</v>
      </c>
      <c r="B22" s="132">
        <v>600</v>
      </c>
      <c r="C22" s="158">
        <v>301.98</v>
      </c>
      <c r="D22" s="157">
        <v>1.243740421116031</v>
      </c>
      <c r="E22" s="157">
        <v>3.588287615403838E-2</v>
      </c>
      <c r="F22" s="157">
        <v>29.61078791813615</v>
      </c>
      <c r="G22" s="157">
        <v>30.890411215406221</v>
      </c>
      <c r="H22" s="156">
        <v>4.0262993342598523E-2</v>
      </c>
      <c r="I22" s="156">
        <v>1.161618597558268E-3</v>
      </c>
      <c r="J22" s="156">
        <v>0.95857538805984321</v>
      </c>
      <c r="K22" s="149">
        <v>-0.9</v>
      </c>
      <c r="L22">
        <f t="shared" ref="L22:L23" si="1">1-G22/C22</f>
        <v>0.89770709578314389</v>
      </c>
    </row>
    <row r="23" spans="1:20">
      <c r="A23" s="132" t="s">
        <v>8</v>
      </c>
      <c r="B23" s="132">
        <v>800</v>
      </c>
      <c r="C23" s="158">
        <v>322.90333333333331</v>
      </c>
      <c r="D23" s="157">
        <v>0.1037305870400909</v>
      </c>
      <c r="E23" s="157">
        <v>0.10298137026567269</v>
      </c>
      <c r="F23" s="157">
        <v>98.744477372347731</v>
      </c>
      <c r="G23" s="157">
        <v>98.951189329653488</v>
      </c>
      <c r="H23" s="156">
        <v>1.0483005585159261E-3</v>
      </c>
      <c r="I23" s="156">
        <v>1.0407289792403881E-3</v>
      </c>
      <c r="J23" s="156">
        <v>0.99791097046224375</v>
      </c>
      <c r="K23" s="149">
        <v>-0.69</v>
      </c>
      <c r="L23">
        <f t="shared" si="1"/>
        <v>0.69355785736808695</v>
      </c>
    </row>
    <row r="25" spans="1:20" ht="57">
      <c r="A25" s="142"/>
      <c r="B25" s="142"/>
      <c r="C25" s="142"/>
      <c r="D25" s="218" t="s">
        <v>491</v>
      </c>
      <c r="E25" s="218"/>
      <c r="F25" s="218"/>
      <c r="G25" s="218"/>
      <c r="H25" s="218" t="s">
        <v>492</v>
      </c>
      <c r="I25" s="218"/>
      <c r="J25" s="218"/>
      <c r="K25" s="152" t="s">
        <v>402</v>
      </c>
      <c r="O25" s="7" t="s">
        <v>39</v>
      </c>
      <c r="P25" s="7" t="s">
        <v>74</v>
      </c>
      <c r="Q25" s="7" t="s">
        <v>480</v>
      </c>
      <c r="R25" s="7" t="s">
        <v>481</v>
      </c>
      <c r="S25" s="7" t="s">
        <v>482</v>
      </c>
      <c r="T25" s="7" t="s">
        <v>483</v>
      </c>
    </row>
    <row r="26" spans="1:20">
      <c r="A26" s="147" t="s">
        <v>39</v>
      </c>
      <c r="B26" s="147" t="s">
        <v>74</v>
      </c>
      <c r="C26" s="147" t="s">
        <v>39</v>
      </c>
      <c r="D26" s="147" t="s">
        <v>138</v>
      </c>
      <c r="E26" s="147" t="s">
        <v>183</v>
      </c>
      <c r="F26" s="147" t="s">
        <v>191</v>
      </c>
      <c r="G26" s="147" t="s">
        <v>187</v>
      </c>
      <c r="H26" s="147" t="s">
        <v>138</v>
      </c>
      <c r="I26" s="147" t="s">
        <v>183</v>
      </c>
      <c r="J26" s="147" t="s">
        <v>191</v>
      </c>
      <c r="O26" s="163" t="s">
        <v>12</v>
      </c>
      <c r="P26" s="222">
        <v>500</v>
      </c>
      <c r="Q26" s="5">
        <v>1.0506937098293589</v>
      </c>
      <c r="R26" s="5" t="s">
        <v>490</v>
      </c>
      <c r="S26" s="5"/>
      <c r="T26" s="5">
        <v>20.733333333333331</v>
      </c>
    </row>
    <row r="27" spans="1:20">
      <c r="A27" t="s">
        <v>12</v>
      </c>
      <c r="B27">
        <v>600</v>
      </c>
      <c r="C27">
        <v>21</v>
      </c>
      <c r="D27" s="154" t="s">
        <v>164</v>
      </c>
      <c r="E27" t="s">
        <v>490</v>
      </c>
      <c r="F27">
        <v>24</v>
      </c>
      <c r="G27">
        <f>F27</f>
        <v>24</v>
      </c>
      <c r="H27" s="223">
        <v>0</v>
      </c>
      <c r="I27" t="s">
        <v>490</v>
      </c>
      <c r="J27" s="223">
        <f>F27/G27</f>
        <v>1</v>
      </c>
      <c r="K27" s="224" t="s">
        <v>493</v>
      </c>
      <c r="L27">
        <f>G27/C27</f>
        <v>1.1428571428571428</v>
      </c>
      <c r="O27" s="163"/>
      <c r="P27" s="222">
        <v>600</v>
      </c>
      <c r="Q27" s="5" t="s">
        <v>489</v>
      </c>
      <c r="R27" s="5" t="s">
        <v>490</v>
      </c>
      <c r="S27" s="5">
        <v>24.626889510252301</v>
      </c>
      <c r="T27" s="5">
        <v>20.733333333333331</v>
      </c>
    </row>
    <row r="28" spans="1:20">
      <c r="A28" t="s">
        <v>13</v>
      </c>
      <c r="B28">
        <v>600</v>
      </c>
      <c r="C28">
        <v>7.6</v>
      </c>
      <c r="D28">
        <v>0.17</v>
      </c>
      <c r="E28" t="s">
        <v>490</v>
      </c>
      <c r="F28">
        <v>5.43</v>
      </c>
      <c r="G28" s="5">
        <f>D28+F28</f>
        <v>5.6</v>
      </c>
      <c r="H28" s="223">
        <f>D28/G28</f>
        <v>3.035714285714286E-2</v>
      </c>
      <c r="I28" t="s">
        <v>490</v>
      </c>
      <c r="J28" s="223">
        <f t="shared" ref="J28:J29" si="2">F28/G28</f>
        <v>0.96964285714285714</v>
      </c>
      <c r="K28" s="224" t="s">
        <v>494</v>
      </c>
      <c r="L28">
        <f t="shared" ref="L28:L29" si="3">G28/C28</f>
        <v>0.73684210526315785</v>
      </c>
      <c r="O28" s="163"/>
      <c r="P28" s="222">
        <v>700</v>
      </c>
      <c r="Q28" s="5">
        <v>0.80627537844726782</v>
      </c>
      <c r="R28" s="5" t="s">
        <v>490</v>
      </c>
      <c r="S28" s="5"/>
      <c r="T28" s="5">
        <v>20.733333333333331</v>
      </c>
    </row>
    <row r="29" spans="1:20">
      <c r="A29" t="s">
        <v>15</v>
      </c>
      <c r="B29">
        <v>600</v>
      </c>
      <c r="C29">
        <v>17</v>
      </c>
      <c r="D29">
        <v>0.14000000000000001</v>
      </c>
      <c r="E29" t="s">
        <v>490</v>
      </c>
      <c r="F29">
        <v>22.37</v>
      </c>
      <c r="G29">
        <f>F29+D29</f>
        <v>22.51</v>
      </c>
      <c r="H29" s="223">
        <f>D29/G29</f>
        <v>6.2194580186583741E-3</v>
      </c>
      <c r="I29" t="s">
        <v>490</v>
      </c>
      <c r="J29" s="223">
        <f t="shared" si="2"/>
        <v>0.99378054198134158</v>
      </c>
      <c r="K29" s="224" t="s">
        <v>495</v>
      </c>
      <c r="L29">
        <f t="shared" si="3"/>
        <v>1.3241176470588236</v>
      </c>
      <c r="O29" s="163"/>
      <c r="P29" s="222">
        <v>800</v>
      </c>
      <c r="Q29" s="5">
        <v>0.1810180948664134</v>
      </c>
      <c r="R29" s="5" t="s">
        <v>490</v>
      </c>
      <c r="S29" s="5"/>
      <c r="T29" s="5">
        <v>20.733333333333331</v>
      </c>
    </row>
    <row r="30" spans="1:20">
      <c r="O30" s="163" t="s">
        <v>13</v>
      </c>
      <c r="P30" s="222">
        <v>500</v>
      </c>
      <c r="Q30" s="5">
        <v>0.33484604633963361</v>
      </c>
      <c r="R30" s="5" t="s">
        <v>490</v>
      </c>
      <c r="S30" s="5"/>
      <c r="T30" s="5">
        <v>7.6333333333333329</v>
      </c>
    </row>
    <row r="31" spans="1:20">
      <c r="O31" s="163"/>
      <c r="P31" s="222">
        <v>600</v>
      </c>
      <c r="Q31" s="5">
        <v>0.1678404028495683</v>
      </c>
      <c r="R31" s="5" t="s">
        <v>490</v>
      </c>
      <c r="S31" s="5">
        <v>5.4286444516582941</v>
      </c>
      <c r="T31" s="5">
        <v>7.6333333333333329</v>
      </c>
    </row>
    <row r="32" spans="1:20">
      <c r="O32" s="163"/>
      <c r="P32" s="222">
        <v>700</v>
      </c>
      <c r="Q32" s="5">
        <v>0.17937023928830431</v>
      </c>
      <c r="R32" s="5" t="s">
        <v>490</v>
      </c>
      <c r="S32" s="5"/>
      <c r="T32" s="5">
        <v>7.6333333333333329</v>
      </c>
    </row>
    <row r="33" spans="15:20">
      <c r="O33" s="163"/>
      <c r="P33" s="222">
        <v>800</v>
      </c>
      <c r="Q33" s="5">
        <v>0.21257370224323471</v>
      </c>
      <c r="R33" s="5" t="s">
        <v>490</v>
      </c>
      <c r="S33" s="5"/>
      <c r="T33" s="5">
        <v>7.6333333333333329</v>
      </c>
    </row>
    <row r="34" spans="15:20">
      <c r="O34" s="163" t="s">
        <v>15</v>
      </c>
      <c r="P34" s="222">
        <v>600</v>
      </c>
      <c r="Q34" s="5">
        <v>0.14207702137322939</v>
      </c>
      <c r="R34" s="5" t="s">
        <v>490</v>
      </c>
      <c r="S34" s="5">
        <v>22.36596625567941</v>
      </c>
      <c r="T34" s="5">
        <v>16.633333333333329</v>
      </c>
    </row>
    <row r="35" spans="15:20">
      <c r="O35" s="163"/>
      <c r="P35" s="222">
        <v>750</v>
      </c>
      <c r="Q35" s="5">
        <v>0.1173988435078779</v>
      </c>
      <c r="R35" s="5" t="s">
        <v>490</v>
      </c>
      <c r="S35" s="5"/>
      <c r="T35" s="5">
        <v>16.633333333333329</v>
      </c>
    </row>
  </sheetData>
  <mergeCells count="18">
    <mergeCell ref="A6:A8"/>
    <mergeCell ref="A9:A10"/>
    <mergeCell ref="O26:O29"/>
    <mergeCell ref="O30:O33"/>
    <mergeCell ref="O34:O35"/>
    <mergeCell ref="D25:G25"/>
    <mergeCell ref="H25:J25"/>
    <mergeCell ref="D4:G4"/>
    <mergeCell ref="H4:J4"/>
    <mergeCell ref="H13:J13"/>
    <mergeCell ref="C6:C8"/>
    <mergeCell ref="C9:C10"/>
    <mergeCell ref="L6:L8"/>
    <mergeCell ref="D13:G13"/>
    <mergeCell ref="D14:G14"/>
    <mergeCell ref="D19:G19"/>
    <mergeCell ref="H14:J14"/>
    <mergeCell ref="H19:J19"/>
  </mergeCells>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B00CB-0724-4323-AEFE-E3FA7A1AF9B1}">
  <dimension ref="A1:M14"/>
  <sheetViews>
    <sheetView tabSelected="1" workbookViewId="0">
      <selection activeCell="Q13" sqref="Q13"/>
    </sheetView>
  </sheetViews>
  <sheetFormatPr defaultRowHeight="15"/>
  <cols>
    <col min="3" max="3" width="16.7109375" bestFit="1" customWidth="1"/>
    <col min="7" max="7" width="16.28515625" bestFit="1" customWidth="1"/>
    <col min="8" max="8" width="19.28515625" bestFit="1" customWidth="1"/>
    <col min="9" max="9" width="11.42578125" bestFit="1" customWidth="1"/>
    <col min="10" max="10" width="14.42578125" bestFit="1" customWidth="1"/>
    <col min="11" max="11" width="27.28515625" bestFit="1" customWidth="1"/>
  </cols>
  <sheetData>
    <row r="1" spans="1:13">
      <c r="A1" t="s">
        <v>39</v>
      </c>
      <c r="B1" t="s">
        <v>74</v>
      </c>
      <c r="C1" t="s">
        <v>45</v>
      </c>
      <c r="D1" t="s">
        <v>46</v>
      </c>
      <c r="E1" t="s">
        <v>408</v>
      </c>
      <c r="F1" t="s">
        <v>409</v>
      </c>
      <c r="G1" t="s">
        <v>263</v>
      </c>
      <c r="H1" t="s">
        <v>414</v>
      </c>
      <c r="I1" t="s">
        <v>415</v>
      </c>
      <c r="J1" t="s">
        <v>171</v>
      </c>
      <c r="K1" t="s">
        <v>416</v>
      </c>
      <c r="L1" t="s">
        <v>417</v>
      </c>
      <c r="M1" t="s">
        <v>413</v>
      </c>
    </row>
    <row r="2" spans="1:13">
      <c r="A2" s="163" t="s">
        <v>14</v>
      </c>
      <c r="B2" s="4">
        <v>500</v>
      </c>
      <c r="C2" s="163" t="s">
        <v>221</v>
      </c>
      <c r="D2" s="163" t="s">
        <v>147</v>
      </c>
      <c r="E2" s="163" t="s">
        <v>410</v>
      </c>
      <c r="F2" s="6">
        <v>0.30757479999999998</v>
      </c>
      <c r="G2" s="39">
        <v>3870.625</v>
      </c>
      <c r="H2" s="39">
        <v>570.78894190000005</v>
      </c>
      <c r="I2" s="39">
        <v>27.852699999999999</v>
      </c>
      <c r="J2" s="48">
        <v>1.917797966</v>
      </c>
      <c r="K2" s="39">
        <v>74.406669350000001</v>
      </c>
      <c r="L2" s="39">
        <v>175.5602945</v>
      </c>
      <c r="M2" s="4">
        <v>16</v>
      </c>
    </row>
    <row r="3" spans="1:13">
      <c r="A3" s="163"/>
      <c r="B3" s="4">
        <v>600</v>
      </c>
      <c r="C3" s="163"/>
      <c r="D3" s="163"/>
      <c r="E3" s="163"/>
      <c r="F3" s="6">
        <v>0.31795038799999997</v>
      </c>
      <c r="G3" s="39">
        <v>8262.6200000000008</v>
      </c>
      <c r="H3" s="39"/>
      <c r="I3" s="39">
        <v>66.697999999999993</v>
      </c>
      <c r="J3" s="48"/>
      <c r="K3" s="39">
        <v>164.193952</v>
      </c>
      <c r="L3" s="39"/>
      <c r="M3" s="4">
        <v>16</v>
      </c>
    </row>
    <row r="4" spans="1:13">
      <c r="A4" s="163"/>
      <c r="B4" s="4">
        <v>700</v>
      </c>
      <c r="C4" s="163"/>
      <c r="D4" s="163"/>
      <c r="E4" s="163"/>
      <c r="F4" s="6">
        <v>0.26600295200000001</v>
      </c>
      <c r="G4" s="39">
        <v>8284.5</v>
      </c>
      <c r="H4" s="39"/>
      <c r="I4" s="39">
        <v>56.439900000000002</v>
      </c>
      <c r="J4" s="48"/>
      <c r="K4" s="39">
        <v>137.73134099999999</v>
      </c>
      <c r="L4" s="39"/>
      <c r="M4" s="4">
        <v>16</v>
      </c>
    </row>
    <row r="5" spans="1:13">
      <c r="A5" s="163"/>
      <c r="B5" s="4">
        <v>750</v>
      </c>
      <c r="C5" s="163"/>
      <c r="D5" s="163"/>
      <c r="E5" s="163"/>
      <c r="F5" s="6">
        <v>0.12869967600000001</v>
      </c>
      <c r="G5" s="39">
        <v>7862.0349999999999</v>
      </c>
      <c r="H5" s="39">
        <v>3990.4044050000002</v>
      </c>
      <c r="I5" s="39">
        <v>106.61575000000001</v>
      </c>
      <c r="J5" s="39">
        <v>73.114989460000004</v>
      </c>
      <c r="K5" s="39">
        <v>63.240084760000002</v>
      </c>
      <c r="L5" s="39">
        <v>513.56375349999996</v>
      </c>
      <c r="M5" s="4">
        <v>16</v>
      </c>
    </row>
    <row r="6" spans="1:13">
      <c r="A6" s="163" t="s">
        <v>12</v>
      </c>
      <c r="B6" s="4">
        <v>600</v>
      </c>
      <c r="C6" s="163"/>
      <c r="D6" s="163"/>
      <c r="E6" s="163" t="s">
        <v>411</v>
      </c>
      <c r="F6" s="6">
        <v>0.21793707500000001</v>
      </c>
      <c r="G6" s="39">
        <v>4340.66</v>
      </c>
      <c r="H6" s="4"/>
      <c r="I6" s="39">
        <v>64.404499999999999</v>
      </c>
      <c r="J6" s="4"/>
      <c r="K6" s="39">
        <v>59.124421580000003</v>
      </c>
      <c r="L6" s="4"/>
      <c r="M6" s="4">
        <v>16</v>
      </c>
    </row>
    <row r="7" spans="1:13">
      <c r="A7" s="163"/>
      <c r="B7" s="4">
        <v>700</v>
      </c>
      <c r="C7" s="163"/>
      <c r="D7" s="163"/>
      <c r="E7" s="163"/>
      <c r="F7" s="6">
        <v>0.22315209499999999</v>
      </c>
      <c r="G7" s="39">
        <v>3590.92</v>
      </c>
      <c r="H7" s="4"/>
      <c r="I7" s="39">
        <v>50.515300000000003</v>
      </c>
      <c r="J7" s="4"/>
      <c r="K7" s="39">
        <v>50.08258266</v>
      </c>
      <c r="L7" s="4"/>
      <c r="M7" s="4">
        <v>16</v>
      </c>
    </row>
    <row r="8" spans="1:13">
      <c r="A8" s="163"/>
      <c r="B8" s="4">
        <v>800</v>
      </c>
      <c r="C8" s="163"/>
      <c r="D8" s="163"/>
      <c r="E8" s="163"/>
      <c r="F8" s="6">
        <v>0.20670851700000001</v>
      </c>
      <c r="G8" s="39">
        <v>2563.13</v>
      </c>
      <c r="H8" s="4"/>
      <c r="I8" s="39">
        <v>38.753300000000003</v>
      </c>
      <c r="J8" s="4"/>
      <c r="K8" s="39">
        <v>33.113800060000003</v>
      </c>
      <c r="L8" s="4"/>
      <c r="M8" s="4">
        <v>16</v>
      </c>
    </row>
    <row r="9" spans="1:13">
      <c r="A9" s="92" t="s">
        <v>12</v>
      </c>
      <c r="B9" s="4">
        <v>600</v>
      </c>
      <c r="C9" s="163" t="s">
        <v>220</v>
      </c>
      <c r="D9" s="163" t="s">
        <v>255</v>
      </c>
      <c r="E9" s="163" t="s">
        <v>411</v>
      </c>
      <c r="F9" s="6">
        <v>0.21793707500000001</v>
      </c>
      <c r="G9" s="39">
        <v>1241</v>
      </c>
      <c r="H9" s="4"/>
      <c r="I9" s="39">
        <v>50.43</v>
      </c>
      <c r="J9" s="4"/>
      <c r="K9" s="39">
        <v>18.030660699999999</v>
      </c>
      <c r="L9" s="4"/>
      <c r="M9" s="4">
        <v>15</v>
      </c>
    </row>
    <row r="10" spans="1:13">
      <c r="A10" s="4" t="s">
        <v>13</v>
      </c>
      <c r="B10" s="4">
        <v>600</v>
      </c>
      <c r="C10" s="163"/>
      <c r="D10" s="163"/>
      <c r="E10" s="163"/>
      <c r="F10" s="6">
        <v>0.24675656600000001</v>
      </c>
      <c r="G10" s="39">
        <v>120</v>
      </c>
      <c r="H10" s="4"/>
      <c r="I10" s="48">
        <v>1.8180000000000001</v>
      </c>
      <c r="J10" s="4"/>
      <c r="K10" s="48">
        <v>5.9221575839999998</v>
      </c>
      <c r="L10" s="4"/>
      <c r="M10" s="4">
        <v>5</v>
      </c>
    </row>
    <row r="11" spans="1:13">
      <c r="A11" s="4" t="s">
        <v>8</v>
      </c>
      <c r="B11" s="4">
        <v>800</v>
      </c>
      <c r="C11" s="163"/>
      <c r="D11" s="163"/>
      <c r="E11" s="92" t="s">
        <v>412</v>
      </c>
      <c r="F11" s="6">
        <v>0.22340379499999999</v>
      </c>
      <c r="G11" s="39">
        <v>442</v>
      </c>
      <c r="H11" s="4"/>
      <c r="I11" s="39">
        <v>15.807</v>
      </c>
      <c r="J11" s="4"/>
      <c r="K11" s="39">
        <v>10.9716086</v>
      </c>
      <c r="L11" s="4"/>
      <c r="M11" s="4">
        <v>9</v>
      </c>
    </row>
    <row r="12" spans="1:13">
      <c r="A12" s="4" t="s">
        <v>12</v>
      </c>
      <c r="B12" s="4">
        <v>600</v>
      </c>
      <c r="C12" s="163" t="s">
        <v>249</v>
      </c>
      <c r="D12" s="163" t="s">
        <v>256</v>
      </c>
      <c r="E12" s="163" t="s">
        <v>411</v>
      </c>
      <c r="F12" s="6">
        <v>0.21793707500000001</v>
      </c>
      <c r="G12" s="39">
        <v>113</v>
      </c>
      <c r="H12" s="4"/>
      <c r="I12" s="4"/>
      <c r="J12" s="4"/>
      <c r="K12" s="48">
        <v>3.518127073</v>
      </c>
      <c r="L12" s="4"/>
      <c r="M12" s="4">
        <v>7</v>
      </c>
    </row>
    <row r="13" spans="1:13">
      <c r="A13" s="4" t="s">
        <v>13</v>
      </c>
      <c r="B13" s="4">
        <v>600</v>
      </c>
      <c r="C13" s="163"/>
      <c r="D13" s="163"/>
      <c r="E13" s="163"/>
      <c r="F13" s="6">
        <v>0.24675656600000001</v>
      </c>
      <c r="G13" s="39">
        <v>22</v>
      </c>
      <c r="H13" s="4"/>
      <c r="I13" s="4"/>
      <c r="J13" s="4"/>
      <c r="K13" s="48">
        <v>0.77552063599999999</v>
      </c>
      <c r="L13" s="4"/>
      <c r="M13" s="4">
        <v>7</v>
      </c>
    </row>
    <row r="14" spans="1:13">
      <c r="A14" s="4" t="s">
        <v>15</v>
      </c>
      <c r="B14" s="4">
        <v>600</v>
      </c>
      <c r="C14" s="163"/>
      <c r="D14" s="163"/>
      <c r="E14" s="163"/>
      <c r="F14" s="6">
        <v>0.21099968199999999</v>
      </c>
      <c r="G14" s="39">
        <v>106</v>
      </c>
      <c r="H14" s="4"/>
      <c r="I14" s="4"/>
      <c r="J14" s="4"/>
      <c r="K14" s="48">
        <v>3.195138037</v>
      </c>
      <c r="L14" s="4"/>
      <c r="M14" s="4">
        <v>7</v>
      </c>
    </row>
  </sheetData>
  <autoFilter ref="A1:M14" xr:uid="{874B00CB-0724-4323-AEFE-E3FA7A1AF9B1}">
    <sortState xmlns:xlrd2="http://schemas.microsoft.com/office/spreadsheetml/2017/richdata2" ref="A2:M14">
      <sortCondition ref="C9:C14"/>
    </sortState>
  </autoFilter>
  <mergeCells count="12">
    <mergeCell ref="A2:A5"/>
    <mergeCell ref="E2:E5"/>
    <mergeCell ref="E6:E8"/>
    <mergeCell ref="A6:A8"/>
    <mergeCell ref="E12:E14"/>
    <mergeCell ref="E9:E10"/>
    <mergeCell ref="D2:D8"/>
    <mergeCell ref="D9:D11"/>
    <mergeCell ref="D12:D14"/>
    <mergeCell ref="C2:C8"/>
    <mergeCell ref="C9:C11"/>
    <mergeCell ref="C12:C1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F14B-838E-446A-A93F-C01ACB838A91}">
  <sheetPr filterMode="1"/>
  <dimension ref="A1:AC218"/>
  <sheetViews>
    <sheetView workbookViewId="0">
      <selection activeCell="V129" sqref="V129"/>
    </sheetView>
  </sheetViews>
  <sheetFormatPr defaultRowHeight="15"/>
  <cols>
    <col min="1" max="1" width="18.5703125" bestFit="1" customWidth="1"/>
    <col min="3" max="3" width="18.5703125" bestFit="1" customWidth="1"/>
    <col min="4" max="4" width="10.42578125" bestFit="1" customWidth="1"/>
    <col min="11" max="12" width="9.7109375" bestFit="1" customWidth="1"/>
    <col min="25" max="25" width="15" bestFit="1" customWidth="1"/>
  </cols>
  <sheetData>
    <row r="1" spans="1:4" s="226" customFormat="1">
      <c r="A1" s="226" t="s">
        <v>260</v>
      </c>
    </row>
    <row r="2" spans="1:4" s="8" customFormat="1">
      <c r="A2" s="227"/>
      <c r="B2" s="227" t="s">
        <v>57</v>
      </c>
      <c r="C2" s="8" t="s">
        <v>61</v>
      </c>
      <c r="D2" s="8" t="s">
        <v>65</v>
      </c>
    </row>
    <row r="3" spans="1:4">
      <c r="A3" s="226" t="s">
        <v>230</v>
      </c>
      <c r="B3" s="5">
        <v>3.83</v>
      </c>
      <c r="C3" s="5">
        <v>0.42000000000000004</v>
      </c>
      <c r="D3" s="5">
        <v>1.49</v>
      </c>
    </row>
    <row r="4" spans="1:4">
      <c r="A4" s="226" t="s">
        <v>239</v>
      </c>
      <c r="B4" s="5">
        <v>0.11</v>
      </c>
      <c r="C4" s="5">
        <v>3.0000000000000002E-2</v>
      </c>
      <c r="D4" s="5">
        <v>3.0000000000000002E-2</v>
      </c>
    </row>
    <row r="5" spans="1:4">
      <c r="A5" s="226" t="s">
        <v>240</v>
      </c>
      <c r="B5" s="5">
        <v>0.04</v>
      </c>
      <c r="C5" s="5">
        <v>3.0000000000000002E-2</v>
      </c>
      <c r="D5" s="5">
        <v>3.0000000000000002E-2</v>
      </c>
    </row>
    <row r="6" spans="1:4">
      <c r="A6" s="226" t="s">
        <v>227</v>
      </c>
      <c r="B6" s="5">
        <v>2.1</v>
      </c>
      <c r="C6" s="5">
        <v>0.2</v>
      </c>
      <c r="D6" s="5">
        <v>0.5</v>
      </c>
    </row>
    <row r="7" spans="1:4">
      <c r="A7" s="226" t="s">
        <v>235</v>
      </c>
      <c r="B7" s="5">
        <v>0.3</v>
      </c>
      <c r="C7" s="5">
        <v>0.1</v>
      </c>
      <c r="D7" s="5">
        <v>0.1</v>
      </c>
    </row>
    <row r="8" spans="1:4">
      <c r="A8" s="226" t="s">
        <v>228</v>
      </c>
      <c r="B8" s="5">
        <v>4.1000000000000005</v>
      </c>
      <c r="C8" s="5">
        <v>0.5</v>
      </c>
      <c r="D8" s="5">
        <v>1.4</v>
      </c>
    </row>
    <row r="9" spans="1:4">
      <c r="A9" s="226" t="s">
        <v>236</v>
      </c>
      <c r="B9" s="5">
        <v>0.3</v>
      </c>
      <c r="C9" s="5">
        <v>0.1</v>
      </c>
      <c r="D9" s="5">
        <v>0.1</v>
      </c>
    </row>
    <row r="10" spans="1:4">
      <c r="A10" s="226" t="s">
        <v>229</v>
      </c>
      <c r="B10" s="5">
        <v>4</v>
      </c>
      <c r="C10" s="5">
        <v>0.4</v>
      </c>
      <c r="D10" s="5">
        <v>1.4</v>
      </c>
    </row>
    <row r="11" spans="1:4">
      <c r="A11" s="226" t="s">
        <v>237</v>
      </c>
      <c r="B11" s="5">
        <v>0.1</v>
      </c>
      <c r="C11" s="5">
        <v>0.1</v>
      </c>
      <c r="D11" s="5">
        <v>0.1</v>
      </c>
    </row>
    <row r="12" spans="1:4">
      <c r="A12" s="226" t="s">
        <v>226</v>
      </c>
      <c r="B12" s="5">
        <v>24</v>
      </c>
      <c r="C12" s="5">
        <v>2</v>
      </c>
      <c r="D12" s="5">
        <v>8</v>
      </c>
    </row>
    <row r="13" spans="1:4">
      <c r="A13" s="226" t="s">
        <v>233</v>
      </c>
      <c r="B13" s="5">
        <v>0.25</v>
      </c>
      <c r="C13" s="5">
        <v>0.1</v>
      </c>
      <c r="D13" s="5">
        <v>0.2</v>
      </c>
    </row>
    <row r="14" spans="1:4">
      <c r="A14" s="226" t="s">
        <v>238</v>
      </c>
      <c r="B14" s="5">
        <v>0.3</v>
      </c>
      <c r="C14" s="5">
        <v>0.1</v>
      </c>
      <c r="D14" s="5">
        <v>0.1</v>
      </c>
    </row>
    <row r="15" spans="1:4">
      <c r="A15" s="226" t="s">
        <v>234</v>
      </c>
      <c r="B15" s="5">
        <v>2.5</v>
      </c>
      <c r="C15" s="5">
        <v>1</v>
      </c>
      <c r="D15" s="5">
        <v>1.5</v>
      </c>
    </row>
    <row r="16" spans="1:4">
      <c r="A16" s="226" t="s">
        <v>225</v>
      </c>
      <c r="B16" s="5">
        <v>6</v>
      </c>
      <c r="C16" s="5">
        <v>1</v>
      </c>
      <c r="D16" s="5">
        <v>1</v>
      </c>
    </row>
    <row r="17" spans="1:4">
      <c r="A17" s="226" t="s">
        <v>232</v>
      </c>
      <c r="B17" s="5">
        <v>0.60000000000000009</v>
      </c>
      <c r="C17" s="5">
        <v>0.3</v>
      </c>
      <c r="D17" s="5">
        <v>0.60000000000000009</v>
      </c>
    </row>
    <row r="18" spans="1:4">
      <c r="A18" s="226" t="s">
        <v>231</v>
      </c>
      <c r="B18" s="5">
        <v>2.0249999999999999</v>
      </c>
      <c r="C18" s="5">
        <v>0.19799999999999998</v>
      </c>
      <c r="D18" s="5">
        <v>0.71699999999999997</v>
      </c>
    </row>
    <row r="19" spans="1:4">
      <c r="A19" s="226" t="s">
        <v>241</v>
      </c>
      <c r="B19" s="5">
        <v>1.5000000000000001E-2</v>
      </c>
      <c r="C19" s="5">
        <v>0.01</v>
      </c>
      <c r="D19" s="5">
        <v>0.01</v>
      </c>
    </row>
    <row r="20" spans="1:4">
      <c r="B20" s="5">
        <f>SUM(B3:B19)</f>
        <v>50.57</v>
      </c>
      <c r="C20" s="5">
        <f t="shared" ref="C20:D20" si="0">SUM(C3:C19)</f>
        <v>6.5880000000000001</v>
      </c>
      <c r="D20" s="5">
        <f t="shared" si="0"/>
        <v>17.276999999999997</v>
      </c>
    </row>
    <row r="22" spans="1:4">
      <c r="A22" s="226"/>
      <c r="B22" s="226"/>
      <c r="C22" s="226" t="s">
        <v>517</v>
      </c>
      <c r="D22" s="226"/>
    </row>
    <row r="23" spans="1:4">
      <c r="A23" s="227" t="s">
        <v>57</v>
      </c>
      <c r="B23" s="227" t="s">
        <v>61</v>
      </c>
      <c r="C23" s="227"/>
      <c r="D23" s="227" t="s">
        <v>68</v>
      </c>
    </row>
    <row r="24" spans="1:4">
      <c r="A24" s="226">
        <v>18</v>
      </c>
      <c r="B24" s="226">
        <v>3</v>
      </c>
      <c r="C24" s="226" t="s">
        <v>244</v>
      </c>
      <c r="D24" s="226">
        <v>19</v>
      </c>
    </row>
    <row r="25" spans="1:4">
      <c r="A25" s="226">
        <v>10</v>
      </c>
      <c r="B25" s="226">
        <v>2</v>
      </c>
      <c r="C25" s="226" t="s">
        <v>248</v>
      </c>
      <c r="D25" s="226">
        <v>9</v>
      </c>
    </row>
    <row r="26" spans="1:4">
      <c r="A26" s="226">
        <v>13</v>
      </c>
      <c r="B26" s="226">
        <v>2</v>
      </c>
      <c r="C26" s="226" t="s">
        <v>245</v>
      </c>
      <c r="D26" s="226">
        <v>15</v>
      </c>
    </row>
    <row r="27" spans="1:4">
      <c r="A27" s="226">
        <v>21</v>
      </c>
      <c r="B27" s="226">
        <v>3</v>
      </c>
      <c r="C27" s="226" t="s">
        <v>246</v>
      </c>
      <c r="D27" s="226">
        <v>23</v>
      </c>
    </row>
    <row r="28" spans="1:4">
      <c r="A28" s="226">
        <v>11</v>
      </c>
      <c r="B28" s="226">
        <v>2</v>
      </c>
      <c r="C28" s="226" t="s">
        <v>247</v>
      </c>
      <c r="D28" s="226">
        <v>9</v>
      </c>
    </row>
    <row r="29" spans="1:4">
      <c r="A29" s="226">
        <v>21</v>
      </c>
      <c r="B29" s="226">
        <v>6</v>
      </c>
      <c r="C29" s="226" t="s">
        <v>242</v>
      </c>
      <c r="D29" s="226">
        <v>15</v>
      </c>
    </row>
    <row r="30" spans="1:4">
      <c r="A30" s="226">
        <v>19</v>
      </c>
      <c r="B30" s="226">
        <v>4</v>
      </c>
      <c r="C30" s="226" t="s">
        <v>243</v>
      </c>
      <c r="D30" s="226">
        <v>16</v>
      </c>
    </row>
    <row r="31" spans="1:4">
      <c r="A31">
        <f>SUM(A24:A30)</f>
        <v>113</v>
      </c>
      <c r="B31">
        <f>SUM(B24:B30)</f>
        <v>22</v>
      </c>
      <c r="C31" s="225" t="s">
        <v>518</v>
      </c>
      <c r="D31" s="226">
        <f>SUM(D24:D30)</f>
        <v>106</v>
      </c>
    </row>
    <row r="34" spans="1:20">
      <c r="A34" s="229" t="s">
        <v>44</v>
      </c>
      <c r="B34" s="229" t="s">
        <v>137</v>
      </c>
      <c r="C34" s="229" t="s">
        <v>496</v>
      </c>
      <c r="D34" s="229" t="s">
        <v>45</v>
      </c>
      <c r="E34" s="229" t="s">
        <v>39</v>
      </c>
      <c r="F34" s="229" t="s">
        <v>497</v>
      </c>
      <c r="G34" s="229" t="s">
        <v>74</v>
      </c>
      <c r="H34" s="229" t="s">
        <v>498</v>
      </c>
      <c r="I34" s="229" t="s">
        <v>499</v>
      </c>
      <c r="J34" s="229" t="s">
        <v>421</v>
      </c>
      <c r="K34" s="229" t="s">
        <v>500</v>
      </c>
      <c r="L34" s="229" t="s">
        <v>46</v>
      </c>
      <c r="M34" s="229" t="s">
        <v>408</v>
      </c>
      <c r="N34" s="229" t="s">
        <v>409</v>
      </c>
      <c r="O34" s="229" t="s">
        <v>501</v>
      </c>
      <c r="P34" s="229" t="s">
        <v>502</v>
      </c>
      <c r="Q34" s="229" t="s">
        <v>503</v>
      </c>
      <c r="R34" s="229" t="s">
        <v>504</v>
      </c>
      <c r="S34" s="229" t="s">
        <v>505</v>
      </c>
      <c r="T34" s="229" t="s">
        <v>506</v>
      </c>
    </row>
    <row r="35" spans="1:20" hidden="1">
      <c r="A35" s="228" t="s">
        <v>507</v>
      </c>
      <c r="B35" s="228" t="s">
        <v>51</v>
      </c>
      <c r="C35" s="228" t="s">
        <v>109</v>
      </c>
      <c r="D35" s="228" t="s">
        <v>52</v>
      </c>
      <c r="E35" s="228" t="s">
        <v>14</v>
      </c>
      <c r="F35" s="228" t="s">
        <v>191</v>
      </c>
      <c r="G35" s="228" t="s">
        <v>484</v>
      </c>
      <c r="H35" s="228" t="s">
        <v>425</v>
      </c>
      <c r="I35" s="228" t="b">
        <v>0</v>
      </c>
      <c r="J35" s="228">
        <v>1E-3</v>
      </c>
      <c r="K35" s="228">
        <v>3</v>
      </c>
      <c r="L35" s="228" t="s">
        <v>147</v>
      </c>
      <c r="M35" s="228" t="s">
        <v>410</v>
      </c>
      <c r="N35" s="228">
        <v>0.3075747998314371</v>
      </c>
      <c r="O35" s="228" t="s">
        <v>191</v>
      </c>
      <c r="P35" s="228">
        <v>73.55</v>
      </c>
      <c r="Q35" s="228">
        <v>15.768481220460011</v>
      </c>
      <c r="R35" s="228">
        <v>7.3550000000000004E-2</v>
      </c>
      <c r="S35" s="228">
        <v>1.5768481220460019E-2</v>
      </c>
      <c r="T35" s="228">
        <v>2</v>
      </c>
    </row>
    <row r="36" spans="1:20" hidden="1">
      <c r="A36" s="228" t="s">
        <v>507</v>
      </c>
      <c r="B36" s="228" t="s">
        <v>51</v>
      </c>
      <c r="C36" s="228" t="s">
        <v>108</v>
      </c>
      <c r="D36" s="228" t="s">
        <v>52</v>
      </c>
      <c r="E36" s="228" t="s">
        <v>14</v>
      </c>
      <c r="F36" s="228" t="s">
        <v>191</v>
      </c>
      <c r="G36" s="228" t="s">
        <v>484</v>
      </c>
      <c r="H36" s="228" t="s">
        <v>424</v>
      </c>
      <c r="I36" s="228" t="b">
        <v>0</v>
      </c>
      <c r="J36" s="228">
        <v>1E-3</v>
      </c>
      <c r="K36" s="228">
        <v>2</v>
      </c>
      <c r="L36" s="228" t="s">
        <v>147</v>
      </c>
      <c r="M36" s="228" t="s">
        <v>410</v>
      </c>
      <c r="N36" s="228">
        <v>0.3075747998314371</v>
      </c>
      <c r="O36" s="228" t="s">
        <v>191</v>
      </c>
      <c r="P36" s="228">
        <v>1936.5</v>
      </c>
      <c r="Q36" s="228">
        <v>532.45140623347027</v>
      </c>
      <c r="R36" s="228">
        <v>1.9365000000000001</v>
      </c>
      <c r="S36" s="228">
        <v>0.53245140623347043</v>
      </c>
      <c r="T36" s="228">
        <v>2</v>
      </c>
    </row>
    <row r="37" spans="1:20" hidden="1">
      <c r="A37" s="228" t="s">
        <v>507</v>
      </c>
      <c r="B37" s="228" t="s">
        <v>51</v>
      </c>
      <c r="C37" s="228" t="s">
        <v>112</v>
      </c>
      <c r="D37" s="228" t="s">
        <v>52</v>
      </c>
      <c r="E37" s="228" t="s">
        <v>14</v>
      </c>
      <c r="F37" s="228" t="s">
        <v>191</v>
      </c>
      <c r="G37" s="228" t="s">
        <v>484</v>
      </c>
      <c r="H37" s="228" t="s">
        <v>428</v>
      </c>
      <c r="I37" s="228" t="b">
        <v>0</v>
      </c>
      <c r="J37" s="228">
        <v>0.01</v>
      </c>
      <c r="K37" s="228">
        <v>9</v>
      </c>
      <c r="L37" s="228" t="s">
        <v>147</v>
      </c>
      <c r="M37" s="228" t="s">
        <v>410</v>
      </c>
      <c r="N37" s="228">
        <v>0.3075747998314371</v>
      </c>
      <c r="O37" s="228" t="s">
        <v>191</v>
      </c>
      <c r="P37" s="228">
        <v>64.95</v>
      </c>
      <c r="Q37" s="228">
        <v>11.384419177103419</v>
      </c>
      <c r="R37" s="228">
        <v>0.64949999999999997</v>
      </c>
      <c r="S37" s="228">
        <v>0.11384419177103421</v>
      </c>
      <c r="T37" s="228">
        <v>2</v>
      </c>
    </row>
    <row r="38" spans="1:20" hidden="1">
      <c r="A38" s="228" t="s">
        <v>507</v>
      </c>
      <c r="B38" s="228" t="s">
        <v>51</v>
      </c>
      <c r="C38" s="228" t="s">
        <v>115</v>
      </c>
      <c r="D38" s="228" t="s">
        <v>52</v>
      </c>
      <c r="E38" s="228" t="s">
        <v>14</v>
      </c>
      <c r="F38" s="228" t="s">
        <v>191</v>
      </c>
      <c r="G38" s="228" t="s">
        <v>484</v>
      </c>
      <c r="H38" s="228" t="s">
        <v>431</v>
      </c>
      <c r="I38" s="228" t="b">
        <v>1</v>
      </c>
      <c r="J38" s="228">
        <v>0.1</v>
      </c>
      <c r="K38" s="228">
        <v>8</v>
      </c>
      <c r="L38" s="228" t="s">
        <v>147</v>
      </c>
      <c r="M38" s="228" t="s">
        <v>410</v>
      </c>
      <c r="N38" s="228">
        <v>0.3075747998314371</v>
      </c>
      <c r="O38" s="228" t="s">
        <v>191</v>
      </c>
      <c r="P38" s="228">
        <v>25.35</v>
      </c>
      <c r="Q38" s="228">
        <v>3.8890872965260108</v>
      </c>
      <c r="R38" s="228">
        <v>2.5350000000000001</v>
      </c>
      <c r="S38" s="228">
        <v>0.38890872965260131</v>
      </c>
      <c r="T38" s="228">
        <v>2</v>
      </c>
    </row>
    <row r="39" spans="1:20" hidden="1">
      <c r="A39" s="228" t="s">
        <v>507</v>
      </c>
      <c r="B39" s="228" t="s">
        <v>51</v>
      </c>
      <c r="C39" s="228" t="s">
        <v>119</v>
      </c>
      <c r="D39" s="228" t="s">
        <v>52</v>
      </c>
      <c r="E39" s="228" t="s">
        <v>14</v>
      </c>
      <c r="F39" s="228" t="s">
        <v>191</v>
      </c>
      <c r="G39" s="228" t="s">
        <v>484</v>
      </c>
      <c r="H39" s="228" t="s">
        <v>435</v>
      </c>
      <c r="I39" s="228" t="b">
        <v>1</v>
      </c>
      <c r="J39" s="228">
        <v>1</v>
      </c>
      <c r="K39" s="228">
        <v>12</v>
      </c>
      <c r="L39" s="228" t="s">
        <v>147</v>
      </c>
      <c r="M39" s="228" t="s">
        <v>410</v>
      </c>
      <c r="N39" s="228">
        <v>0.3075747998314371</v>
      </c>
      <c r="O39" s="228" t="s">
        <v>191</v>
      </c>
      <c r="P39" s="228">
        <v>16.75</v>
      </c>
      <c r="Q39" s="228">
        <v>1.7677669529663691</v>
      </c>
      <c r="R39" s="228">
        <v>16.75</v>
      </c>
      <c r="S39" s="228">
        <v>1.7677669529663691</v>
      </c>
      <c r="T39" s="228">
        <v>2</v>
      </c>
    </row>
    <row r="40" spans="1:20" hidden="1">
      <c r="A40" s="228" t="s">
        <v>507</v>
      </c>
      <c r="B40" s="228" t="s">
        <v>51</v>
      </c>
      <c r="C40" s="228" t="s">
        <v>117</v>
      </c>
      <c r="D40" s="228" t="s">
        <v>52</v>
      </c>
      <c r="E40" s="228" t="s">
        <v>14</v>
      </c>
      <c r="F40" s="228" t="s">
        <v>191</v>
      </c>
      <c r="G40" s="228" t="s">
        <v>484</v>
      </c>
      <c r="H40" s="228" t="s">
        <v>433</v>
      </c>
      <c r="I40" s="228" t="b">
        <v>1</v>
      </c>
      <c r="J40" s="228">
        <v>0.1</v>
      </c>
      <c r="K40" s="228">
        <v>14</v>
      </c>
      <c r="L40" s="228" t="s">
        <v>147</v>
      </c>
      <c r="M40" s="228" t="s">
        <v>410</v>
      </c>
      <c r="N40" s="228">
        <v>0.3075747998314371</v>
      </c>
      <c r="O40" s="228" t="s">
        <v>191</v>
      </c>
      <c r="P40" s="228">
        <v>9.0350000000000001</v>
      </c>
      <c r="Q40" s="228">
        <v>1.11015764646288</v>
      </c>
      <c r="R40" s="228">
        <v>0.90350000000000008</v>
      </c>
      <c r="S40" s="228">
        <v>0.111015764646288</v>
      </c>
      <c r="T40" s="228">
        <v>2</v>
      </c>
    </row>
    <row r="41" spans="1:20" hidden="1">
      <c r="A41" s="228" t="s">
        <v>507</v>
      </c>
      <c r="B41" s="228" t="s">
        <v>51</v>
      </c>
      <c r="C41" s="228" t="s">
        <v>121</v>
      </c>
      <c r="D41" s="228" t="s">
        <v>52</v>
      </c>
      <c r="E41" s="228" t="s">
        <v>14</v>
      </c>
      <c r="F41" s="228" t="s">
        <v>191</v>
      </c>
      <c r="G41" s="228" t="s">
        <v>484</v>
      </c>
      <c r="H41" s="228" t="s">
        <v>437</v>
      </c>
      <c r="I41" s="228" t="b">
        <v>1</v>
      </c>
      <c r="J41" s="228">
        <v>0.01</v>
      </c>
      <c r="K41" s="228">
        <v>15</v>
      </c>
      <c r="L41" s="228" t="s">
        <v>147</v>
      </c>
      <c r="M41" s="228" t="s">
        <v>410</v>
      </c>
      <c r="N41" s="228">
        <v>0.3075747998314371</v>
      </c>
      <c r="O41" s="228" t="s">
        <v>191</v>
      </c>
      <c r="P41" s="228">
        <v>4.0049999999999999</v>
      </c>
      <c r="Q41" s="228">
        <v>0.19091883092036749</v>
      </c>
      <c r="R41" s="228">
        <v>4.0050000000000002E-2</v>
      </c>
      <c r="S41" s="228">
        <v>1.909188309203674E-3</v>
      </c>
      <c r="T41" s="228">
        <v>2</v>
      </c>
    </row>
    <row r="42" spans="1:20" hidden="1">
      <c r="A42" s="228" t="s">
        <v>507</v>
      </c>
      <c r="B42" s="228" t="s">
        <v>51</v>
      </c>
      <c r="C42" s="228" t="s">
        <v>118</v>
      </c>
      <c r="D42" s="228" t="s">
        <v>52</v>
      </c>
      <c r="E42" s="228" t="s">
        <v>14</v>
      </c>
      <c r="F42" s="228" t="s">
        <v>191</v>
      </c>
      <c r="G42" s="228" t="s">
        <v>484</v>
      </c>
      <c r="H42" s="228" t="s">
        <v>434</v>
      </c>
      <c r="I42" s="228" t="b">
        <v>1</v>
      </c>
      <c r="J42" s="228">
        <v>0.1</v>
      </c>
      <c r="K42" s="228">
        <v>11</v>
      </c>
      <c r="L42" s="228" t="s">
        <v>147</v>
      </c>
      <c r="M42" s="228" t="s">
        <v>410</v>
      </c>
      <c r="N42" s="228">
        <v>0.3075747998314371</v>
      </c>
      <c r="O42" s="228" t="s">
        <v>191</v>
      </c>
      <c r="P42" s="228">
        <v>7.0449999999999999</v>
      </c>
      <c r="Q42" s="228">
        <v>0.55861435713737262</v>
      </c>
      <c r="R42" s="228">
        <v>0.70450000000000013</v>
      </c>
      <c r="S42" s="228">
        <v>5.5861435713737313E-2</v>
      </c>
      <c r="T42" s="228">
        <v>2</v>
      </c>
    </row>
    <row r="43" spans="1:20" hidden="1">
      <c r="A43" s="228" t="s">
        <v>507</v>
      </c>
      <c r="B43" s="228" t="s">
        <v>51</v>
      </c>
      <c r="C43" s="228" t="s">
        <v>116</v>
      </c>
      <c r="D43" s="228" t="s">
        <v>52</v>
      </c>
      <c r="E43" s="228" t="s">
        <v>14</v>
      </c>
      <c r="F43" s="228" t="s">
        <v>191</v>
      </c>
      <c r="G43" s="228" t="s">
        <v>484</v>
      </c>
      <c r="H43" s="228" t="s">
        <v>432</v>
      </c>
      <c r="I43" s="228" t="b">
        <v>1</v>
      </c>
      <c r="J43" s="228">
        <v>0.01</v>
      </c>
      <c r="K43" s="228">
        <v>9</v>
      </c>
      <c r="L43" s="228" t="s">
        <v>147</v>
      </c>
      <c r="M43" s="228" t="s">
        <v>410</v>
      </c>
      <c r="N43" s="228">
        <v>0.3075747998314371</v>
      </c>
      <c r="O43" s="228" t="s">
        <v>191</v>
      </c>
      <c r="P43" s="228">
        <v>21.55</v>
      </c>
      <c r="Q43" s="228">
        <v>3.6062445840513928</v>
      </c>
      <c r="R43" s="228">
        <v>0.2155</v>
      </c>
      <c r="S43" s="228">
        <v>3.6062445840513928E-2</v>
      </c>
      <c r="T43" s="228">
        <v>2</v>
      </c>
    </row>
    <row r="44" spans="1:20" hidden="1">
      <c r="A44" s="228" t="s">
        <v>507</v>
      </c>
      <c r="B44" s="228" t="s">
        <v>51</v>
      </c>
      <c r="C44" s="228" t="s">
        <v>122</v>
      </c>
      <c r="D44" s="228" t="s">
        <v>52</v>
      </c>
      <c r="E44" s="228" t="s">
        <v>14</v>
      </c>
      <c r="F44" s="228" t="s">
        <v>191</v>
      </c>
      <c r="G44" s="228" t="s">
        <v>484</v>
      </c>
      <c r="H44" s="228" t="s">
        <v>438</v>
      </c>
      <c r="I44" s="228" t="b">
        <v>1</v>
      </c>
      <c r="J44" s="228">
        <v>1</v>
      </c>
      <c r="K44" s="228">
        <v>16</v>
      </c>
      <c r="L44" s="228" t="s">
        <v>147</v>
      </c>
      <c r="M44" s="228" t="s">
        <v>410</v>
      </c>
      <c r="N44" s="228">
        <v>0.3075747998314371</v>
      </c>
      <c r="O44" s="228" t="s">
        <v>191</v>
      </c>
      <c r="P44" s="228">
        <v>1.79</v>
      </c>
      <c r="Q44" s="228">
        <v>0.21213203435596431</v>
      </c>
      <c r="R44" s="228">
        <v>1.79</v>
      </c>
      <c r="S44" s="228">
        <v>0.21213203435596431</v>
      </c>
      <c r="T44" s="228">
        <v>2</v>
      </c>
    </row>
    <row r="45" spans="1:20" hidden="1">
      <c r="A45" s="228" t="s">
        <v>507</v>
      </c>
      <c r="B45" s="228" t="s">
        <v>51</v>
      </c>
      <c r="C45" s="228" t="s">
        <v>113</v>
      </c>
      <c r="D45" s="228" t="s">
        <v>52</v>
      </c>
      <c r="E45" s="228" t="s">
        <v>14</v>
      </c>
      <c r="F45" s="228" t="s">
        <v>191</v>
      </c>
      <c r="G45" s="228" t="s">
        <v>484</v>
      </c>
      <c r="H45" s="228" t="s">
        <v>429</v>
      </c>
      <c r="I45" s="228" t="b">
        <v>0</v>
      </c>
      <c r="J45" s="228">
        <v>1E-3</v>
      </c>
      <c r="K45" s="228">
        <v>6</v>
      </c>
      <c r="L45" s="228" t="s">
        <v>147</v>
      </c>
      <c r="M45" s="228" t="s">
        <v>410</v>
      </c>
      <c r="N45" s="228">
        <v>0.3075747998314371</v>
      </c>
      <c r="O45" s="228" t="s">
        <v>191</v>
      </c>
      <c r="P45" s="228">
        <v>56.95</v>
      </c>
      <c r="Q45" s="228">
        <v>7.5660425586960551</v>
      </c>
      <c r="R45" s="228">
        <v>5.6950000000000001E-2</v>
      </c>
      <c r="S45" s="228">
        <v>7.5660425586960593E-3</v>
      </c>
      <c r="T45" s="228">
        <v>2</v>
      </c>
    </row>
    <row r="46" spans="1:20" hidden="1">
      <c r="A46" s="228" t="s">
        <v>507</v>
      </c>
      <c r="B46" s="228" t="s">
        <v>51</v>
      </c>
      <c r="C46" s="228" t="s">
        <v>110</v>
      </c>
      <c r="D46" s="228" t="s">
        <v>52</v>
      </c>
      <c r="E46" s="228" t="s">
        <v>14</v>
      </c>
      <c r="F46" s="228" t="s">
        <v>191</v>
      </c>
      <c r="G46" s="228" t="s">
        <v>484</v>
      </c>
      <c r="H46" s="228" t="s">
        <v>426</v>
      </c>
      <c r="I46" s="228" t="b">
        <v>0</v>
      </c>
      <c r="J46" s="228">
        <v>1E-3</v>
      </c>
      <c r="K46" s="228">
        <v>4</v>
      </c>
      <c r="L46" s="228" t="s">
        <v>147</v>
      </c>
      <c r="M46" s="228" t="s">
        <v>410</v>
      </c>
      <c r="N46" s="228">
        <v>0.3075747998314371</v>
      </c>
      <c r="O46" s="228" t="s">
        <v>191</v>
      </c>
      <c r="P46" s="228">
        <v>386</v>
      </c>
      <c r="Q46" s="228">
        <v>104.651803615609</v>
      </c>
      <c r="R46" s="228">
        <v>0.38600000000000001</v>
      </c>
      <c r="S46" s="228">
        <v>0.10465180361560911</v>
      </c>
      <c r="T46" s="228">
        <v>2</v>
      </c>
    </row>
    <row r="47" spans="1:20" hidden="1">
      <c r="A47" s="228" t="s">
        <v>507</v>
      </c>
      <c r="B47" s="228" t="s">
        <v>51</v>
      </c>
      <c r="C47" s="228" t="s">
        <v>120</v>
      </c>
      <c r="D47" s="228" t="s">
        <v>52</v>
      </c>
      <c r="E47" s="228" t="s">
        <v>14</v>
      </c>
      <c r="F47" s="228" t="s">
        <v>191</v>
      </c>
      <c r="G47" s="228" t="s">
        <v>484</v>
      </c>
      <c r="H47" s="228" t="s">
        <v>436</v>
      </c>
      <c r="I47" s="228" t="b">
        <v>1</v>
      </c>
      <c r="J47" s="228">
        <v>0.1</v>
      </c>
      <c r="K47" s="228">
        <v>13</v>
      </c>
      <c r="L47" s="228" t="s">
        <v>147</v>
      </c>
      <c r="M47" s="228" t="s">
        <v>410</v>
      </c>
      <c r="N47" s="228">
        <v>0.3075747998314371</v>
      </c>
      <c r="O47" s="228" t="s">
        <v>191</v>
      </c>
      <c r="P47" s="228">
        <v>5.5</v>
      </c>
      <c r="Q47" s="228">
        <v>0.36769552621700441</v>
      </c>
      <c r="R47" s="228">
        <v>0.55000000000000004</v>
      </c>
      <c r="S47" s="228">
        <v>3.6769552621700417E-2</v>
      </c>
      <c r="T47" s="228">
        <v>2</v>
      </c>
    </row>
    <row r="48" spans="1:20" hidden="1">
      <c r="A48" s="228" t="s">
        <v>507</v>
      </c>
      <c r="B48" s="228" t="s">
        <v>51</v>
      </c>
      <c r="C48" s="228" t="s">
        <v>107</v>
      </c>
      <c r="D48" s="228" t="s">
        <v>52</v>
      </c>
      <c r="E48" s="228" t="s">
        <v>14</v>
      </c>
      <c r="F48" s="228" t="s">
        <v>191</v>
      </c>
      <c r="G48" s="228" t="s">
        <v>484</v>
      </c>
      <c r="H48" s="228" t="s">
        <v>423</v>
      </c>
      <c r="I48" s="228" t="b">
        <v>0</v>
      </c>
      <c r="J48" s="228">
        <v>1E-3</v>
      </c>
      <c r="K48" s="228">
        <v>1</v>
      </c>
      <c r="L48" s="228" t="s">
        <v>147</v>
      </c>
      <c r="M48" s="228" t="s">
        <v>410</v>
      </c>
      <c r="N48" s="228">
        <v>0.3075747998314371</v>
      </c>
      <c r="O48" s="228" t="s">
        <v>191</v>
      </c>
      <c r="P48" s="228">
        <v>1008</v>
      </c>
      <c r="Q48" s="228">
        <v>172.5340546095176</v>
      </c>
      <c r="R48" s="228">
        <v>1.008</v>
      </c>
      <c r="S48" s="228">
        <v>0.17253405460951771</v>
      </c>
      <c r="T48" s="228">
        <v>2</v>
      </c>
    </row>
    <row r="49" spans="1:20" hidden="1">
      <c r="A49" s="228" t="s">
        <v>507</v>
      </c>
      <c r="B49" s="228" t="s">
        <v>51</v>
      </c>
      <c r="C49" s="228" t="s">
        <v>111</v>
      </c>
      <c r="D49" s="228" t="s">
        <v>52</v>
      </c>
      <c r="E49" s="228" t="s">
        <v>14</v>
      </c>
      <c r="F49" s="228" t="s">
        <v>191</v>
      </c>
      <c r="G49" s="228" t="s">
        <v>484</v>
      </c>
      <c r="H49" s="228" t="s">
        <v>427</v>
      </c>
      <c r="I49" s="228" t="b">
        <v>0</v>
      </c>
      <c r="J49" s="228">
        <v>1E-3</v>
      </c>
      <c r="K49" s="228">
        <v>5</v>
      </c>
      <c r="L49" s="228" t="s">
        <v>147</v>
      </c>
      <c r="M49" s="228" t="s">
        <v>410</v>
      </c>
      <c r="N49" s="228">
        <v>0.3075747998314371</v>
      </c>
      <c r="O49" s="228" t="s">
        <v>191</v>
      </c>
      <c r="P49" s="228">
        <v>201</v>
      </c>
      <c r="Q49" s="228">
        <v>32.526911934581193</v>
      </c>
      <c r="R49" s="228">
        <v>0.20100000000000001</v>
      </c>
      <c r="S49" s="228">
        <v>3.2526911934581203E-2</v>
      </c>
      <c r="T49" s="228">
        <v>2</v>
      </c>
    </row>
    <row r="50" spans="1:20" hidden="1">
      <c r="A50" s="228" t="s">
        <v>507</v>
      </c>
      <c r="B50" s="228" t="s">
        <v>51</v>
      </c>
      <c r="C50" s="228" t="s">
        <v>114</v>
      </c>
      <c r="D50" s="228" t="s">
        <v>52</v>
      </c>
      <c r="E50" s="228" t="s">
        <v>14</v>
      </c>
      <c r="F50" s="228" t="s">
        <v>191</v>
      </c>
      <c r="G50" s="228" t="s">
        <v>484</v>
      </c>
      <c r="H50" s="228" t="s">
        <v>430</v>
      </c>
      <c r="I50" s="228" t="b">
        <v>0</v>
      </c>
      <c r="J50" s="228">
        <v>1E-3</v>
      </c>
      <c r="K50" s="228">
        <v>7</v>
      </c>
      <c r="L50" s="228" t="s">
        <v>147</v>
      </c>
      <c r="M50" s="228" t="s">
        <v>410</v>
      </c>
      <c r="N50" s="228">
        <v>0.3075747998314371</v>
      </c>
      <c r="O50" s="228" t="s">
        <v>191</v>
      </c>
      <c r="P50" s="228">
        <v>52.650000000000013</v>
      </c>
      <c r="Q50" s="228">
        <v>7.00035713374682</v>
      </c>
      <c r="R50" s="228">
        <v>5.2650000000000002E-2</v>
      </c>
      <c r="S50" s="228">
        <v>7.0003571337468196E-3</v>
      </c>
      <c r="T50" s="228">
        <v>2</v>
      </c>
    </row>
    <row r="51" spans="1:20" hidden="1">
      <c r="A51" s="228" t="s">
        <v>508</v>
      </c>
      <c r="B51" s="228" t="s">
        <v>54</v>
      </c>
      <c r="C51" s="228" t="s">
        <v>109</v>
      </c>
      <c r="D51" s="228" t="s">
        <v>52</v>
      </c>
      <c r="E51" s="228" t="s">
        <v>14</v>
      </c>
      <c r="F51" s="228" t="s">
        <v>191</v>
      </c>
      <c r="G51" s="228" t="s">
        <v>485</v>
      </c>
      <c r="H51" s="228" t="s">
        <v>425</v>
      </c>
      <c r="I51" s="228" t="b">
        <v>0</v>
      </c>
      <c r="J51" s="228">
        <v>1E-3</v>
      </c>
      <c r="K51" s="228">
        <v>3</v>
      </c>
      <c r="L51" s="228" t="s">
        <v>147</v>
      </c>
      <c r="M51" s="228" t="s">
        <v>410</v>
      </c>
      <c r="N51" s="228">
        <v>0.31795038766737649</v>
      </c>
      <c r="O51" s="228" t="s">
        <v>191</v>
      </c>
      <c r="P51" s="228">
        <v>152</v>
      </c>
      <c r="Q51" s="228"/>
      <c r="R51" s="228">
        <v>0.152</v>
      </c>
      <c r="S51" s="228"/>
      <c r="T51" s="228">
        <v>1</v>
      </c>
    </row>
    <row r="52" spans="1:20" hidden="1">
      <c r="A52" s="228" t="s">
        <v>508</v>
      </c>
      <c r="B52" s="228" t="s">
        <v>54</v>
      </c>
      <c r="C52" s="228" t="s">
        <v>108</v>
      </c>
      <c r="D52" s="228" t="s">
        <v>52</v>
      </c>
      <c r="E52" s="228" t="s">
        <v>14</v>
      </c>
      <c r="F52" s="228" t="s">
        <v>191</v>
      </c>
      <c r="G52" s="228" t="s">
        <v>485</v>
      </c>
      <c r="H52" s="228" t="s">
        <v>424</v>
      </c>
      <c r="I52" s="228" t="b">
        <v>0</v>
      </c>
      <c r="J52" s="228">
        <v>1E-3</v>
      </c>
      <c r="K52" s="228">
        <v>2</v>
      </c>
      <c r="L52" s="228" t="s">
        <v>147</v>
      </c>
      <c r="M52" s="228" t="s">
        <v>410</v>
      </c>
      <c r="N52" s="228">
        <v>0.31795038766737649</v>
      </c>
      <c r="O52" s="228" t="s">
        <v>191</v>
      </c>
      <c r="P52" s="228">
        <v>4260</v>
      </c>
      <c r="Q52" s="228"/>
      <c r="R52" s="228">
        <v>4.26</v>
      </c>
      <c r="S52" s="228"/>
      <c r="T52" s="228">
        <v>1</v>
      </c>
    </row>
    <row r="53" spans="1:20" hidden="1">
      <c r="A53" s="228" t="s">
        <v>508</v>
      </c>
      <c r="B53" s="228" t="s">
        <v>54</v>
      </c>
      <c r="C53" s="228" t="s">
        <v>112</v>
      </c>
      <c r="D53" s="228" t="s">
        <v>52</v>
      </c>
      <c r="E53" s="228" t="s">
        <v>14</v>
      </c>
      <c r="F53" s="228" t="s">
        <v>191</v>
      </c>
      <c r="G53" s="228" t="s">
        <v>485</v>
      </c>
      <c r="H53" s="228" t="s">
        <v>428</v>
      </c>
      <c r="I53" s="228" t="b">
        <v>0</v>
      </c>
      <c r="J53" s="228">
        <v>0.01</v>
      </c>
      <c r="K53" s="228">
        <v>9</v>
      </c>
      <c r="L53" s="228" t="s">
        <v>147</v>
      </c>
      <c r="M53" s="228" t="s">
        <v>410</v>
      </c>
      <c r="N53" s="228">
        <v>0.31795038766737649</v>
      </c>
      <c r="O53" s="228" t="s">
        <v>191</v>
      </c>
      <c r="P53" s="228">
        <v>155</v>
      </c>
      <c r="Q53" s="228"/>
      <c r="R53" s="228">
        <v>1.55</v>
      </c>
      <c r="S53" s="228"/>
      <c r="T53" s="228">
        <v>1</v>
      </c>
    </row>
    <row r="54" spans="1:20" hidden="1">
      <c r="A54" s="228" t="s">
        <v>508</v>
      </c>
      <c r="B54" s="228" t="s">
        <v>54</v>
      </c>
      <c r="C54" s="228" t="s">
        <v>115</v>
      </c>
      <c r="D54" s="228" t="s">
        <v>52</v>
      </c>
      <c r="E54" s="228" t="s">
        <v>14</v>
      </c>
      <c r="F54" s="228" t="s">
        <v>191</v>
      </c>
      <c r="G54" s="228" t="s">
        <v>485</v>
      </c>
      <c r="H54" s="228" t="s">
        <v>431</v>
      </c>
      <c r="I54" s="228" t="b">
        <v>1</v>
      </c>
      <c r="J54" s="228">
        <v>0.1</v>
      </c>
      <c r="K54" s="228">
        <v>8</v>
      </c>
      <c r="L54" s="228" t="s">
        <v>147</v>
      </c>
      <c r="M54" s="228" t="s">
        <v>410</v>
      </c>
      <c r="N54" s="228">
        <v>0.31795038766737649</v>
      </c>
      <c r="O54" s="228" t="s">
        <v>191</v>
      </c>
      <c r="P54" s="228">
        <v>55.2</v>
      </c>
      <c r="Q54" s="228"/>
      <c r="R54" s="228">
        <v>5.52</v>
      </c>
      <c r="S54" s="228"/>
      <c r="T54" s="228">
        <v>1</v>
      </c>
    </row>
    <row r="55" spans="1:20" hidden="1">
      <c r="A55" s="228" t="s">
        <v>508</v>
      </c>
      <c r="B55" s="228" t="s">
        <v>54</v>
      </c>
      <c r="C55" s="228" t="s">
        <v>119</v>
      </c>
      <c r="D55" s="228" t="s">
        <v>52</v>
      </c>
      <c r="E55" s="228" t="s">
        <v>14</v>
      </c>
      <c r="F55" s="228" t="s">
        <v>191</v>
      </c>
      <c r="G55" s="228" t="s">
        <v>485</v>
      </c>
      <c r="H55" s="228" t="s">
        <v>435</v>
      </c>
      <c r="I55" s="228" t="b">
        <v>1</v>
      </c>
      <c r="J55" s="228">
        <v>1</v>
      </c>
      <c r="K55" s="228">
        <v>12</v>
      </c>
      <c r="L55" s="228" t="s">
        <v>147</v>
      </c>
      <c r="M55" s="228" t="s">
        <v>410</v>
      </c>
      <c r="N55" s="228">
        <v>0.31795038766737649</v>
      </c>
      <c r="O55" s="228" t="s">
        <v>191</v>
      </c>
      <c r="P55" s="228">
        <v>41.2</v>
      </c>
      <c r="Q55" s="228"/>
      <c r="R55" s="228">
        <v>41.2</v>
      </c>
      <c r="S55" s="228"/>
      <c r="T55" s="228">
        <v>1</v>
      </c>
    </row>
    <row r="56" spans="1:20" hidden="1">
      <c r="A56" s="228" t="s">
        <v>508</v>
      </c>
      <c r="B56" s="228" t="s">
        <v>54</v>
      </c>
      <c r="C56" s="228" t="s">
        <v>117</v>
      </c>
      <c r="D56" s="228" t="s">
        <v>52</v>
      </c>
      <c r="E56" s="228" t="s">
        <v>14</v>
      </c>
      <c r="F56" s="228" t="s">
        <v>191</v>
      </c>
      <c r="G56" s="228" t="s">
        <v>485</v>
      </c>
      <c r="H56" s="228" t="s">
        <v>433</v>
      </c>
      <c r="I56" s="228" t="b">
        <v>1</v>
      </c>
      <c r="J56" s="228">
        <v>0.1</v>
      </c>
      <c r="K56" s="228">
        <v>14</v>
      </c>
      <c r="L56" s="228" t="s">
        <v>147</v>
      </c>
      <c r="M56" s="228" t="s">
        <v>410</v>
      </c>
      <c r="N56" s="228">
        <v>0.31795038766737649</v>
      </c>
      <c r="O56" s="228" t="s">
        <v>191</v>
      </c>
      <c r="P56" s="228">
        <v>22.8</v>
      </c>
      <c r="Q56" s="228"/>
      <c r="R56" s="228">
        <v>2.2799999999999998</v>
      </c>
      <c r="S56" s="228"/>
      <c r="T56" s="228">
        <v>1</v>
      </c>
    </row>
    <row r="57" spans="1:20" hidden="1">
      <c r="A57" s="228" t="s">
        <v>508</v>
      </c>
      <c r="B57" s="228" t="s">
        <v>54</v>
      </c>
      <c r="C57" s="228" t="s">
        <v>121</v>
      </c>
      <c r="D57" s="228" t="s">
        <v>52</v>
      </c>
      <c r="E57" s="228" t="s">
        <v>14</v>
      </c>
      <c r="F57" s="228" t="s">
        <v>191</v>
      </c>
      <c r="G57" s="228" t="s">
        <v>485</v>
      </c>
      <c r="H57" s="228" t="s">
        <v>437</v>
      </c>
      <c r="I57" s="228" t="b">
        <v>1</v>
      </c>
      <c r="J57" s="228">
        <v>0.01</v>
      </c>
      <c r="K57" s="228">
        <v>15</v>
      </c>
      <c r="L57" s="228" t="s">
        <v>147</v>
      </c>
      <c r="M57" s="228" t="s">
        <v>410</v>
      </c>
      <c r="N57" s="228">
        <v>0.31795038766737649</v>
      </c>
      <c r="O57" s="228" t="s">
        <v>191</v>
      </c>
      <c r="P57" s="228">
        <v>10.3</v>
      </c>
      <c r="Q57" s="228"/>
      <c r="R57" s="228">
        <v>0.10299999999999999</v>
      </c>
      <c r="S57" s="228"/>
      <c r="T57" s="228">
        <v>1</v>
      </c>
    </row>
    <row r="58" spans="1:20" hidden="1">
      <c r="A58" s="228" t="s">
        <v>508</v>
      </c>
      <c r="B58" s="228" t="s">
        <v>54</v>
      </c>
      <c r="C58" s="228" t="s">
        <v>118</v>
      </c>
      <c r="D58" s="228" t="s">
        <v>52</v>
      </c>
      <c r="E58" s="228" t="s">
        <v>14</v>
      </c>
      <c r="F58" s="228" t="s">
        <v>191</v>
      </c>
      <c r="G58" s="228" t="s">
        <v>485</v>
      </c>
      <c r="H58" s="228" t="s">
        <v>434</v>
      </c>
      <c r="I58" s="228" t="b">
        <v>1</v>
      </c>
      <c r="J58" s="228">
        <v>0.1</v>
      </c>
      <c r="K58" s="228">
        <v>11</v>
      </c>
      <c r="L58" s="228" t="s">
        <v>147</v>
      </c>
      <c r="M58" s="228" t="s">
        <v>410</v>
      </c>
      <c r="N58" s="228">
        <v>0.31795038766737649</v>
      </c>
      <c r="O58" s="228" t="s">
        <v>191</v>
      </c>
      <c r="P58" s="228">
        <v>18.399999999999999</v>
      </c>
      <c r="Q58" s="228"/>
      <c r="R58" s="228">
        <v>1.84</v>
      </c>
      <c r="S58" s="228"/>
      <c r="T58" s="228">
        <v>1</v>
      </c>
    </row>
    <row r="59" spans="1:20" hidden="1">
      <c r="A59" s="228" t="s">
        <v>508</v>
      </c>
      <c r="B59" s="228" t="s">
        <v>54</v>
      </c>
      <c r="C59" s="228" t="s">
        <v>116</v>
      </c>
      <c r="D59" s="228" t="s">
        <v>52</v>
      </c>
      <c r="E59" s="228" t="s">
        <v>14</v>
      </c>
      <c r="F59" s="228" t="s">
        <v>191</v>
      </c>
      <c r="G59" s="228" t="s">
        <v>485</v>
      </c>
      <c r="H59" s="228" t="s">
        <v>432</v>
      </c>
      <c r="I59" s="228" t="b">
        <v>1</v>
      </c>
      <c r="J59" s="228">
        <v>0.01</v>
      </c>
      <c r="K59" s="228">
        <v>9</v>
      </c>
      <c r="L59" s="228" t="s">
        <v>147</v>
      </c>
      <c r="M59" s="228" t="s">
        <v>410</v>
      </c>
      <c r="N59" s="228">
        <v>0.31795038766737649</v>
      </c>
      <c r="O59" s="228" t="s">
        <v>191</v>
      </c>
      <c r="P59" s="228">
        <v>47.1</v>
      </c>
      <c r="Q59" s="228"/>
      <c r="R59" s="228">
        <v>0.47099999999999997</v>
      </c>
      <c r="S59" s="228"/>
      <c r="T59" s="228">
        <v>1</v>
      </c>
    </row>
    <row r="60" spans="1:20" hidden="1">
      <c r="A60" s="228" t="s">
        <v>508</v>
      </c>
      <c r="B60" s="228" t="s">
        <v>54</v>
      </c>
      <c r="C60" s="228" t="s">
        <v>122</v>
      </c>
      <c r="D60" s="228" t="s">
        <v>52</v>
      </c>
      <c r="E60" s="228" t="s">
        <v>14</v>
      </c>
      <c r="F60" s="228" t="s">
        <v>191</v>
      </c>
      <c r="G60" s="228" t="s">
        <v>485</v>
      </c>
      <c r="H60" s="228" t="s">
        <v>438</v>
      </c>
      <c r="I60" s="228" t="b">
        <v>1</v>
      </c>
      <c r="J60" s="228">
        <v>1</v>
      </c>
      <c r="K60" s="228">
        <v>16</v>
      </c>
      <c r="L60" s="228" t="s">
        <v>147</v>
      </c>
      <c r="M60" s="228" t="s">
        <v>410</v>
      </c>
      <c r="N60" s="228">
        <v>0.31795038766737649</v>
      </c>
      <c r="O60" s="228" t="s">
        <v>191</v>
      </c>
      <c r="P60" s="228">
        <v>4.42</v>
      </c>
      <c r="Q60" s="228"/>
      <c r="R60" s="228">
        <v>4.42</v>
      </c>
      <c r="S60" s="228"/>
      <c r="T60" s="228">
        <v>1</v>
      </c>
    </row>
    <row r="61" spans="1:20" hidden="1">
      <c r="A61" s="228" t="s">
        <v>508</v>
      </c>
      <c r="B61" s="228" t="s">
        <v>54</v>
      </c>
      <c r="C61" s="228" t="s">
        <v>113</v>
      </c>
      <c r="D61" s="228" t="s">
        <v>52</v>
      </c>
      <c r="E61" s="228" t="s">
        <v>14</v>
      </c>
      <c r="F61" s="228" t="s">
        <v>191</v>
      </c>
      <c r="G61" s="228" t="s">
        <v>485</v>
      </c>
      <c r="H61" s="228" t="s">
        <v>429</v>
      </c>
      <c r="I61" s="228" t="b">
        <v>0</v>
      </c>
      <c r="J61" s="228">
        <v>1E-3</v>
      </c>
      <c r="K61" s="228">
        <v>6</v>
      </c>
      <c r="L61" s="228" t="s">
        <v>147</v>
      </c>
      <c r="M61" s="228" t="s">
        <v>410</v>
      </c>
      <c r="N61" s="228">
        <v>0.31795038766737649</v>
      </c>
      <c r="O61" s="228" t="s">
        <v>191</v>
      </c>
      <c r="P61" s="228">
        <v>143</v>
      </c>
      <c r="Q61" s="228"/>
      <c r="R61" s="228">
        <v>0.14299999999999999</v>
      </c>
      <c r="S61" s="228"/>
      <c r="T61" s="228">
        <v>1</v>
      </c>
    </row>
    <row r="62" spans="1:20" hidden="1">
      <c r="A62" s="228" t="s">
        <v>508</v>
      </c>
      <c r="B62" s="228" t="s">
        <v>54</v>
      </c>
      <c r="C62" s="228" t="s">
        <v>110</v>
      </c>
      <c r="D62" s="228" t="s">
        <v>52</v>
      </c>
      <c r="E62" s="228" t="s">
        <v>14</v>
      </c>
      <c r="F62" s="228" t="s">
        <v>191</v>
      </c>
      <c r="G62" s="228" t="s">
        <v>485</v>
      </c>
      <c r="H62" s="228" t="s">
        <v>426</v>
      </c>
      <c r="I62" s="228" t="b">
        <v>0</v>
      </c>
      <c r="J62" s="228">
        <v>1E-3</v>
      </c>
      <c r="K62" s="228">
        <v>4</v>
      </c>
      <c r="L62" s="228" t="s">
        <v>147</v>
      </c>
      <c r="M62" s="228" t="s">
        <v>410</v>
      </c>
      <c r="N62" s="228">
        <v>0.31795038766737649</v>
      </c>
      <c r="O62" s="228" t="s">
        <v>191</v>
      </c>
      <c r="P62" s="228">
        <v>859</v>
      </c>
      <c r="Q62" s="228"/>
      <c r="R62" s="228">
        <v>0.85899999999999999</v>
      </c>
      <c r="S62" s="228"/>
      <c r="T62" s="228">
        <v>1</v>
      </c>
    </row>
    <row r="63" spans="1:20" hidden="1">
      <c r="A63" s="228" t="s">
        <v>508</v>
      </c>
      <c r="B63" s="228" t="s">
        <v>54</v>
      </c>
      <c r="C63" s="228" t="s">
        <v>120</v>
      </c>
      <c r="D63" s="228" t="s">
        <v>52</v>
      </c>
      <c r="E63" s="228" t="s">
        <v>14</v>
      </c>
      <c r="F63" s="228" t="s">
        <v>191</v>
      </c>
      <c r="G63" s="228" t="s">
        <v>485</v>
      </c>
      <c r="H63" s="228" t="s">
        <v>436</v>
      </c>
      <c r="I63" s="228" t="b">
        <v>1</v>
      </c>
      <c r="J63" s="228">
        <v>0.1</v>
      </c>
      <c r="K63" s="228">
        <v>13</v>
      </c>
      <c r="L63" s="228" t="s">
        <v>147</v>
      </c>
      <c r="M63" s="228" t="s">
        <v>410</v>
      </c>
      <c r="N63" s="228">
        <v>0.31795038766737649</v>
      </c>
      <c r="O63" s="228" t="s">
        <v>191</v>
      </c>
      <c r="P63" s="228">
        <v>14.2</v>
      </c>
      <c r="Q63" s="228"/>
      <c r="R63" s="228">
        <v>1.42</v>
      </c>
      <c r="S63" s="228"/>
      <c r="T63" s="228">
        <v>1</v>
      </c>
    </row>
    <row r="64" spans="1:20" hidden="1">
      <c r="A64" s="228" t="s">
        <v>508</v>
      </c>
      <c r="B64" s="228" t="s">
        <v>54</v>
      </c>
      <c r="C64" s="228" t="s">
        <v>107</v>
      </c>
      <c r="D64" s="228" t="s">
        <v>52</v>
      </c>
      <c r="E64" s="228" t="s">
        <v>14</v>
      </c>
      <c r="F64" s="228" t="s">
        <v>191</v>
      </c>
      <c r="G64" s="228" t="s">
        <v>485</v>
      </c>
      <c r="H64" s="228" t="s">
        <v>423</v>
      </c>
      <c r="I64" s="228" t="b">
        <v>0</v>
      </c>
      <c r="J64" s="228">
        <v>1E-3</v>
      </c>
      <c r="K64" s="228">
        <v>1</v>
      </c>
      <c r="L64" s="228" t="s">
        <v>147</v>
      </c>
      <c r="M64" s="228" t="s">
        <v>410</v>
      </c>
      <c r="N64" s="228">
        <v>0.31795038766737649</v>
      </c>
      <c r="O64" s="228" t="s">
        <v>191</v>
      </c>
      <c r="P64" s="228">
        <v>1880</v>
      </c>
      <c r="Q64" s="228"/>
      <c r="R64" s="228">
        <v>1.88</v>
      </c>
      <c r="S64" s="228"/>
      <c r="T64" s="228">
        <v>1</v>
      </c>
    </row>
    <row r="65" spans="1:29" hidden="1">
      <c r="A65" s="228" t="s">
        <v>508</v>
      </c>
      <c r="B65" s="228" t="s">
        <v>54</v>
      </c>
      <c r="C65" s="228" t="s">
        <v>111</v>
      </c>
      <c r="D65" s="228" t="s">
        <v>52</v>
      </c>
      <c r="E65" s="228" t="s">
        <v>14</v>
      </c>
      <c r="F65" s="228" t="s">
        <v>191</v>
      </c>
      <c r="G65" s="228" t="s">
        <v>485</v>
      </c>
      <c r="H65" s="228" t="s">
        <v>427</v>
      </c>
      <c r="I65" s="228" t="b">
        <v>0</v>
      </c>
      <c r="J65" s="228">
        <v>1E-3</v>
      </c>
      <c r="K65" s="228">
        <v>5</v>
      </c>
      <c r="L65" s="228" t="s">
        <v>147</v>
      </c>
      <c r="M65" s="228" t="s">
        <v>410</v>
      </c>
      <c r="N65" s="228">
        <v>0.31795038766737649</v>
      </c>
      <c r="O65" s="228" t="s">
        <v>191</v>
      </c>
      <c r="P65" s="228">
        <v>480</v>
      </c>
      <c r="Q65" s="228"/>
      <c r="R65" s="228">
        <v>0.48</v>
      </c>
      <c r="S65" s="228"/>
      <c r="T65" s="228">
        <v>1</v>
      </c>
    </row>
    <row r="66" spans="1:29" hidden="1">
      <c r="A66" s="228" t="s">
        <v>508</v>
      </c>
      <c r="B66" s="228" t="s">
        <v>54</v>
      </c>
      <c r="C66" s="228" t="s">
        <v>114</v>
      </c>
      <c r="D66" s="228" t="s">
        <v>52</v>
      </c>
      <c r="E66" s="228" t="s">
        <v>14</v>
      </c>
      <c r="F66" s="228" t="s">
        <v>191</v>
      </c>
      <c r="G66" s="228" t="s">
        <v>485</v>
      </c>
      <c r="H66" s="228" t="s">
        <v>430</v>
      </c>
      <c r="I66" s="228" t="b">
        <v>0</v>
      </c>
      <c r="J66" s="228">
        <v>1E-3</v>
      </c>
      <c r="K66" s="228">
        <v>7</v>
      </c>
      <c r="L66" s="228" t="s">
        <v>147</v>
      </c>
      <c r="M66" s="228" t="s">
        <v>410</v>
      </c>
      <c r="N66" s="228">
        <v>0.31795038766737649</v>
      </c>
      <c r="O66" s="228" t="s">
        <v>191</v>
      </c>
      <c r="P66" s="228">
        <v>120</v>
      </c>
      <c r="Q66" s="228"/>
      <c r="R66" s="228">
        <v>0.12</v>
      </c>
      <c r="S66" s="228"/>
      <c r="T66" s="228">
        <v>1</v>
      </c>
    </row>
    <row r="67" spans="1:29" hidden="1">
      <c r="A67" s="228" t="s">
        <v>509</v>
      </c>
      <c r="B67" s="228" t="s">
        <v>55</v>
      </c>
      <c r="C67" s="228" t="s">
        <v>109</v>
      </c>
      <c r="D67" s="228" t="s">
        <v>52</v>
      </c>
      <c r="E67" s="228" t="s">
        <v>14</v>
      </c>
      <c r="F67" s="228" t="s">
        <v>191</v>
      </c>
      <c r="G67" s="228" t="s">
        <v>486</v>
      </c>
      <c r="H67" s="228" t="s">
        <v>425</v>
      </c>
      <c r="I67" s="228" t="b">
        <v>0</v>
      </c>
      <c r="J67" s="228">
        <v>1E-3</v>
      </c>
      <c r="K67" s="228">
        <v>3</v>
      </c>
      <c r="L67" s="228" t="s">
        <v>147</v>
      </c>
      <c r="M67" s="228" t="s">
        <v>410</v>
      </c>
      <c r="N67" s="228">
        <v>0.2660029520939825</v>
      </c>
      <c r="O67" s="228" t="s">
        <v>191</v>
      </c>
      <c r="P67" s="228">
        <v>123</v>
      </c>
      <c r="Q67" s="228"/>
      <c r="R67" s="228">
        <v>0.123</v>
      </c>
      <c r="S67" s="228"/>
      <c r="T67" s="228">
        <v>1</v>
      </c>
    </row>
    <row r="68" spans="1:29" hidden="1">
      <c r="A68" s="228" t="s">
        <v>509</v>
      </c>
      <c r="B68" s="228" t="s">
        <v>55</v>
      </c>
      <c r="C68" s="228" t="s">
        <v>108</v>
      </c>
      <c r="D68" s="228" t="s">
        <v>52</v>
      </c>
      <c r="E68" s="228" t="s">
        <v>14</v>
      </c>
      <c r="F68" s="228" t="s">
        <v>191</v>
      </c>
      <c r="G68" s="228" t="s">
        <v>486</v>
      </c>
      <c r="H68" s="228" t="s">
        <v>424</v>
      </c>
      <c r="I68" s="228" t="b">
        <v>0</v>
      </c>
      <c r="J68" s="228">
        <v>1E-3</v>
      </c>
      <c r="K68" s="228">
        <v>2</v>
      </c>
      <c r="L68" s="228" t="s">
        <v>147</v>
      </c>
      <c r="M68" s="228" t="s">
        <v>410</v>
      </c>
      <c r="N68" s="228">
        <v>0.2660029520939825</v>
      </c>
      <c r="O68" s="228" t="s">
        <v>191</v>
      </c>
      <c r="P68" s="228">
        <v>4740</v>
      </c>
      <c r="Q68" s="228"/>
      <c r="R68" s="228">
        <v>4.74</v>
      </c>
      <c r="S68" s="228"/>
      <c r="T68" s="228">
        <v>1</v>
      </c>
    </row>
    <row r="69" spans="1:29" hidden="1">
      <c r="A69" s="228" t="s">
        <v>509</v>
      </c>
      <c r="B69" s="228" t="s">
        <v>55</v>
      </c>
      <c r="C69" s="228" t="s">
        <v>112</v>
      </c>
      <c r="D69" s="228" t="s">
        <v>52</v>
      </c>
      <c r="E69" s="228" t="s">
        <v>14</v>
      </c>
      <c r="F69" s="228" t="s">
        <v>191</v>
      </c>
      <c r="G69" s="228" t="s">
        <v>486</v>
      </c>
      <c r="H69" s="228" t="s">
        <v>428</v>
      </c>
      <c r="I69" s="228" t="b">
        <v>0</v>
      </c>
      <c r="J69" s="228">
        <v>0.01</v>
      </c>
      <c r="K69" s="228">
        <v>9</v>
      </c>
      <c r="L69" s="228" t="s">
        <v>147</v>
      </c>
      <c r="M69" s="228" t="s">
        <v>410</v>
      </c>
      <c r="N69" s="228">
        <v>0.2660029520939825</v>
      </c>
      <c r="O69" s="228" t="s">
        <v>191</v>
      </c>
      <c r="P69" s="228">
        <v>148</v>
      </c>
      <c r="Q69" s="228"/>
      <c r="R69" s="228">
        <v>1.48</v>
      </c>
      <c r="S69" s="228"/>
      <c r="T69" s="228">
        <v>1</v>
      </c>
      <c r="AC69">
        <f>SUM(R99:R129)</f>
        <v>63.768070000000009</v>
      </c>
    </row>
    <row r="70" spans="1:29" hidden="1">
      <c r="A70" s="228" t="s">
        <v>509</v>
      </c>
      <c r="B70" s="228" t="s">
        <v>55</v>
      </c>
      <c r="C70" s="228" t="s">
        <v>115</v>
      </c>
      <c r="D70" s="228" t="s">
        <v>52</v>
      </c>
      <c r="E70" s="228" t="s">
        <v>14</v>
      </c>
      <c r="F70" s="228" t="s">
        <v>191</v>
      </c>
      <c r="G70" s="228" t="s">
        <v>486</v>
      </c>
      <c r="H70" s="228" t="s">
        <v>431</v>
      </c>
      <c r="I70" s="228" t="b">
        <v>1</v>
      </c>
      <c r="J70" s="228">
        <v>0.1</v>
      </c>
      <c r="K70" s="228">
        <v>8</v>
      </c>
      <c r="L70" s="228" t="s">
        <v>147</v>
      </c>
      <c r="M70" s="228" t="s">
        <v>410</v>
      </c>
      <c r="N70" s="228">
        <v>0.2660029520939825</v>
      </c>
      <c r="O70" s="228" t="s">
        <v>191</v>
      </c>
      <c r="P70" s="228">
        <v>47.1</v>
      </c>
      <c r="Q70" s="228"/>
      <c r="R70" s="228">
        <v>4.71</v>
      </c>
      <c r="S70" s="228"/>
      <c r="T70" s="228">
        <v>1</v>
      </c>
    </row>
    <row r="71" spans="1:29" hidden="1">
      <c r="A71" s="228" t="s">
        <v>509</v>
      </c>
      <c r="B71" s="228" t="s">
        <v>55</v>
      </c>
      <c r="C71" s="228" t="s">
        <v>119</v>
      </c>
      <c r="D71" s="228" t="s">
        <v>52</v>
      </c>
      <c r="E71" s="228" t="s">
        <v>14</v>
      </c>
      <c r="F71" s="228" t="s">
        <v>191</v>
      </c>
      <c r="G71" s="228" t="s">
        <v>486</v>
      </c>
      <c r="H71" s="228" t="s">
        <v>435</v>
      </c>
      <c r="I71" s="228" t="b">
        <v>1</v>
      </c>
      <c r="J71" s="228">
        <v>1</v>
      </c>
      <c r="K71" s="228">
        <v>12</v>
      </c>
      <c r="L71" s="228" t="s">
        <v>147</v>
      </c>
      <c r="M71" s="228" t="s">
        <v>410</v>
      </c>
      <c r="N71" s="228">
        <v>0.2660029520939825</v>
      </c>
      <c r="O71" s="228" t="s">
        <v>191</v>
      </c>
      <c r="P71" s="228">
        <v>34</v>
      </c>
      <c r="Q71" s="228"/>
      <c r="R71" s="228">
        <v>34</v>
      </c>
      <c r="S71" s="228"/>
      <c r="T71" s="228">
        <v>1</v>
      </c>
    </row>
    <row r="72" spans="1:29" hidden="1">
      <c r="A72" s="228" t="s">
        <v>509</v>
      </c>
      <c r="B72" s="228" t="s">
        <v>55</v>
      </c>
      <c r="C72" s="228" t="s">
        <v>117</v>
      </c>
      <c r="D72" s="228" t="s">
        <v>52</v>
      </c>
      <c r="E72" s="228" t="s">
        <v>14</v>
      </c>
      <c r="F72" s="228" t="s">
        <v>191</v>
      </c>
      <c r="G72" s="228" t="s">
        <v>486</v>
      </c>
      <c r="H72" s="228" t="s">
        <v>433</v>
      </c>
      <c r="I72" s="228" t="b">
        <v>1</v>
      </c>
      <c r="J72" s="228">
        <v>0.1</v>
      </c>
      <c r="K72" s="228">
        <v>14</v>
      </c>
      <c r="L72" s="228" t="s">
        <v>147</v>
      </c>
      <c r="M72" s="228" t="s">
        <v>410</v>
      </c>
      <c r="N72" s="228">
        <v>0.2660029520939825</v>
      </c>
      <c r="O72" s="228" t="s">
        <v>191</v>
      </c>
      <c r="P72" s="228">
        <v>18.2</v>
      </c>
      <c r="Q72" s="228"/>
      <c r="R72" s="228">
        <v>1.82</v>
      </c>
      <c r="S72" s="228"/>
      <c r="T72" s="228">
        <v>1</v>
      </c>
    </row>
    <row r="73" spans="1:29" hidden="1">
      <c r="A73" s="228" t="s">
        <v>509</v>
      </c>
      <c r="B73" s="228" t="s">
        <v>55</v>
      </c>
      <c r="C73" s="228" t="s">
        <v>121</v>
      </c>
      <c r="D73" s="228" t="s">
        <v>52</v>
      </c>
      <c r="E73" s="228" t="s">
        <v>14</v>
      </c>
      <c r="F73" s="228" t="s">
        <v>191</v>
      </c>
      <c r="G73" s="228" t="s">
        <v>486</v>
      </c>
      <c r="H73" s="228" t="s">
        <v>437</v>
      </c>
      <c r="I73" s="228" t="b">
        <v>1</v>
      </c>
      <c r="J73" s="228">
        <v>0.01</v>
      </c>
      <c r="K73" s="228">
        <v>15</v>
      </c>
      <c r="L73" s="228" t="s">
        <v>147</v>
      </c>
      <c r="M73" s="228" t="s">
        <v>410</v>
      </c>
      <c r="N73" s="228">
        <v>0.2660029520939825</v>
      </c>
      <c r="O73" s="228" t="s">
        <v>191</v>
      </c>
      <c r="P73" s="228">
        <v>8.89</v>
      </c>
      <c r="Q73" s="228"/>
      <c r="R73" s="228">
        <v>8.8900000000000007E-2</v>
      </c>
      <c r="S73" s="228"/>
      <c r="T73" s="228">
        <v>1</v>
      </c>
    </row>
    <row r="74" spans="1:29" hidden="1">
      <c r="A74" s="228" t="s">
        <v>509</v>
      </c>
      <c r="B74" s="228" t="s">
        <v>55</v>
      </c>
      <c r="C74" s="228" t="s">
        <v>118</v>
      </c>
      <c r="D74" s="228" t="s">
        <v>52</v>
      </c>
      <c r="E74" s="228" t="s">
        <v>14</v>
      </c>
      <c r="F74" s="228" t="s">
        <v>191</v>
      </c>
      <c r="G74" s="228" t="s">
        <v>486</v>
      </c>
      <c r="H74" s="228" t="s">
        <v>434</v>
      </c>
      <c r="I74" s="228" t="b">
        <v>1</v>
      </c>
      <c r="J74" s="228">
        <v>0.1</v>
      </c>
      <c r="K74" s="228">
        <v>11</v>
      </c>
      <c r="L74" s="228" t="s">
        <v>147</v>
      </c>
      <c r="M74" s="228" t="s">
        <v>410</v>
      </c>
      <c r="N74" s="228">
        <v>0.2660029520939825</v>
      </c>
      <c r="O74" s="228" t="s">
        <v>191</v>
      </c>
      <c r="P74" s="228">
        <v>14.6</v>
      </c>
      <c r="Q74" s="228"/>
      <c r="R74" s="228">
        <v>1.46</v>
      </c>
      <c r="S74" s="228"/>
      <c r="T74" s="228">
        <v>1</v>
      </c>
    </row>
    <row r="75" spans="1:29" hidden="1">
      <c r="A75" s="228" t="s">
        <v>509</v>
      </c>
      <c r="B75" s="228" t="s">
        <v>55</v>
      </c>
      <c r="C75" s="228" t="s">
        <v>116</v>
      </c>
      <c r="D75" s="228" t="s">
        <v>52</v>
      </c>
      <c r="E75" s="228" t="s">
        <v>14</v>
      </c>
      <c r="F75" s="228" t="s">
        <v>191</v>
      </c>
      <c r="G75" s="228" t="s">
        <v>486</v>
      </c>
      <c r="H75" s="228" t="s">
        <v>432</v>
      </c>
      <c r="I75" s="228" t="b">
        <v>1</v>
      </c>
      <c r="J75" s="228">
        <v>0.01</v>
      </c>
      <c r="K75" s="228">
        <v>9</v>
      </c>
      <c r="L75" s="228" t="s">
        <v>147</v>
      </c>
      <c r="M75" s="228" t="s">
        <v>410</v>
      </c>
      <c r="N75" s="228">
        <v>0.2660029520939825</v>
      </c>
      <c r="O75" s="228" t="s">
        <v>191</v>
      </c>
      <c r="P75" s="228">
        <v>40.200000000000003</v>
      </c>
      <c r="Q75" s="228"/>
      <c r="R75" s="228">
        <v>0.40200000000000002</v>
      </c>
      <c r="S75" s="228"/>
      <c r="T75" s="228">
        <v>1</v>
      </c>
    </row>
    <row r="76" spans="1:29" hidden="1">
      <c r="A76" s="228" t="s">
        <v>509</v>
      </c>
      <c r="B76" s="228" t="s">
        <v>55</v>
      </c>
      <c r="C76" s="228" t="s">
        <v>122</v>
      </c>
      <c r="D76" s="228" t="s">
        <v>52</v>
      </c>
      <c r="E76" s="228" t="s">
        <v>14</v>
      </c>
      <c r="F76" s="228" t="s">
        <v>191</v>
      </c>
      <c r="G76" s="228" t="s">
        <v>486</v>
      </c>
      <c r="H76" s="228" t="s">
        <v>438</v>
      </c>
      <c r="I76" s="228" t="b">
        <v>1</v>
      </c>
      <c r="J76" s="228">
        <v>1</v>
      </c>
      <c r="K76" s="228">
        <v>16</v>
      </c>
      <c r="L76" s="228" t="s">
        <v>147</v>
      </c>
      <c r="M76" s="228" t="s">
        <v>410</v>
      </c>
      <c r="N76" s="228">
        <v>0.2660029520939825</v>
      </c>
      <c r="O76" s="228" t="s">
        <v>191</v>
      </c>
      <c r="P76" s="228">
        <v>3.41</v>
      </c>
      <c r="Q76" s="228"/>
      <c r="R76" s="228">
        <v>3.41</v>
      </c>
      <c r="S76" s="228"/>
      <c r="T76" s="228">
        <v>1</v>
      </c>
    </row>
    <row r="77" spans="1:29" hidden="1">
      <c r="A77" s="228" t="s">
        <v>509</v>
      </c>
      <c r="B77" s="228" t="s">
        <v>55</v>
      </c>
      <c r="C77" s="228" t="s">
        <v>113</v>
      </c>
      <c r="D77" s="228" t="s">
        <v>52</v>
      </c>
      <c r="E77" s="228" t="s">
        <v>14</v>
      </c>
      <c r="F77" s="228" t="s">
        <v>191</v>
      </c>
      <c r="G77" s="228" t="s">
        <v>486</v>
      </c>
      <c r="H77" s="228" t="s">
        <v>429</v>
      </c>
      <c r="I77" s="228" t="b">
        <v>0</v>
      </c>
      <c r="J77" s="228">
        <v>1E-3</v>
      </c>
      <c r="K77" s="228">
        <v>6</v>
      </c>
      <c r="L77" s="228" t="s">
        <v>147</v>
      </c>
      <c r="M77" s="228" t="s">
        <v>410</v>
      </c>
      <c r="N77" s="228">
        <v>0.2660029520939825</v>
      </c>
      <c r="O77" s="228" t="s">
        <v>191</v>
      </c>
      <c r="P77" s="228">
        <v>138</v>
      </c>
      <c r="Q77" s="228"/>
      <c r="R77" s="228">
        <v>0.13800000000000001</v>
      </c>
      <c r="S77" s="228"/>
      <c r="T77" s="228">
        <v>1</v>
      </c>
    </row>
    <row r="78" spans="1:29" hidden="1">
      <c r="A78" s="228" t="s">
        <v>509</v>
      </c>
      <c r="B78" s="228" t="s">
        <v>55</v>
      </c>
      <c r="C78" s="228" t="s">
        <v>110</v>
      </c>
      <c r="D78" s="228" t="s">
        <v>52</v>
      </c>
      <c r="E78" s="228" t="s">
        <v>14</v>
      </c>
      <c r="F78" s="228" t="s">
        <v>191</v>
      </c>
      <c r="G78" s="228" t="s">
        <v>486</v>
      </c>
      <c r="H78" s="228" t="s">
        <v>426</v>
      </c>
      <c r="I78" s="228" t="b">
        <v>0</v>
      </c>
      <c r="J78" s="228">
        <v>1E-3</v>
      </c>
      <c r="K78" s="228">
        <v>4</v>
      </c>
      <c r="L78" s="228" t="s">
        <v>147</v>
      </c>
      <c r="M78" s="228" t="s">
        <v>410</v>
      </c>
      <c r="N78" s="228">
        <v>0.2660029520939825</v>
      </c>
      <c r="O78" s="228" t="s">
        <v>191</v>
      </c>
      <c r="P78" s="228">
        <v>694</v>
      </c>
      <c r="Q78" s="228"/>
      <c r="R78" s="228">
        <v>0.69400000000000006</v>
      </c>
      <c r="S78" s="228"/>
      <c r="T78" s="228">
        <v>1</v>
      </c>
    </row>
    <row r="79" spans="1:29" hidden="1">
      <c r="A79" s="228" t="s">
        <v>509</v>
      </c>
      <c r="B79" s="228" t="s">
        <v>55</v>
      </c>
      <c r="C79" s="228" t="s">
        <v>120</v>
      </c>
      <c r="D79" s="228" t="s">
        <v>52</v>
      </c>
      <c r="E79" s="228" t="s">
        <v>14</v>
      </c>
      <c r="F79" s="228" t="s">
        <v>191</v>
      </c>
      <c r="G79" s="228" t="s">
        <v>486</v>
      </c>
      <c r="H79" s="228" t="s">
        <v>436</v>
      </c>
      <c r="I79" s="228" t="b">
        <v>1</v>
      </c>
      <c r="J79" s="228">
        <v>0.1</v>
      </c>
      <c r="K79" s="228">
        <v>13</v>
      </c>
      <c r="L79" s="228" t="s">
        <v>147</v>
      </c>
      <c r="M79" s="228" t="s">
        <v>410</v>
      </c>
      <c r="N79" s="228">
        <v>0.2660029520939825</v>
      </c>
      <c r="O79" s="228" t="s">
        <v>191</v>
      </c>
      <c r="P79" s="228">
        <v>11.1</v>
      </c>
      <c r="Q79" s="228"/>
      <c r="R79" s="228">
        <v>1.1100000000000001</v>
      </c>
      <c r="S79" s="228"/>
      <c r="T79" s="228">
        <v>1</v>
      </c>
    </row>
    <row r="80" spans="1:29" hidden="1">
      <c r="A80" s="228" t="s">
        <v>509</v>
      </c>
      <c r="B80" s="228" t="s">
        <v>55</v>
      </c>
      <c r="C80" s="228" t="s">
        <v>107</v>
      </c>
      <c r="D80" s="228" t="s">
        <v>52</v>
      </c>
      <c r="E80" s="228" t="s">
        <v>14</v>
      </c>
      <c r="F80" s="228" t="s">
        <v>191</v>
      </c>
      <c r="G80" s="228" t="s">
        <v>486</v>
      </c>
      <c r="H80" s="228" t="s">
        <v>423</v>
      </c>
      <c r="I80" s="228" t="b">
        <v>0</v>
      </c>
      <c r="J80" s="228">
        <v>1E-3</v>
      </c>
      <c r="K80" s="228">
        <v>1</v>
      </c>
      <c r="L80" s="228" t="s">
        <v>147</v>
      </c>
      <c r="M80" s="228" t="s">
        <v>410</v>
      </c>
      <c r="N80" s="228">
        <v>0.2660029520939825</v>
      </c>
      <c r="O80" s="228" t="s">
        <v>191</v>
      </c>
      <c r="P80" s="228">
        <v>1690</v>
      </c>
      <c r="Q80" s="228"/>
      <c r="R80" s="228">
        <v>1.69</v>
      </c>
      <c r="S80" s="228"/>
      <c r="T80" s="228">
        <v>1</v>
      </c>
    </row>
    <row r="81" spans="1:20" hidden="1">
      <c r="A81" s="228" t="s">
        <v>509</v>
      </c>
      <c r="B81" s="228" t="s">
        <v>55</v>
      </c>
      <c r="C81" s="228" t="s">
        <v>111</v>
      </c>
      <c r="D81" s="228" t="s">
        <v>52</v>
      </c>
      <c r="E81" s="228" t="s">
        <v>14</v>
      </c>
      <c r="F81" s="228" t="s">
        <v>191</v>
      </c>
      <c r="G81" s="228" t="s">
        <v>486</v>
      </c>
      <c r="H81" s="228" t="s">
        <v>427</v>
      </c>
      <c r="I81" s="228" t="b">
        <v>0</v>
      </c>
      <c r="J81" s="228">
        <v>1E-3</v>
      </c>
      <c r="K81" s="228">
        <v>5</v>
      </c>
      <c r="L81" s="228" t="s">
        <v>147</v>
      </c>
      <c r="M81" s="228" t="s">
        <v>410</v>
      </c>
      <c r="N81" s="228">
        <v>0.2660029520939825</v>
      </c>
      <c r="O81" s="228" t="s">
        <v>191</v>
      </c>
      <c r="P81" s="228">
        <v>456</v>
      </c>
      <c r="Q81" s="228"/>
      <c r="R81" s="228">
        <v>0.45600000000000002</v>
      </c>
      <c r="S81" s="228"/>
      <c r="T81" s="228">
        <v>1</v>
      </c>
    </row>
    <row r="82" spans="1:20" hidden="1">
      <c r="A82" s="228" t="s">
        <v>509</v>
      </c>
      <c r="B82" s="228" t="s">
        <v>55</v>
      </c>
      <c r="C82" s="228" t="s">
        <v>114</v>
      </c>
      <c r="D82" s="228" t="s">
        <v>52</v>
      </c>
      <c r="E82" s="228" t="s">
        <v>14</v>
      </c>
      <c r="F82" s="228" t="s">
        <v>191</v>
      </c>
      <c r="G82" s="228" t="s">
        <v>486</v>
      </c>
      <c r="H82" s="228" t="s">
        <v>430</v>
      </c>
      <c r="I82" s="228" t="b">
        <v>0</v>
      </c>
      <c r="J82" s="228">
        <v>1E-3</v>
      </c>
      <c r="K82" s="228">
        <v>7</v>
      </c>
      <c r="L82" s="228" t="s">
        <v>147</v>
      </c>
      <c r="M82" s="228" t="s">
        <v>410</v>
      </c>
      <c r="N82" s="228">
        <v>0.2660029520939825</v>
      </c>
      <c r="O82" s="228" t="s">
        <v>191</v>
      </c>
      <c r="P82" s="228">
        <v>118</v>
      </c>
      <c r="Q82" s="228"/>
      <c r="R82" s="228">
        <v>0.11799999999999999</v>
      </c>
      <c r="S82" s="228"/>
      <c r="T82" s="228">
        <v>1</v>
      </c>
    </row>
    <row r="83" spans="1:20" hidden="1">
      <c r="A83" s="228" t="s">
        <v>510</v>
      </c>
      <c r="B83" s="228" t="s">
        <v>123</v>
      </c>
      <c r="C83" s="228" t="s">
        <v>109</v>
      </c>
      <c r="D83" s="228" t="s">
        <v>52</v>
      </c>
      <c r="E83" s="228" t="s">
        <v>14</v>
      </c>
      <c r="F83" s="228" t="s">
        <v>191</v>
      </c>
      <c r="G83" s="228" t="s">
        <v>487</v>
      </c>
      <c r="H83" s="228" t="s">
        <v>425</v>
      </c>
      <c r="I83" s="228" t="b">
        <v>0</v>
      </c>
      <c r="J83" s="228">
        <v>1E-3</v>
      </c>
      <c r="K83" s="228">
        <v>3</v>
      </c>
      <c r="L83" s="228" t="s">
        <v>147</v>
      </c>
      <c r="M83" s="228" t="s">
        <v>410</v>
      </c>
      <c r="N83" s="228">
        <v>0.1286996758705104</v>
      </c>
      <c r="O83" s="228" t="s">
        <v>191</v>
      </c>
      <c r="P83" s="228">
        <v>85.55</v>
      </c>
      <c r="Q83" s="228">
        <v>98.217131906811446</v>
      </c>
      <c r="R83" s="228">
        <v>8.5550000000000001E-2</v>
      </c>
      <c r="S83" s="228">
        <v>9.8217131906811445E-2</v>
      </c>
      <c r="T83" s="228">
        <v>2</v>
      </c>
    </row>
    <row r="84" spans="1:20" hidden="1">
      <c r="A84" s="228" t="s">
        <v>510</v>
      </c>
      <c r="B84" s="228" t="s">
        <v>123</v>
      </c>
      <c r="C84" s="228" t="s">
        <v>108</v>
      </c>
      <c r="D84" s="228" t="s">
        <v>52</v>
      </c>
      <c r="E84" s="228" t="s">
        <v>14</v>
      </c>
      <c r="F84" s="228" t="s">
        <v>191</v>
      </c>
      <c r="G84" s="228" t="s">
        <v>487</v>
      </c>
      <c r="H84" s="228" t="s">
        <v>424</v>
      </c>
      <c r="I84" s="228" t="b">
        <v>0</v>
      </c>
      <c r="J84" s="228">
        <v>1E-3</v>
      </c>
      <c r="K84" s="228">
        <v>2</v>
      </c>
      <c r="L84" s="228" t="s">
        <v>147</v>
      </c>
      <c r="M84" s="228" t="s">
        <v>410</v>
      </c>
      <c r="N84" s="228">
        <v>0.1286996758705104</v>
      </c>
      <c r="O84" s="228" t="s">
        <v>191</v>
      </c>
      <c r="P84" s="228">
        <v>3308</v>
      </c>
      <c r="Q84" s="228">
        <v>3037.7307319774081</v>
      </c>
      <c r="R84" s="228">
        <v>3.3079999999999998</v>
      </c>
      <c r="S84" s="228">
        <v>3.0377307319774078</v>
      </c>
      <c r="T84" s="228">
        <v>2</v>
      </c>
    </row>
    <row r="85" spans="1:20" hidden="1">
      <c r="A85" s="228" t="s">
        <v>510</v>
      </c>
      <c r="B85" s="228" t="s">
        <v>123</v>
      </c>
      <c r="C85" s="228" t="s">
        <v>112</v>
      </c>
      <c r="D85" s="228" t="s">
        <v>52</v>
      </c>
      <c r="E85" s="228" t="s">
        <v>14</v>
      </c>
      <c r="F85" s="228" t="s">
        <v>191</v>
      </c>
      <c r="G85" s="228" t="s">
        <v>487</v>
      </c>
      <c r="H85" s="228" t="s">
        <v>428</v>
      </c>
      <c r="I85" s="228" t="b">
        <v>0</v>
      </c>
      <c r="J85" s="228">
        <v>0.01</v>
      </c>
      <c r="K85" s="228">
        <v>9</v>
      </c>
      <c r="L85" s="228" t="s">
        <v>147</v>
      </c>
      <c r="M85" s="228" t="s">
        <v>410</v>
      </c>
      <c r="N85" s="228">
        <v>0.1286996758705104</v>
      </c>
      <c r="O85" s="228" t="s">
        <v>191</v>
      </c>
      <c r="P85" s="228">
        <v>251.4</v>
      </c>
      <c r="Q85" s="228">
        <v>300.66180336052003</v>
      </c>
      <c r="R85" s="228">
        <v>2.5139999999999998</v>
      </c>
      <c r="S85" s="228">
        <v>3.0066180336052</v>
      </c>
      <c r="T85" s="228">
        <v>2</v>
      </c>
    </row>
    <row r="86" spans="1:20" hidden="1">
      <c r="A86" s="228" t="s">
        <v>510</v>
      </c>
      <c r="B86" s="228" t="s">
        <v>123</v>
      </c>
      <c r="C86" s="228" t="s">
        <v>115</v>
      </c>
      <c r="D86" s="228" t="s">
        <v>52</v>
      </c>
      <c r="E86" s="228" t="s">
        <v>14</v>
      </c>
      <c r="F86" s="228" t="s">
        <v>191</v>
      </c>
      <c r="G86" s="228" t="s">
        <v>487</v>
      </c>
      <c r="H86" s="228" t="s">
        <v>431</v>
      </c>
      <c r="I86" s="228" t="b">
        <v>1</v>
      </c>
      <c r="J86" s="228">
        <v>0.1</v>
      </c>
      <c r="K86" s="228">
        <v>8</v>
      </c>
      <c r="L86" s="228" t="s">
        <v>147</v>
      </c>
      <c r="M86" s="228" t="s">
        <v>410</v>
      </c>
      <c r="N86" s="228">
        <v>0.1286996758705104</v>
      </c>
      <c r="O86" s="228" t="s">
        <v>191</v>
      </c>
      <c r="P86" s="228">
        <v>90.55</v>
      </c>
      <c r="Q86" s="228">
        <v>101.0455590315576</v>
      </c>
      <c r="R86" s="228">
        <v>9.0549999999999997</v>
      </c>
      <c r="S86" s="228">
        <v>10.104555903155759</v>
      </c>
      <c r="T86" s="228">
        <v>2</v>
      </c>
    </row>
    <row r="87" spans="1:20" hidden="1">
      <c r="A87" s="228" t="s">
        <v>510</v>
      </c>
      <c r="B87" s="228" t="s">
        <v>123</v>
      </c>
      <c r="C87" s="228" t="s">
        <v>119</v>
      </c>
      <c r="D87" s="228" t="s">
        <v>52</v>
      </c>
      <c r="E87" s="228" t="s">
        <v>14</v>
      </c>
      <c r="F87" s="228" t="s">
        <v>191</v>
      </c>
      <c r="G87" s="228" t="s">
        <v>487</v>
      </c>
      <c r="H87" s="228" t="s">
        <v>435</v>
      </c>
      <c r="I87" s="228" t="b">
        <v>1</v>
      </c>
      <c r="J87" s="228">
        <v>1</v>
      </c>
      <c r="K87" s="228">
        <v>12</v>
      </c>
      <c r="L87" s="228" t="s">
        <v>147</v>
      </c>
      <c r="M87" s="228" t="s">
        <v>410</v>
      </c>
      <c r="N87" s="228">
        <v>0.1286996758705104</v>
      </c>
      <c r="O87" s="228" t="s">
        <v>191</v>
      </c>
      <c r="P87" s="228">
        <v>70.3</v>
      </c>
      <c r="Q87" s="228">
        <v>71.700627612315913</v>
      </c>
      <c r="R87" s="228">
        <v>70.3</v>
      </c>
      <c r="S87" s="228">
        <v>71.700627612315913</v>
      </c>
      <c r="T87" s="228">
        <v>2</v>
      </c>
    </row>
    <row r="88" spans="1:20" hidden="1">
      <c r="A88" s="228" t="s">
        <v>510</v>
      </c>
      <c r="B88" s="228" t="s">
        <v>123</v>
      </c>
      <c r="C88" s="228" t="s">
        <v>117</v>
      </c>
      <c r="D88" s="228" t="s">
        <v>52</v>
      </c>
      <c r="E88" s="228" t="s">
        <v>14</v>
      </c>
      <c r="F88" s="228" t="s">
        <v>191</v>
      </c>
      <c r="G88" s="228" t="s">
        <v>487</v>
      </c>
      <c r="H88" s="228" t="s">
        <v>433</v>
      </c>
      <c r="I88" s="228" t="b">
        <v>1</v>
      </c>
      <c r="J88" s="228">
        <v>0.1</v>
      </c>
      <c r="K88" s="228">
        <v>14</v>
      </c>
      <c r="L88" s="228" t="s">
        <v>147</v>
      </c>
      <c r="M88" s="228" t="s">
        <v>410</v>
      </c>
      <c r="N88" s="228">
        <v>0.1286996758705104</v>
      </c>
      <c r="O88" s="228" t="s">
        <v>191</v>
      </c>
      <c r="P88" s="228">
        <v>36</v>
      </c>
      <c r="Q88" s="228">
        <v>35.213917703090068</v>
      </c>
      <c r="R88" s="228">
        <v>3.6</v>
      </c>
      <c r="S88" s="228">
        <v>3.5213917703090059</v>
      </c>
      <c r="T88" s="228">
        <v>2</v>
      </c>
    </row>
    <row r="89" spans="1:20" hidden="1">
      <c r="A89" s="228" t="s">
        <v>510</v>
      </c>
      <c r="B89" s="228" t="s">
        <v>123</v>
      </c>
      <c r="C89" s="228" t="s">
        <v>121</v>
      </c>
      <c r="D89" s="228" t="s">
        <v>52</v>
      </c>
      <c r="E89" s="228" t="s">
        <v>14</v>
      </c>
      <c r="F89" s="228" t="s">
        <v>191</v>
      </c>
      <c r="G89" s="228" t="s">
        <v>487</v>
      </c>
      <c r="H89" s="228" t="s">
        <v>437</v>
      </c>
      <c r="I89" s="228" t="b">
        <v>1</v>
      </c>
      <c r="J89" s="228">
        <v>0.01</v>
      </c>
      <c r="K89" s="228">
        <v>15</v>
      </c>
      <c r="L89" s="228" t="s">
        <v>147</v>
      </c>
      <c r="M89" s="228" t="s">
        <v>410</v>
      </c>
      <c r="N89" s="228">
        <v>0.1286996758705104</v>
      </c>
      <c r="O89" s="228" t="s">
        <v>191</v>
      </c>
      <c r="P89" s="228">
        <v>23.94</v>
      </c>
      <c r="Q89" s="228">
        <v>23.13653388042383</v>
      </c>
      <c r="R89" s="228">
        <v>0.2394</v>
      </c>
      <c r="S89" s="228">
        <v>0.23136533880423829</v>
      </c>
      <c r="T89" s="228">
        <v>2</v>
      </c>
    </row>
    <row r="90" spans="1:20" hidden="1">
      <c r="A90" s="228" t="s">
        <v>510</v>
      </c>
      <c r="B90" s="228" t="s">
        <v>123</v>
      </c>
      <c r="C90" s="228" t="s">
        <v>118</v>
      </c>
      <c r="D90" s="228" t="s">
        <v>52</v>
      </c>
      <c r="E90" s="228" t="s">
        <v>14</v>
      </c>
      <c r="F90" s="228" t="s">
        <v>191</v>
      </c>
      <c r="G90" s="228" t="s">
        <v>487</v>
      </c>
      <c r="H90" s="228" t="s">
        <v>434</v>
      </c>
      <c r="I90" s="228" t="b">
        <v>1</v>
      </c>
      <c r="J90" s="228">
        <v>0.1</v>
      </c>
      <c r="K90" s="228">
        <v>11</v>
      </c>
      <c r="L90" s="228" t="s">
        <v>147</v>
      </c>
      <c r="M90" s="228" t="s">
        <v>410</v>
      </c>
      <c r="N90" s="228">
        <v>0.1286996758705104</v>
      </c>
      <c r="O90" s="228" t="s">
        <v>191</v>
      </c>
      <c r="P90" s="228">
        <v>28.254999999999999</v>
      </c>
      <c r="Q90" s="228">
        <v>26.36801187044636</v>
      </c>
      <c r="R90" s="228">
        <v>2.8254999999999999</v>
      </c>
      <c r="S90" s="228">
        <v>2.636801187044636</v>
      </c>
      <c r="T90" s="228">
        <v>2</v>
      </c>
    </row>
    <row r="91" spans="1:20" hidden="1">
      <c r="A91" s="228" t="s">
        <v>510</v>
      </c>
      <c r="B91" s="228" t="s">
        <v>123</v>
      </c>
      <c r="C91" s="228" t="s">
        <v>116</v>
      </c>
      <c r="D91" s="228" t="s">
        <v>52</v>
      </c>
      <c r="E91" s="228" t="s">
        <v>14</v>
      </c>
      <c r="F91" s="228" t="s">
        <v>191</v>
      </c>
      <c r="G91" s="228" t="s">
        <v>487</v>
      </c>
      <c r="H91" s="228" t="s">
        <v>432</v>
      </c>
      <c r="I91" s="228" t="b">
        <v>1</v>
      </c>
      <c r="J91" s="228">
        <v>0.01</v>
      </c>
      <c r="K91" s="228">
        <v>9</v>
      </c>
      <c r="L91" s="228" t="s">
        <v>147</v>
      </c>
      <c r="M91" s="228" t="s">
        <v>410</v>
      </c>
      <c r="N91" s="228">
        <v>0.1286996758705104</v>
      </c>
      <c r="O91" s="228" t="s">
        <v>191</v>
      </c>
      <c r="P91" s="228">
        <v>77.95</v>
      </c>
      <c r="Q91" s="228">
        <v>80.680883733385073</v>
      </c>
      <c r="R91" s="228">
        <v>0.77950000000000008</v>
      </c>
      <c r="S91" s="228">
        <v>0.80680883733385078</v>
      </c>
      <c r="T91" s="228">
        <v>2</v>
      </c>
    </row>
    <row r="92" spans="1:20" hidden="1">
      <c r="A92" s="228" t="s">
        <v>510</v>
      </c>
      <c r="B92" s="228" t="s">
        <v>123</v>
      </c>
      <c r="C92" s="228" t="s">
        <v>122</v>
      </c>
      <c r="D92" s="228" t="s">
        <v>52</v>
      </c>
      <c r="E92" s="228" t="s">
        <v>14</v>
      </c>
      <c r="F92" s="228" t="s">
        <v>191</v>
      </c>
      <c r="G92" s="228" t="s">
        <v>487</v>
      </c>
      <c r="H92" s="228" t="s">
        <v>438</v>
      </c>
      <c r="I92" s="228" t="b">
        <v>1</v>
      </c>
      <c r="J92" s="228">
        <v>1</v>
      </c>
      <c r="K92" s="228">
        <v>16</v>
      </c>
      <c r="L92" s="228" t="s">
        <v>147</v>
      </c>
      <c r="M92" s="228" t="s">
        <v>410</v>
      </c>
      <c r="N92" s="228">
        <v>0.1286996758705104</v>
      </c>
      <c r="O92" s="228" t="s">
        <v>191</v>
      </c>
      <c r="P92" s="228">
        <v>7.085</v>
      </c>
      <c r="Q92" s="228">
        <v>6.9508596590637621</v>
      </c>
      <c r="R92" s="228">
        <v>7.085</v>
      </c>
      <c r="S92" s="228">
        <v>6.9508596590637621</v>
      </c>
      <c r="T92" s="228">
        <v>2</v>
      </c>
    </row>
    <row r="93" spans="1:20" hidden="1">
      <c r="A93" s="228" t="s">
        <v>510</v>
      </c>
      <c r="B93" s="228" t="s">
        <v>123</v>
      </c>
      <c r="C93" s="228" t="s">
        <v>113</v>
      </c>
      <c r="D93" s="228" t="s">
        <v>52</v>
      </c>
      <c r="E93" s="228" t="s">
        <v>14</v>
      </c>
      <c r="F93" s="228" t="s">
        <v>191</v>
      </c>
      <c r="G93" s="228" t="s">
        <v>487</v>
      </c>
      <c r="H93" s="228" t="s">
        <v>429</v>
      </c>
      <c r="I93" s="228" t="b">
        <v>0</v>
      </c>
      <c r="J93" s="228">
        <v>1E-3</v>
      </c>
      <c r="K93" s="228">
        <v>6</v>
      </c>
      <c r="L93" s="228" t="s">
        <v>147</v>
      </c>
      <c r="M93" s="228" t="s">
        <v>410</v>
      </c>
      <c r="N93" s="228">
        <v>0.1286996758705104</v>
      </c>
      <c r="O93" s="228" t="s">
        <v>191</v>
      </c>
      <c r="P93" s="228">
        <v>234.45</v>
      </c>
      <c r="Q93" s="228">
        <v>269.47839431019332</v>
      </c>
      <c r="R93" s="228">
        <v>0.23444999999999999</v>
      </c>
      <c r="S93" s="228">
        <v>0.26947839431019321</v>
      </c>
      <c r="T93" s="228">
        <v>2</v>
      </c>
    </row>
    <row r="94" spans="1:20" hidden="1">
      <c r="A94" s="228" t="s">
        <v>510</v>
      </c>
      <c r="B94" s="228" t="s">
        <v>123</v>
      </c>
      <c r="C94" s="228" t="s">
        <v>110</v>
      </c>
      <c r="D94" s="228" t="s">
        <v>52</v>
      </c>
      <c r="E94" s="228" t="s">
        <v>14</v>
      </c>
      <c r="F94" s="228" t="s">
        <v>191</v>
      </c>
      <c r="G94" s="228" t="s">
        <v>487</v>
      </c>
      <c r="H94" s="228" t="s">
        <v>426</v>
      </c>
      <c r="I94" s="228" t="b">
        <v>0</v>
      </c>
      <c r="J94" s="228">
        <v>1E-3</v>
      </c>
      <c r="K94" s="228">
        <v>4</v>
      </c>
      <c r="L94" s="228" t="s">
        <v>147</v>
      </c>
      <c r="M94" s="228" t="s">
        <v>410</v>
      </c>
      <c r="N94" s="228">
        <v>0.1286996758705104</v>
      </c>
      <c r="O94" s="228" t="s">
        <v>191</v>
      </c>
      <c r="P94" s="228">
        <v>765</v>
      </c>
      <c r="Q94" s="228">
        <v>902.26825279403465</v>
      </c>
      <c r="R94" s="228">
        <v>0.76500000000000001</v>
      </c>
      <c r="S94" s="228">
        <v>0.90226825279403466</v>
      </c>
      <c r="T94" s="228">
        <v>2</v>
      </c>
    </row>
    <row r="95" spans="1:20" hidden="1">
      <c r="A95" s="228" t="s">
        <v>510</v>
      </c>
      <c r="B95" s="228" t="s">
        <v>123</v>
      </c>
      <c r="C95" s="228" t="s">
        <v>120</v>
      </c>
      <c r="D95" s="228" t="s">
        <v>52</v>
      </c>
      <c r="E95" s="228" t="s">
        <v>14</v>
      </c>
      <c r="F95" s="228" t="s">
        <v>191</v>
      </c>
      <c r="G95" s="228" t="s">
        <v>487</v>
      </c>
      <c r="H95" s="228" t="s">
        <v>436</v>
      </c>
      <c r="I95" s="228" t="b">
        <v>1</v>
      </c>
      <c r="J95" s="228">
        <v>0.1</v>
      </c>
      <c r="K95" s="228">
        <v>13</v>
      </c>
      <c r="L95" s="228" t="s">
        <v>147</v>
      </c>
      <c r="M95" s="228" t="s">
        <v>410</v>
      </c>
      <c r="N95" s="228">
        <v>0.1286996758705104</v>
      </c>
      <c r="O95" s="228" t="s">
        <v>191</v>
      </c>
      <c r="P95" s="228">
        <v>29.704999999999998</v>
      </c>
      <c r="Q95" s="228">
        <v>30.822784591921611</v>
      </c>
      <c r="R95" s="228">
        <v>2.9704999999999999</v>
      </c>
      <c r="S95" s="228">
        <v>3.0822784591921608</v>
      </c>
      <c r="T95" s="228">
        <v>2</v>
      </c>
    </row>
    <row r="96" spans="1:20" hidden="1">
      <c r="A96" s="228" t="s">
        <v>510</v>
      </c>
      <c r="B96" s="228" t="s">
        <v>123</v>
      </c>
      <c r="C96" s="228" t="s">
        <v>107</v>
      </c>
      <c r="D96" s="228" t="s">
        <v>52</v>
      </c>
      <c r="E96" s="228" t="s">
        <v>14</v>
      </c>
      <c r="F96" s="228" t="s">
        <v>191</v>
      </c>
      <c r="G96" s="228" t="s">
        <v>487</v>
      </c>
      <c r="H96" s="228" t="s">
        <v>423</v>
      </c>
      <c r="I96" s="228" t="b">
        <v>0</v>
      </c>
      <c r="J96" s="228">
        <v>1E-3</v>
      </c>
      <c r="K96" s="228">
        <v>1</v>
      </c>
      <c r="L96" s="228" t="s">
        <v>147</v>
      </c>
      <c r="M96" s="228" t="s">
        <v>410</v>
      </c>
      <c r="N96" s="228">
        <v>0.1286996758705104</v>
      </c>
      <c r="O96" s="228" t="s">
        <v>191</v>
      </c>
      <c r="P96" s="228">
        <v>1930</v>
      </c>
      <c r="Q96" s="228">
        <v>2218.9010793633861</v>
      </c>
      <c r="R96" s="228">
        <v>1.93</v>
      </c>
      <c r="S96" s="228">
        <v>2.2189010793633859</v>
      </c>
      <c r="T96" s="228">
        <v>2</v>
      </c>
    </row>
    <row r="97" spans="1:22" hidden="1">
      <c r="A97" s="228" t="s">
        <v>510</v>
      </c>
      <c r="B97" s="228" t="s">
        <v>123</v>
      </c>
      <c r="C97" s="228" t="s">
        <v>111</v>
      </c>
      <c r="D97" s="228" t="s">
        <v>52</v>
      </c>
      <c r="E97" s="228" t="s">
        <v>14</v>
      </c>
      <c r="F97" s="228" t="s">
        <v>191</v>
      </c>
      <c r="G97" s="228" t="s">
        <v>487</v>
      </c>
      <c r="H97" s="228" t="s">
        <v>427</v>
      </c>
      <c r="I97" s="228" t="b">
        <v>0</v>
      </c>
      <c r="J97" s="228">
        <v>1E-3</v>
      </c>
      <c r="K97" s="228">
        <v>5</v>
      </c>
      <c r="L97" s="228" t="s">
        <v>147</v>
      </c>
      <c r="M97" s="228" t="s">
        <v>410</v>
      </c>
      <c r="N97" s="228">
        <v>0.1286996758705104</v>
      </c>
      <c r="O97" s="228" t="s">
        <v>191</v>
      </c>
      <c r="P97" s="228">
        <v>709</v>
      </c>
      <c r="Q97" s="228">
        <v>835.80021536249922</v>
      </c>
      <c r="R97" s="228">
        <v>0.70900000000000007</v>
      </c>
      <c r="S97" s="228">
        <v>0.83580021536249915</v>
      </c>
      <c r="T97" s="228">
        <v>2</v>
      </c>
    </row>
    <row r="98" spans="1:22" hidden="1">
      <c r="A98" s="228" t="s">
        <v>510</v>
      </c>
      <c r="B98" s="228" t="s">
        <v>123</v>
      </c>
      <c r="C98" s="228" t="s">
        <v>114</v>
      </c>
      <c r="D98" s="228" t="s">
        <v>52</v>
      </c>
      <c r="E98" s="228" t="s">
        <v>14</v>
      </c>
      <c r="F98" s="228" t="s">
        <v>191</v>
      </c>
      <c r="G98" s="228" t="s">
        <v>487</v>
      </c>
      <c r="H98" s="228" t="s">
        <v>430</v>
      </c>
      <c r="I98" s="228" t="b">
        <v>0</v>
      </c>
      <c r="J98" s="228">
        <v>1E-3</v>
      </c>
      <c r="K98" s="228">
        <v>7</v>
      </c>
      <c r="L98" s="228" t="s">
        <v>147</v>
      </c>
      <c r="M98" s="228" t="s">
        <v>410</v>
      </c>
      <c r="N98" s="228">
        <v>0.1286996758705104</v>
      </c>
      <c r="O98" s="228" t="s">
        <v>191</v>
      </c>
      <c r="P98" s="228">
        <v>214.85</v>
      </c>
      <c r="Q98" s="228">
        <v>247.6995054496476</v>
      </c>
      <c r="R98" s="228">
        <v>0.21485000000000001</v>
      </c>
      <c r="S98" s="228">
        <v>0.24769950544964761</v>
      </c>
      <c r="T98" s="228">
        <v>2</v>
      </c>
    </row>
    <row r="99" spans="1:22">
      <c r="A99" s="228" t="s">
        <v>511</v>
      </c>
      <c r="B99" s="228" t="s">
        <v>57</v>
      </c>
      <c r="C99" s="228" t="s">
        <v>230</v>
      </c>
      <c r="D99" s="228" t="s">
        <v>40</v>
      </c>
      <c r="E99" s="228" t="s">
        <v>12</v>
      </c>
      <c r="F99" s="228" t="s">
        <v>191</v>
      </c>
      <c r="G99" s="228" t="s">
        <v>485</v>
      </c>
      <c r="H99" s="228"/>
      <c r="I99" s="228" t="b">
        <v>1</v>
      </c>
      <c r="J99" s="228">
        <v>0.01</v>
      </c>
      <c r="K99" s="228">
        <v>5</v>
      </c>
      <c r="L99" s="228" t="s">
        <v>256</v>
      </c>
      <c r="M99" s="228" t="s">
        <v>411</v>
      </c>
      <c r="N99" s="228">
        <v>0.21793707531196729</v>
      </c>
      <c r="O99" s="228" t="s">
        <v>191</v>
      </c>
      <c r="P99" s="228">
        <v>0.38300000000000001</v>
      </c>
      <c r="Q99" s="228"/>
      <c r="R99" s="228">
        <v>3.8300000000000001E-3</v>
      </c>
      <c r="S99" s="228"/>
      <c r="T99" s="228">
        <v>1</v>
      </c>
      <c r="V99">
        <f>SUM(R99:R129)</f>
        <v>63.768070000000009</v>
      </c>
    </row>
    <row r="100" spans="1:22">
      <c r="A100" s="228" t="s">
        <v>511</v>
      </c>
      <c r="B100" s="228" t="s">
        <v>57</v>
      </c>
      <c r="C100" s="228" t="s">
        <v>239</v>
      </c>
      <c r="D100" s="228" t="s">
        <v>40</v>
      </c>
      <c r="E100" s="228" t="s">
        <v>12</v>
      </c>
      <c r="F100" s="228" t="s">
        <v>191</v>
      </c>
      <c r="G100" s="228" t="s">
        <v>485</v>
      </c>
      <c r="H100" s="228"/>
      <c r="I100" s="228" t="b">
        <v>1</v>
      </c>
      <c r="J100" s="228">
        <v>0.01</v>
      </c>
      <c r="K100" s="228">
        <v>4</v>
      </c>
      <c r="L100" s="228" t="s">
        <v>256</v>
      </c>
      <c r="M100" s="228" t="s">
        <v>411</v>
      </c>
      <c r="N100" s="228">
        <v>0.21793707531196729</v>
      </c>
      <c r="O100" s="228" t="s">
        <v>191</v>
      </c>
      <c r="P100" s="228">
        <v>1.0999999999999999E-2</v>
      </c>
      <c r="Q100" s="228"/>
      <c r="R100" s="228">
        <v>1.1E-4</v>
      </c>
      <c r="S100" s="228"/>
      <c r="T100" s="228">
        <v>1</v>
      </c>
    </row>
    <row r="101" spans="1:22">
      <c r="A101" s="228" t="s">
        <v>511</v>
      </c>
      <c r="B101" s="228" t="s">
        <v>57</v>
      </c>
      <c r="C101" s="228" t="s">
        <v>240</v>
      </c>
      <c r="D101" s="228" t="s">
        <v>40</v>
      </c>
      <c r="E101" s="228" t="s">
        <v>12</v>
      </c>
      <c r="F101" s="228" t="s">
        <v>191</v>
      </c>
      <c r="G101" s="228" t="s">
        <v>485</v>
      </c>
      <c r="H101" s="228"/>
      <c r="I101" s="228" t="b">
        <v>1</v>
      </c>
      <c r="J101" s="228">
        <v>0.01</v>
      </c>
      <c r="K101" s="228">
        <v>3</v>
      </c>
      <c r="L101" s="228" t="s">
        <v>256</v>
      </c>
      <c r="M101" s="228" t="s">
        <v>411</v>
      </c>
      <c r="N101" s="228">
        <v>0.21793707531196729</v>
      </c>
      <c r="O101" s="228" t="s">
        <v>191</v>
      </c>
      <c r="P101" s="228">
        <v>4.0000000000000001E-3</v>
      </c>
      <c r="Q101" s="228"/>
      <c r="R101" s="228">
        <v>4.0000000000000003E-5</v>
      </c>
      <c r="S101" s="228"/>
      <c r="T101" s="228">
        <v>1</v>
      </c>
    </row>
    <row r="102" spans="1:22">
      <c r="A102" s="228" t="s">
        <v>511</v>
      </c>
      <c r="B102" s="228" t="s">
        <v>57</v>
      </c>
      <c r="C102" s="228" t="s">
        <v>227</v>
      </c>
      <c r="D102" s="228" t="s">
        <v>40</v>
      </c>
      <c r="E102" s="228" t="s">
        <v>12</v>
      </c>
      <c r="F102" s="228" t="s">
        <v>191</v>
      </c>
      <c r="G102" s="228" t="s">
        <v>485</v>
      </c>
      <c r="H102" s="228"/>
      <c r="I102" s="228" t="b">
        <v>1</v>
      </c>
      <c r="J102" s="228">
        <v>0.1</v>
      </c>
      <c r="K102" s="228">
        <v>14</v>
      </c>
      <c r="L102" s="228" t="s">
        <v>256</v>
      </c>
      <c r="M102" s="228" t="s">
        <v>411</v>
      </c>
      <c r="N102" s="228">
        <v>0.21793707531196729</v>
      </c>
      <c r="O102" s="228" t="s">
        <v>191</v>
      </c>
      <c r="P102" s="228">
        <v>2.1000000000000001E-2</v>
      </c>
      <c r="Q102" s="228"/>
      <c r="R102" s="228">
        <v>2.0999999999999999E-3</v>
      </c>
      <c r="S102" s="228"/>
      <c r="T102" s="228">
        <v>1</v>
      </c>
    </row>
    <row r="103" spans="1:22">
      <c r="A103" s="228" t="s">
        <v>511</v>
      </c>
      <c r="B103" s="228" t="s">
        <v>57</v>
      </c>
      <c r="C103" s="228" t="s">
        <v>235</v>
      </c>
      <c r="D103" s="228" t="s">
        <v>40</v>
      </c>
      <c r="E103" s="228" t="s">
        <v>12</v>
      </c>
      <c r="F103" s="228" t="s">
        <v>191</v>
      </c>
      <c r="G103" s="228" t="s">
        <v>485</v>
      </c>
      <c r="H103" s="228"/>
      <c r="I103" s="228" t="b">
        <v>1</v>
      </c>
      <c r="J103" s="228">
        <v>0.1</v>
      </c>
      <c r="K103" s="228">
        <v>10</v>
      </c>
      <c r="L103" s="228" t="s">
        <v>256</v>
      </c>
      <c r="M103" s="228" t="s">
        <v>411</v>
      </c>
      <c r="N103" s="228">
        <v>0.21793707531196729</v>
      </c>
      <c r="O103" s="228" t="s">
        <v>191</v>
      </c>
      <c r="P103" s="228">
        <v>3.0000000000000001E-3</v>
      </c>
      <c r="Q103" s="228"/>
      <c r="R103" s="228">
        <v>2.9999999999999997E-4</v>
      </c>
      <c r="S103" s="228"/>
      <c r="T103" s="228">
        <v>1</v>
      </c>
    </row>
    <row r="104" spans="1:22">
      <c r="A104" s="228" t="s">
        <v>511</v>
      </c>
      <c r="B104" s="228" t="s">
        <v>57</v>
      </c>
      <c r="C104" s="228" t="s">
        <v>228</v>
      </c>
      <c r="D104" s="228" t="s">
        <v>40</v>
      </c>
      <c r="E104" s="228" t="s">
        <v>12</v>
      </c>
      <c r="F104" s="228" t="s">
        <v>191</v>
      </c>
      <c r="G104" s="228" t="s">
        <v>485</v>
      </c>
      <c r="H104" s="228"/>
      <c r="I104" s="228" t="b">
        <v>1</v>
      </c>
      <c r="J104" s="228">
        <v>0.1</v>
      </c>
      <c r="K104" s="228">
        <v>13</v>
      </c>
      <c r="L104" s="228" t="s">
        <v>256</v>
      </c>
      <c r="M104" s="228" t="s">
        <v>411</v>
      </c>
      <c r="N104" s="228">
        <v>0.21793707531196729</v>
      </c>
      <c r="O104" s="228" t="s">
        <v>191</v>
      </c>
      <c r="P104" s="228">
        <v>4.1000000000000002E-2</v>
      </c>
      <c r="Q104" s="228"/>
      <c r="R104" s="228">
        <v>4.1000000000000003E-3</v>
      </c>
      <c r="S104" s="228"/>
      <c r="T104" s="228">
        <v>1</v>
      </c>
    </row>
    <row r="105" spans="1:22">
      <c r="A105" s="228" t="s">
        <v>511</v>
      </c>
      <c r="B105" s="228" t="s">
        <v>57</v>
      </c>
      <c r="C105" s="228" t="s">
        <v>236</v>
      </c>
      <c r="D105" s="228" t="s">
        <v>40</v>
      </c>
      <c r="E105" s="228" t="s">
        <v>12</v>
      </c>
      <c r="F105" s="228" t="s">
        <v>191</v>
      </c>
      <c r="G105" s="228" t="s">
        <v>485</v>
      </c>
      <c r="H105" s="228"/>
      <c r="I105" s="228" t="b">
        <v>1</v>
      </c>
      <c r="J105" s="228">
        <v>0.1</v>
      </c>
      <c r="K105" s="228">
        <v>9</v>
      </c>
      <c r="L105" s="228" t="s">
        <v>256</v>
      </c>
      <c r="M105" s="228" t="s">
        <v>411</v>
      </c>
      <c r="N105" s="228">
        <v>0.21793707531196729</v>
      </c>
      <c r="O105" s="228" t="s">
        <v>191</v>
      </c>
      <c r="P105" s="228">
        <v>3.0000000000000001E-3</v>
      </c>
      <c r="Q105" s="228"/>
      <c r="R105" s="228">
        <v>2.9999999999999997E-4</v>
      </c>
      <c r="S105" s="228"/>
      <c r="T105" s="228">
        <v>1</v>
      </c>
    </row>
    <row r="106" spans="1:22">
      <c r="A106" s="228" t="s">
        <v>511</v>
      </c>
      <c r="B106" s="228" t="s">
        <v>57</v>
      </c>
      <c r="C106" s="228" t="s">
        <v>229</v>
      </c>
      <c r="D106" s="228" t="s">
        <v>40</v>
      </c>
      <c r="E106" s="228" t="s">
        <v>12</v>
      </c>
      <c r="F106" s="228" t="s">
        <v>191</v>
      </c>
      <c r="G106" s="228" t="s">
        <v>485</v>
      </c>
      <c r="H106" s="228"/>
      <c r="I106" s="228" t="b">
        <v>1</v>
      </c>
      <c r="J106" s="228">
        <v>0.1</v>
      </c>
      <c r="K106" s="228">
        <v>12</v>
      </c>
      <c r="L106" s="228" t="s">
        <v>256</v>
      </c>
      <c r="M106" s="228" t="s">
        <v>411</v>
      </c>
      <c r="N106" s="228">
        <v>0.21793707531196729</v>
      </c>
      <c r="O106" s="228" t="s">
        <v>191</v>
      </c>
      <c r="P106" s="228">
        <v>0.04</v>
      </c>
      <c r="Q106" s="228"/>
      <c r="R106" s="228">
        <v>4.0000000000000001E-3</v>
      </c>
      <c r="S106" s="228"/>
      <c r="T106" s="228">
        <v>1</v>
      </c>
    </row>
    <row r="107" spans="1:22">
      <c r="A107" s="228" t="s">
        <v>511</v>
      </c>
      <c r="B107" s="228" t="s">
        <v>57</v>
      </c>
      <c r="C107" s="228" t="s">
        <v>237</v>
      </c>
      <c r="D107" s="228" t="s">
        <v>40</v>
      </c>
      <c r="E107" s="228" t="s">
        <v>12</v>
      </c>
      <c r="F107" s="228" t="s">
        <v>191</v>
      </c>
      <c r="G107" s="228" t="s">
        <v>485</v>
      </c>
      <c r="H107" s="228"/>
      <c r="I107" s="228" t="b">
        <v>1</v>
      </c>
      <c r="J107" s="228">
        <v>0.1</v>
      </c>
      <c r="K107" s="228">
        <v>8</v>
      </c>
      <c r="L107" s="228" t="s">
        <v>256</v>
      </c>
      <c r="M107" s="228" t="s">
        <v>411</v>
      </c>
      <c r="N107" s="228">
        <v>0.21793707531196729</v>
      </c>
      <c r="O107" s="228" t="s">
        <v>191</v>
      </c>
      <c r="P107" s="228">
        <v>1E-3</v>
      </c>
      <c r="Q107" s="228"/>
      <c r="R107" s="228">
        <v>1E-4</v>
      </c>
      <c r="S107" s="228"/>
      <c r="T107" s="228">
        <v>1</v>
      </c>
    </row>
    <row r="108" spans="1:22">
      <c r="A108" s="228" t="s">
        <v>511</v>
      </c>
      <c r="B108" s="228" t="s">
        <v>57</v>
      </c>
      <c r="C108" s="228" t="s">
        <v>226</v>
      </c>
      <c r="D108" s="228" t="s">
        <v>40</v>
      </c>
      <c r="E108" s="228" t="s">
        <v>12</v>
      </c>
      <c r="F108" s="228" t="s">
        <v>191</v>
      </c>
      <c r="G108" s="228" t="s">
        <v>485</v>
      </c>
      <c r="H108" s="228"/>
      <c r="I108" s="228" t="b">
        <v>1</v>
      </c>
      <c r="J108" s="228">
        <v>1</v>
      </c>
      <c r="K108" s="228">
        <v>16</v>
      </c>
      <c r="L108" s="228" t="s">
        <v>256</v>
      </c>
      <c r="M108" s="228" t="s">
        <v>411</v>
      </c>
      <c r="N108" s="228">
        <v>0.21793707531196729</v>
      </c>
      <c r="O108" s="228" t="s">
        <v>191</v>
      </c>
      <c r="P108" s="228">
        <v>2.4E-2</v>
      </c>
      <c r="Q108" s="228"/>
      <c r="R108" s="228">
        <v>2.4E-2</v>
      </c>
      <c r="S108" s="228"/>
      <c r="T108" s="228">
        <v>1</v>
      </c>
    </row>
    <row r="109" spans="1:22">
      <c r="A109" s="228" t="s">
        <v>511</v>
      </c>
      <c r="B109" s="228" t="s">
        <v>57</v>
      </c>
      <c r="C109" s="228" t="s">
        <v>233</v>
      </c>
      <c r="D109" s="228" t="s">
        <v>40</v>
      </c>
      <c r="E109" s="228" t="s">
        <v>12</v>
      </c>
      <c r="F109" s="228" t="s">
        <v>191</v>
      </c>
      <c r="G109" s="228" t="s">
        <v>485</v>
      </c>
      <c r="H109" s="228"/>
      <c r="I109" s="228" t="b">
        <v>1</v>
      </c>
      <c r="J109" s="228">
        <v>0.05</v>
      </c>
      <c r="K109" s="228">
        <v>6</v>
      </c>
      <c r="L109" s="228" t="s">
        <v>256</v>
      </c>
      <c r="M109" s="228" t="s">
        <v>411</v>
      </c>
      <c r="N109" s="228">
        <v>0.21793707531196729</v>
      </c>
      <c r="O109" s="228" t="s">
        <v>191</v>
      </c>
      <c r="P109" s="228">
        <v>5.0000000000000001E-3</v>
      </c>
      <c r="Q109" s="228"/>
      <c r="R109" s="228">
        <v>2.5000000000000001E-4</v>
      </c>
      <c r="S109" s="228"/>
      <c r="T109" s="228">
        <v>1</v>
      </c>
    </row>
    <row r="110" spans="1:22">
      <c r="A110" s="228" t="s">
        <v>511</v>
      </c>
      <c r="B110" s="228" t="s">
        <v>57</v>
      </c>
      <c r="C110" s="228" t="s">
        <v>238</v>
      </c>
      <c r="D110" s="228" t="s">
        <v>40</v>
      </c>
      <c r="E110" s="228" t="s">
        <v>12</v>
      </c>
      <c r="F110" s="228" t="s">
        <v>191</v>
      </c>
      <c r="G110" s="228" t="s">
        <v>485</v>
      </c>
      <c r="H110" s="228"/>
      <c r="I110" s="228" t="b">
        <v>1</v>
      </c>
      <c r="J110" s="228">
        <v>0.1</v>
      </c>
      <c r="K110" s="228">
        <v>7</v>
      </c>
      <c r="L110" s="228" t="s">
        <v>256</v>
      </c>
      <c r="M110" s="228" t="s">
        <v>411</v>
      </c>
      <c r="N110" s="228">
        <v>0.21793707531196729</v>
      </c>
      <c r="O110" s="228" t="s">
        <v>191</v>
      </c>
      <c r="P110" s="228">
        <v>3.0000000000000001E-3</v>
      </c>
      <c r="Q110" s="228"/>
      <c r="R110" s="228">
        <v>2.9999999999999997E-4</v>
      </c>
      <c r="S110" s="228"/>
      <c r="T110" s="228">
        <v>1</v>
      </c>
    </row>
    <row r="111" spans="1:22">
      <c r="A111" s="228" t="s">
        <v>511</v>
      </c>
      <c r="B111" s="228" t="s">
        <v>57</v>
      </c>
      <c r="C111" s="228" t="s">
        <v>234</v>
      </c>
      <c r="D111" s="228" t="s">
        <v>40</v>
      </c>
      <c r="E111" s="228" t="s">
        <v>12</v>
      </c>
      <c r="F111" s="228" t="s">
        <v>191</v>
      </c>
      <c r="G111" s="228" t="s">
        <v>485</v>
      </c>
      <c r="H111" s="228"/>
      <c r="I111" s="228" t="b">
        <v>1</v>
      </c>
      <c r="J111" s="228">
        <v>0.5</v>
      </c>
      <c r="K111" s="228">
        <v>15</v>
      </c>
      <c r="L111" s="228" t="s">
        <v>256</v>
      </c>
      <c r="M111" s="228" t="s">
        <v>411</v>
      </c>
      <c r="N111" s="228">
        <v>0.21793707531196729</v>
      </c>
      <c r="O111" s="228" t="s">
        <v>191</v>
      </c>
      <c r="P111" s="228">
        <v>5.0000000000000001E-3</v>
      </c>
      <c r="Q111" s="228"/>
      <c r="R111" s="228">
        <v>2.5000000000000001E-3</v>
      </c>
      <c r="S111" s="228"/>
      <c r="T111" s="228">
        <v>1</v>
      </c>
    </row>
    <row r="112" spans="1:22">
      <c r="A112" s="228" t="s">
        <v>511</v>
      </c>
      <c r="B112" s="228" t="s">
        <v>57</v>
      </c>
      <c r="C112" s="228" t="s">
        <v>225</v>
      </c>
      <c r="D112" s="228" t="s">
        <v>40</v>
      </c>
      <c r="E112" s="228" t="s">
        <v>12</v>
      </c>
      <c r="F112" s="228" t="s">
        <v>191</v>
      </c>
      <c r="G112" s="228" t="s">
        <v>485</v>
      </c>
      <c r="H112" s="228"/>
      <c r="I112" s="228" t="b">
        <v>1</v>
      </c>
      <c r="J112" s="228">
        <v>1</v>
      </c>
      <c r="K112" s="228">
        <v>17</v>
      </c>
      <c r="L112" s="228" t="s">
        <v>256</v>
      </c>
      <c r="M112" s="228" t="s">
        <v>411</v>
      </c>
      <c r="N112" s="228">
        <v>0.21793707531196729</v>
      </c>
      <c r="O112" s="228" t="s">
        <v>191</v>
      </c>
      <c r="P112" s="228">
        <v>6.0000000000000001E-3</v>
      </c>
      <c r="Q112" s="228"/>
      <c r="R112" s="228">
        <v>6.0000000000000001E-3</v>
      </c>
      <c r="S112" s="228"/>
      <c r="T112" s="228">
        <v>1</v>
      </c>
    </row>
    <row r="113" spans="1:20">
      <c r="A113" s="228" t="s">
        <v>511</v>
      </c>
      <c r="B113" s="228" t="s">
        <v>57</v>
      </c>
      <c r="C113" s="228" t="s">
        <v>232</v>
      </c>
      <c r="D113" s="228" t="s">
        <v>40</v>
      </c>
      <c r="E113" s="228" t="s">
        <v>12</v>
      </c>
      <c r="F113" s="228" t="s">
        <v>191</v>
      </c>
      <c r="G113" s="228" t="s">
        <v>485</v>
      </c>
      <c r="H113" s="228"/>
      <c r="I113" s="228" t="b">
        <v>1</v>
      </c>
      <c r="J113" s="228">
        <v>0.1</v>
      </c>
      <c r="K113" s="228">
        <v>11</v>
      </c>
      <c r="L113" s="228" t="s">
        <v>256</v>
      </c>
      <c r="M113" s="228" t="s">
        <v>411</v>
      </c>
      <c r="N113" s="228">
        <v>0.21793707531196729</v>
      </c>
      <c r="O113" s="228" t="s">
        <v>191</v>
      </c>
      <c r="P113" s="228">
        <v>6.0000000000000001E-3</v>
      </c>
      <c r="Q113" s="228"/>
      <c r="R113" s="228">
        <v>6.0000000000000006E-4</v>
      </c>
      <c r="S113" s="228"/>
      <c r="T113" s="228">
        <v>1</v>
      </c>
    </row>
    <row r="114" spans="1:20" hidden="1">
      <c r="A114" s="228" t="s">
        <v>511</v>
      </c>
      <c r="B114" s="228" t="s">
        <v>57</v>
      </c>
      <c r="C114" s="228" t="s">
        <v>109</v>
      </c>
      <c r="D114" s="228" t="s">
        <v>52</v>
      </c>
      <c r="E114" s="228" t="s">
        <v>12</v>
      </c>
      <c r="F114" s="228" t="s">
        <v>191</v>
      </c>
      <c r="G114" s="228" t="s">
        <v>485</v>
      </c>
      <c r="H114" s="228" t="s">
        <v>425</v>
      </c>
      <c r="I114" s="228" t="b">
        <v>0</v>
      </c>
      <c r="J114" s="228">
        <v>1E-3</v>
      </c>
      <c r="K114" s="228">
        <v>3</v>
      </c>
      <c r="L114" s="228" t="s">
        <v>147</v>
      </c>
      <c r="M114" s="228" t="s">
        <v>411</v>
      </c>
      <c r="N114" s="228">
        <v>0.21793707531196729</v>
      </c>
      <c r="O114" s="228" t="s">
        <v>191</v>
      </c>
      <c r="P114" s="228">
        <v>73</v>
      </c>
      <c r="Q114" s="228"/>
      <c r="R114" s="228">
        <v>7.2999999999999995E-2</v>
      </c>
      <c r="S114" s="228"/>
      <c r="T114" s="228">
        <v>1</v>
      </c>
    </row>
    <row r="115" spans="1:20" hidden="1">
      <c r="A115" s="228" t="s">
        <v>511</v>
      </c>
      <c r="B115" s="228" t="s">
        <v>57</v>
      </c>
      <c r="C115" s="228" t="s">
        <v>108</v>
      </c>
      <c r="D115" s="228" t="s">
        <v>52</v>
      </c>
      <c r="E115" s="228" t="s">
        <v>12</v>
      </c>
      <c r="F115" s="228" t="s">
        <v>191</v>
      </c>
      <c r="G115" s="228" t="s">
        <v>485</v>
      </c>
      <c r="H115" s="228" t="s">
        <v>424</v>
      </c>
      <c r="I115" s="228" t="b">
        <v>0</v>
      </c>
      <c r="J115" s="228">
        <v>1E-3</v>
      </c>
      <c r="K115" s="228">
        <v>2</v>
      </c>
      <c r="L115" s="228" t="s">
        <v>147</v>
      </c>
      <c r="M115" s="228" t="s">
        <v>411</v>
      </c>
      <c r="N115" s="228">
        <v>0.21793707531196729</v>
      </c>
      <c r="O115" s="228" t="s">
        <v>191</v>
      </c>
      <c r="P115" s="228">
        <v>257</v>
      </c>
      <c r="Q115" s="228"/>
      <c r="R115" s="228">
        <v>0.25700000000000001</v>
      </c>
      <c r="S115" s="228"/>
      <c r="T115" s="228">
        <v>1</v>
      </c>
    </row>
    <row r="116" spans="1:20" hidden="1">
      <c r="A116" s="228" t="s">
        <v>511</v>
      </c>
      <c r="B116" s="228" t="s">
        <v>57</v>
      </c>
      <c r="C116" s="228" t="s">
        <v>112</v>
      </c>
      <c r="D116" s="228" t="s">
        <v>52</v>
      </c>
      <c r="E116" s="228" t="s">
        <v>12</v>
      </c>
      <c r="F116" s="228" t="s">
        <v>191</v>
      </c>
      <c r="G116" s="228" t="s">
        <v>485</v>
      </c>
      <c r="H116" s="228" t="s">
        <v>428</v>
      </c>
      <c r="I116" s="228" t="b">
        <v>0</v>
      </c>
      <c r="J116" s="228">
        <v>0.01</v>
      </c>
      <c r="K116" s="228">
        <v>9</v>
      </c>
      <c r="L116" s="228" t="s">
        <v>147</v>
      </c>
      <c r="M116" s="228" t="s">
        <v>411</v>
      </c>
      <c r="N116" s="228">
        <v>0.21793707531196729</v>
      </c>
      <c r="O116" s="228" t="s">
        <v>191</v>
      </c>
      <c r="P116" s="228">
        <v>191</v>
      </c>
      <c r="Q116" s="228"/>
      <c r="R116" s="228">
        <v>1.91</v>
      </c>
      <c r="S116" s="228"/>
      <c r="T116" s="228">
        <v>1</v>
      </c>
    </row>
    <row r="117" spans="1:20" hidden="1">
      <c r="A117" s="228" t="s">
        <v>511</v>
      </c>
      <c r="B117" s="228" t="s">
        <v>57</v>
      </c>
      <c r="C117" s="228" t="s">
        <v>115</v>
      </c>
      <c r="D117" s="228" t="s">
        <v>52</v>
      </c>
      <c r="E117" s="228" t="s">
        <v>12</v>
      </c>
      <c r="F117" s="228" t="s">
        <v>191</v>
      </c>
      <c r="G117" s="228" t="s">
        <v>485</v>
      </c>
      <c r="H117" s="228" t="s">
        <v>431</v>
      </c>
      <c r="I117" s="228" t="b">
        <v>1</v>
      </c>
      <c r="J117" s="228">
        <v>0.1</v>
      </c>
      <c r="K117" s="228">
        <v>8</v>
      </c>
      <c r="L117" s="228" t="s">
        <v>147</v>
      </c>
      <c r="M117" s="228" t="s">
        <v>411</v>
      </c>
      <c r="N117" s="228">
        <v>0.21793707531196729</v>
      </c>
      <c r="O117" s="228" t="s">
        <v>191</v>
      </c>
      <c r="P117" s="228">
        <v>96.1</v>
      </c>
      <c r="Q117" s="228"/>
      <c r="R117" s="228">
        <v>9.61</v>
      </c>
      <c r="S117" s="228"/>
      <c r="T117" s="228">
        <v>1</v>
      </c>
    </row>
    <row r="118" spans="1:20" hidden="1">
      <c r="A118" s="228" t="s">
        <v>511</v>
      </c>
      <c r="B118" s="228" t="s">
        <v>57</v>
      </c>
      <c r="C118" s="228" t="s">
        <v>119</v>
      </c>
      <c r="D118" s="228" t="s">
        <v>52</v>
      </c>
      <c r="E118" s="228" t="s">
        <v>12</v>
      </c>
      <c r="F118" s="228" t="s">
        <v>191</v>
      </c>
      <c r="G118" s="228" t="s">
        <v>485</v>
      </c>
      <c r="H118" s="228" t="s">
        <v>435</v>
      </c>
      <c r="I118" s="228" t="b">
        <v>1</v>
      </c>
      <c r="J118" s="228">
        <v>1</v>
      </c>
      <c r="K118" s="228">
        <v>12</v>
      </c>
      <c r="L118" s="228" t="s">
        <v>147</v>
      </c>
      <c r="M118" s="228" t="s">
        <v>411</v>
      </c>
      <c r="N118" s="228">
        <v>0.21793707531196729</v>
      </c>
      <c r="O118" s="228" t="s">
        <v>191</v>
      </c>
      <c r="P118" s="228">
        <v>36.200000000000003</v>
      </c>
      <c r="Q118" s="228"/>
      <c r="R118" s="228">
        <v>36.200000000000003</v>
      </c>
      <c r="S118" s="228"/>
      <c r="T118" s="228">
        <v>1</v>
      </c>
    </row>
    <row r="119" spans="1:20" hidden="1">
      <c r="A119" s="228" t="s">
        <v>511</v>
      </c>
      <c r="B119" s="228" t="s">
        <v>57</v>
      </c>
      <c r="C119" s="228" t="s">
        <v>117</v>
      </c>
      <c r="D119" s="228" t="s">
        <v>52</v>
      </c>
      <c r="E119" s="228" t="s">
        <v>12</v>
      </c>
      <c r="F119" s="228" t="s">
        <v>191</v>
      </c>
      <c r="G119" s="228" t="s">
        <v>485</v>
      </c>
      <c r="H119" s="228" t="s">
        <v>433</v>
      </c>
      <c r="I119" s="228" t="b">
        <v>1</v>
      </c>
      <c r="J119" s="228">
        <v>0.1</v>
      </c>
      <c r="K119" s="228">
        <v>14</v>
      </c>
      <c r="L119" s="228" t="s">
        <v>147</v>
      </c>
      <c r="M119" s="228" t="s">
        <v>411</v>
      </c>
      <c r="N119" s="228">
        <v>0.21793707531196729</v>
      </c>
      <c r="O119" s="228" t="s">
        <v>191</v>
      </c>
      <c r="P119" s="228">
        <v>26.8</v>
      </c>
      <c r="Q119" s="228"/>
      <c r="R119" s="228">
        <v>2.68</v>
      </c>
      <c r="S119" s="228"/>
      <c r="T119" s="228">
        <v>1</v>
      </c>
    </row>
    <row r="120" spans="1:20" hidden="1">
      <c r="A120" s="228" t="s">
        <v>511</v>
      </c>
      <c r="B120" s="228" t="s">
        <v>57</v>
      </c>
      <c r="C120" s="228" t="s">
        <v>121</v>
      </c>
      <c r="D120" s="228" t="s">
        <v>52</v>
      </c>
      <c r="E120" s="228" t="s">
        <v>12</v>
      </c>
      <c r="F120" s="228" t="s">
        <v>191</v>
      </c>
      <c r="G120" s="228" t="s">
        <v>485</v>
      </c>
      <c r="H120" s="228" t="s">
        <v>437</v>
      </c>
      <c r="I120" s="228" t="b">
        <v>1</v>
      </c>
      <c r="J120" s="228">
        <v>0.01</v>
      </c>
      <c r="K120" s="228">
        <v>15</v>
      </c>
      <c r="L120" s="228" t="s">
        <v>147</v>
      </c>
      <c r="M120" s="228" t="s">
        <v>411</v>
      </c>
      <c r="N120" s="228">
        <v>0.21793707531196729</v>
      </c>
      <c r="O120" s="228" t="s">
        <v>191</v>
      </c>
      <c r="P120" s="228">
        <v>9.15</v>
      </c>
      <c r="Q120" s="228"/>
      <c r="R120" s="228">
        <v>9.1500000000000012E-2</v>
      </c>
      <c r="S120" s="228"/>
      <c r="T120" s="228">
        <v>1</v>
      </c>
    </row>
    <row r="121" spans="1:20" hidden="1">
      <c r="A121" s="228" t="s">
        <v>511</v>
      </c>
      <c r="B121" s="228" t="s">
        <v>57</v>
      </c>
      <c r="C121" s="228" t="s">
        <v>118</v>
      </c>
      <c r="D121" s="228" t="s">
        <v>52</v>
      </c>
      <c r="E121" s="228" t="s">
        <v>12</v>
      </c>
      <c r="F121" s="228" t="s">
        <v>191</v>
      </c>
      <c r="G121" s="228" t="s">
        <v>485</v>
      </c>
      <c r="H121" s="228" t="s">
        <v>434</v>
      </c>
      <c r="I121" s="228" t="b">
        <v>1</v>
      </c>
      <c r="J121" s="228">
        <v>0.1</v>
      </c>
      <c r="K121" s="228">
        <v>11</v>
      </c>
      <c r="L121" s="228" t="s">
        <v>147</v>
      </c>
      <c r="M121" s="228" t="s">
        <v>411</v>
      </c>
      <c r="N121" s="228">
        <v>0.21793707531196729</v>
      </c>
      <c r="O121" s="228" t="s">
        <v>191</v>
      </c>
      <c r="P121" s="228">
        <v>14.4</v>
      </c>
      <c r="Q121" s="228"/>
      <c r="R121" s="228">
        <v>1.44</v>
      </c>
      <c r="S121" s="228"/>
      <c r="T121" s="228">
        <v>1</v>
      </c>
    </row>
    <row r="122" spans="1:20" hidden="1">
      <c r="A122" s="228" t="s">
        <v>511</v>
      </c>
      <c r="B122" s="228" t="s">
        <v>57</v>
      </c>
      <c r="C122" s="228" t="s">
        <v>116</v>
      </c>
      <c r="D122" s="228" t="s">
        <v>52</v>
      </c>
      <c r="E122" s="228" t="s">
        <v>12</v>
      </c>
      <c r="F122" s="228" t="s">
        <v>191</v>
      </c>
      <c r="G122" s="228" t="s">
        <v>485</v>
      </c>
      <c r="H122" s="228" t="s">
        <v>432</v>
      </c>
      <c r="I122" s="228" t="b">
        <v>1</v>
      </c>
      <c r="J122" s="228">
        <v>0.01</v>
      </c>
      <c r="K122" s="228">
        <v>9</v>
      </c>
      <c r="L122" s="228" t="s">
        <v>147</v>
      </c>
      <c r="M122" s="228" t="s">
        <v>411</v>
      </c>
      <c r="N122" s="228">
        <v>0.21793707531196729</v>
      </c>
      <c r="O122" s="228" t="s">
        <v>191</v>
      </c>
      <c r="P122" s="228">
        <v>145</v>
      </c>
      <c r="Q122" s="228"/>
      <c r="R122" s="228">
        <v>1.45</v>
      </c>
      <c r="S122" s="228"/>
      <c r="T122" s="228">
        <v>1</v>
      </c>
    </row>
    <row r="123" spans="1:20" hidden="1">
      <c r="A123" s="228" t="s">
        <v>511</v>
      </c>
      <c r="B123" s="228" t="s">
        <v>57</v>
      </c>
      <c r="C123" s="228" t="s">
        <v>122</v>
      </c>
      <c r="D123" s="228" t="s">
        <v>52</v>
      </c>
      <c r="E123" s="228" t="s">
        <v>12</v>
      </c>
      <c r="F123" s="228" t="s">
        <v>191</v>
      </c>
      <c r="G123" s="228" t="s">
        <v>485</v>
      </c>
      <c r="H123" s="228" t="s">
        <v>438</v>
      </c>
      <c r="I123" s="228" t="b">
        <v>1</v>
      </c>
      <c r="J123" s="228">
        <v>1</v>
      </c>
      <c r="K123" s="228">
        <v>16</v>
      </c>
      <c r="L123" s="228" t="s">
        <v>147</v>
      </c>
      <c r="M123" s="228" t="s">
        <v>411</v>
      </c>
      <c r="N123" s="228">
        <v>0.21793707531196729</v>
      </c>
      <c r="O123" s="228" t="s">
        <v>191</v>
      </c>
      <c r="P123" s="228">
        <v>5.91</v>
      </c>
      <c r="Q123" s="228"/>
      <c r="R123" s="228">
        <v>5.91</v>
      </c>
      <c r="S123" s="228"/>
      <c r="T123" s="228">
        <v>1</v>
      </c>
    </row>
    <row r="124" spans="1:20" hidden="1">
      <c r="A124" s="228" t="s">
        <v>511</v>
      </c>
      <c r="B124" s="228" t="s">
        <v>57</v>
      </c>
      <c r="C124" s="228" t="s">
        <v>113</v>
      </c>
      <c r="D124" s="228" t="s">
        <v>52</v>
      </c>
      <c r="E124" s="228" t="s">
        <v>12</v>
      </c>
      <c r="F124" s="228" t="s">
        <v>191</v>
      </c>
      <c r="G124" s="228" t="s">
        <v>485</v>
      </c>
      <c r="H124" s="228" t="s">
        <v>429</v>
      </c>
      <c r="I124" s="228" t="b">
        <v>0</v>
      </c>
      <c r="J124" s="228">
        <v>1E-3</v>
      </c>
      <c r="K124" s="228">
        <v>6</v>
      </c>
      <c r="L124" s="228" t="s">
        <v>147</v>
      </c>
      <c r="M124" s="228" t="s">
        <v>411</v>
      </c>
      <c r="N124" s="228">
        <v>0.21793707531196729</v>
      </c>
      <c r="O124" s="228" t="s">
        <v>191</v>
      </c>
      <c r="P124" s="228">
        <v>126</v>
      </c>
      <c r="Q124" s="228"/>
      <c r="R124" s="228">
        <v>0.126</v>
      </c>
      <c r="S124" s="228"/>
      <c r="T124" s="228">
        <v>1</v>
      </c>
    </row>
    <row r="125" spans="1:20" hidden="1">
      <c r="A125" s="228" t="s">
        <v>511</v>
      </c>
      <c r="B125" s="228" t="s">
        <v>57</v>
      </c>
      <c r="C125" s="228" t="s">
        <v>110</v>
      </c>
      <c r="D125" s="228" t="s">
        <v>52</v>
      </c>
      <c r="E125" s="228" t="s">
        <v>12</v>
      </c>
      <c r="F125" s="228" t="s">
        <v>191</v>
      </c>
      <c r="G125" s="228" t="s">
        <v>485</v>
      </c>
      <c r="H125" s="228" t="s">
        <v>426</v>
      </c>
      <c r="I125" s="228" t="b">
        <v>0</v>
      </c>
      <c r="J125" s="228">
        <v>1E-3</v>
      </c>
      <c r="K125" s="228">
        <v>4</v>
      </c>
      <c r="L125" s="228" t="s">
        <v>147</v>
      </c>
      <c r="M125" s="228" t="s">
        <v>411</v>
      </c>
      <c r="N125" s="228">
        <v>0.21793707531196729</v>
      </c>
      <c r="O125" s="228" t="s">
        <v>191</v>
      </c>
      <c r="P125" s="228">
        <v>470</v>
      </c>
      <c r="Q125" s="228"/>
      <c r="R125" s="228">
        <v>0.47</v>
      </c>
      <c r="S125" s="228"/>
      <c r="T125" s="228">
        <v>1</v>
      </c>
    </row>
    <row r="126" spans="1:20" hidden="1">
      <c r="A126" s="228" t="s">
        <v>511</v>
      </c>
      <c r="B126" s="228" t="s">
        <v>57</v>
      </c>
      <c r="C126" s="228" t="s">
        <v>120</v>
      </c>
      <c r="D126" s="228" t="s">
        <v>52</v>
      </c>
      <c r="E126" s="228" t="s">
        <v>12</v>
      </c>
      <c r="F126" s="228" t="s">
        <v>191</v>
      </c>
      <c r="G126" s="228" t="s">
        <v>485</v>
      </c>
      <c r="H126" s="228" t="s">
        <v>436</v>
      </c>
      <c r="I126" s="228" t="b">
        <v>1</v>
      </c>
      <c r="J126" s="228">
        <v>0.1</v>
      </c>
      <c r="K126" s="228">
        <v>13</v>
      </c>
      <c r="L126" s="228" t="s">
        <v>147</v>
      </c>
      <c r="M126" s="228" t="s">
        <v>411</v>
      </c>
      <c r="N126" s="228">
        <v>0.21793707531196729</v>
      </c>
      <c r="O126" s="228" t="s">
        <v>191</v>
      </c>
      <c r="P126" s="228">
        <v>13.1</v>
      </c>
      <c r="Q126" s="228"/>
      <c r="R126" s="228">
        <v>1.31</v>
      </c>
      <c r="S126" s="228"/>
      <c r="T126" s="228">
        <v>1</v>
      </c>
    </row>
    <row r="127" spans="1:20" hidden="1">
      <c r="A127" s="228" t="s">
        <v>511</v>
      </c>
      <c r="B127" s="228" t="s">
        <v>57</v>
      </c>
      <c r="C127" s="228" t="s">
        <v>107</v>
      </c>
      <c r="D127" s="228" t="s">
        <v>52</v>
      </c>
      <c r="E127" s="228" t="s">
        <v>12</v>
      </c>
      <c r="F127" s="228" t="s">
        <v>191</v>
      </c>
      <c r="G127" s="228" t="s">
        <v>485</v>
      </c>
      <c r="H127" s="228" t="s">
        <v>423</v>
      </c>
      <c r="I127" s="228" t="b">
        <v>0</v>
      </c>
      <c r="J127" s="228">
        <v>1E-3</v>
      </c>
      <c r="K127" s="228">
        <v>1</v>
      </c>
      <c r="L127" s="228" t="s">
        <v>147</v>
      </c>
      <c r="M127" s="228" t="s">
        <v>411</v>
      </c>
      <c r="N127" s="228">
        <v>0.21793707531196729</v>
      </c>
      <c r="O127" s="228" t="s">
        <v>191</v>
      </c>
      <c r="P127" s="228">
        <v>2190</v>
      </c>
      <c r="Q127" s="228"/>
      <c r="R127" s="228">
        <v>2.19</v>
      </c>
      <c r="S127" s="228"/>
      <c r="T127" s="228">
        <v>1</v>
      </c>
    </row>
    <row r="128" spans="1:20">
      <c r="A128" s="228" t="s">
        <v>511</v>
      </c>
      <c r="B128" s="228" t="s">
        <v>57</v>
      </c>
      <c r="C128" s="228" t="s">
        <v>231</v>
      </c>
      <c r="D128" s="228" t="s">
        <v>40</v>
      </c>
      <c r="E128" s="228" t="s">
        <v>12</v>
      </c>
      <c r="F128" s="228" t="s">
        <v>191</v>
      </c>
      <c r="G128" s="228" t="s">
        <v>485</v>
      </c>
      <c r="H128" s="228"/>
      <c r="I128" s="228" t="b">
        <v>1</v>
      </c>
      <c r="J128" s="228">
        <v>3.0000000000000001E-3</v>
      </c>
      <c r="K128" s="228">
        <v>2</v>
      </c>
      <c r="L128" s="228" t="s">
        <v>256</v>
      </c>
      <c r="M128" s="228" t="s">
        <v>411</v>
      </c>
      <c r="N128" s="228">
        <v>0.21793707531196729</v>
      </c>
      <c r="O128" s="228" t="s">
        <v>191</v>
      </c>
      <c r="P128" s="228">
        <v>0.67500000000000004</v>
      </c>
      <c r="Q128" s="228"/>
      <c r="R128" s="228">
        <v>2.0249999999999999E-3</v>
      </c>
      <c r="S128" s="228"/>
      <c r="T128" s="228">
        <v>1</v>
      </c>
    </row>
    <row r="129" spans="1:20">
      <c r="A129" s="228" t="s">
        <v>511</v>
      </c>
      <c r="B129" s="228" t="s">
        <v>57</v>
      </c>
      <c r="C129" s="228" t="s">
        <v>241</v>
      </c>
      <c r="D129" s="228" t="s">
        <v>40</v>
      </c>
      <c r="E129" s="228" t="s">
        <v>12</v>
      </c>
      <c r="F129" s="228" t="s">
        <v>191</v>
      </c>
      <c r="G129" s="228" t="s">
        <v>485</v>
      </c>
      <c r="H129" s="228"/>
      <c r="I129" s="228" t="b">
        <v>1</v>
      </c>
      <c r="J129" s="228">
        <v>1E-3</v>
      </c>
      <c r="K129" s="228">
        <v>1</v>
      </c>
      <c r="L129" s="228" t="s">
        <v>256</v>
      </c>
      <c r="M129" s="228" t="s">
        <v>411</v>
      </c>
      <c r="N129" s="228">
        <v>0.21793707531196729</v>
      </c>
      <c r="O129" s="228" t="s">
        <v>191</v>
      </c>
      <c r="P129" s="228">
        <v>1.4999999999999999E-2</v>
      </c>
      <c r="Q129" s="228"/>
      <c r="R129" s="228">
        <v>1.5E-5</v>
      </c>
      <c r="S129" s="228"/>
      <c r="T129" s="228">
        <v>1</v>
      </c>
    </row>
    <row r="130" spans="1:20" hidden="1">
      <c r="A130" s="228" t="s">
        <v>511</v>
      </c>
      <c r="B130" s="228" t="s">
        <v>57</v>
      </c>
      <c r="C130" s="228" t="s">
        <v>244</v>
      </c>
      <c r="D130" s="228" t="s">
        <v>100</v>
      </c>
      <c r="E130" s="228" t="s">
        <v>12</v>
      </c>
      <c r="F130" s="228" t="s">
        <v>191</v>
      </c>
      <c r="G130" s="228" t="s">
        <v>485</v>
      </c>
      <c r="H130" s="228"/>
      <c r="I130" s="228" t="b">
        <v>1</v>
      </c>
      <c r="J130" s="228"/>
      <c r="K130" s="228">
        <v>3</v>
      </c>
      <c r="L130" s="228" t="s">
        <v>256</v>
      </c>
      <c r="M130" s="228" t="s">
        <v>411</v>
      </c>
      <c r="N130" s="228">
        <v>0.21793707531196729</v>
      </c>
      <c r="O130" s="228" t="s">
        <v>191</v>
      </c>
      <c r="P130" s="228">
        <v>18</v>
      </c>
      <c r="Q130" s="228"/>
      <c r="R130" s="228"/>
      <c r="S130" s="228"/>
      <c r="T130" s="228">
        <v>1</v>
      </c>
    </row>
    <row r="131" spans="1:20" hidden="1">
      <c r="A131" s="228" t="s">
        <v>511</v>
      </c>
      <c r="B131" s="228" t="s">
        <v>57</v>
      </c>
      <c r="C131" s="228" t="s">
        <v>248</v>
      </c>
      <c r="D131" s="228" t="s">
        <v>100</v>
      </c>
      <c r="E131" s="228" t="s">
        <v>12</v>
      </c>
      <c r="F131" s="228" t="s">
        <v>191</v>
      </c>
      <c r="G131" s="228" t="s">
        <v>485</v>
      </c>
      <c r="H131" s="228"/>
      <c r="I131" s="228" t="b">
        <v>1</v>
      </c>
      <c r="J131" s="228"/>
      <c r="K131" s="228">
        <v>4</v>
      </c>
      <c r="L131" s="228" t="s">
        <v>256</v>
      </c>
      <c r="M131" s="228" t="s">
        <v>411</v>
      </c>
      <c r="N131" s="228">
        <v>0.21793707531196729</v>
      </c>
      <c r="O131" s="228" t="s">
        <v>191</v>
      </c>
      <c r="P131" s="228">
        <v>10</v>
      </c>
      <c r="Q131" s="228"/>
      <c r="R131" s="228"/>
      <c r="S131" s="228"/>
      <c r="T131" s="228">
        <v>1</v>
      </c>
    </row>
    <row r="132" spans="1:20" hidden="1">
      <c r="A132" s="228" t="s">
        <v>511</v>
      </c>
      <c r="B132" s="228" t="s">
        <v>57</v>
      </c>
      <c r="C132" s="228" t="s">
        <v>245</v>
      </c>
      <c r="D132" s="228" t="s">
        <v>100</v>
      </c>
      <c r="E132" s="228" t="s">
        <v>12</v>
      </c>
      <c r="F132" s="228" t="s">
        <v>191</v>
      </c>
      <c r="G132" s="228" t="s">
        <v>485</v>
      </c>
      <c r="H132" s="228"/>
      <c r="I132" s="228" t="b">
        <v>1</v>
      </c>
      <c r="J132" s="228"/>
      <c r="K132" s="228">
        <v>5</v>
      </c>
      <c r="L132" s="228" t="s">
        <v>256</v>
      </c>
      <c r="M132" s="228" t="s">
        <v>411</v>
      </c>
      <c r="N132" s="228">
        <v>0.21793707531196729</v>
      </c>
      <c r="O132" s="228" t="s">
        <v>191</v>
      </c>
      <c r="P132" s="228">
        <v>13</v>
      </c>
      <c r="Q132" s="228"/>
      <c r="R132" s="228"/>
      <c r="S132" s="228"/>
      <c r="T132" s="228">
        <v>1</v>
      </c>
    </row>
    <row r="133" spans="1:20" hidden="1">
      <c r="A133" s="228" t="s">
        <v>511</v>
      </c>
      <c r="B133" s="228" t="s">
        <v>57</v>
      </c>
      <c r="C133" s="228" t="s">
        <v>246</v>
      </c>
      <c r="D133" s="228" t="s">
        <v>100</v>
      </c>
      <c r="E133" s="228" t="s">
        <v>12</v>
      </c>
      <c r="F133" s="228" t="s">
        <v>191</v>
      </c>
      <c r="G133" s="228" t="s">
        <v>485</v>
      </c>
      <c r="H133" s="228"/>
      <c r="I133" s="228" t="b">
        <v>1</v>
      </c>
      <c r="J133" s="228"/>
      <c r="K133" s="228">
        <v>6</v>
      </c>
      <c r="L133" s="228" t="s">
        <v>256</v>
      </c>
      <c r="M133" s="228" t="s">
        <v>411</v>
      </c>
      <c r="N133" s="228">
        <v>0.21793707531196729</v>
      </c>
      <c r="O133" s="228" t="s">
        <v>191</v>
      </c>
      <c r="P133" s="228">
        <v>21</v>
      </c>
      <c r="Q133" s="228"/>
      <c r="R133" s="228"/>
      <c r="S133" s="228"/>
      <c r="T133" s="228">
        <v>1</v>
      </c>
    </row>
    <row r="134" spans="1:20" hidden="1">
      <c r="A134" s="228" t="s">
        <v>511</v>
      </c>
      <c r="B134" s="228" t="s">
        <v>57</v>
      </c>
      <c r="C134" s="228" t="s">
        <v>247</v>
      </c>
      <c r="D134" s="228" t="s">
        <v>100</v>
      </c>
      <c r="E134" s="228" t="s">
        <v>12</v>
      </c>
      <c r="F134" s="228" t="s">
        <v>191</v>
      </c>
      <c r="G134" s="228" t="s">
        <v>485</v>
      </c>
      <c r="H134" s="228"/>
      <c r="I134" s="228" t="b">
        <v>1</v>
      </c>
      <c r="J134" s="228"/>
      <c r="K134" s="228">
        <v>7</v>
      </c>
      <c r="L134" s="228" t="s">
        <v>256</v>
      </c>
      <c r="M134" s="228" t="s">
        <v>411</v>
      </c>
      <c r="N134" s="228">
        <v>0.21793707531196729</v>
      </c>
      <c r="O134" s="228" t="s">
        <v>191</v>
      </c>
      <c r="P134" s="228">
        <v>11</v>
      </c>
      <c r="Q134" s="228"/>
      <c r="R134" s="228"/>
      <c r="S134" s="228"/>
      <c r="T134" s="228">
        <v>1</v>
      </c>
    </row>
    <row r="135" spans="1:20" hidden="1">
      <c r="A135" s="228" t="s">
        <v>511</v>
      </c>
      <c r="B135" s="228" t="s">
        <v>57</v>
      </c>
      <c r="C135" s="228" t="s">
        <v>242</v>
      </c>
      <c r="D135" s="228" t="s">
        <v>100</v>
      </c>
      <c r="E135" s="228" t="s">
        <v>12</v>
      </c>
      <c r="F135" s="228" t="s">
        <v>191</v>
      </c>
      <c r="G135" s="228" t="s">
        <v>485</v>
      </c>
      <c r="H135" s="228"/>
      <c r="I135" s="228" t="b">
        <v>1</v>
      </c>
      <c r="J135" s="228"/>
      <c r="K135" s="228">
        <v>1</v>
      </c>
      <c r="L135" s="228" t="s">
        <v>256</v>
      </c>
      <c r="M135" s="228" t="s">
        <v>411</v>
      </c>
      <c r="N135" s="228">
        <v>0.21793707531196729</v>
      </c>
      <c r="O135" s="228" t="s">
        <v>191</v>
      </c>
      <c r="P135" s="228">
        <v>21</v>
      </c>
      <c r="Q135" s="228"/>
      <c r="R135" s="228"/>
      <c r="S135" s="228"/>
      <c r="T135" s="228">
        <v>1</v>
      </c>
    </row>
    <row r="136" spans="1:20" hidden="1">
      <c r="A136" s="228" t="s">
        <v>511</v>
      </c>
      <c r="B136" s="228" t="s">
        <v>57</v>
      </c>
      <c r="C136" s="228" t="s">
        <v>243</v>
      </c>
      <c r="D136" s="228" t="s">
        <v>100</v>
      </c>
      <c r="E136" s="228" t="s">
        <v>12</v>
      </c>
      <c r="F136" s="228" t="s">
        <v>191</v>
      </c>
      <c r="G136" s="228" t="s">
        <v>485</v>
      </c>
      <c r="H136" s="228"/>
      <c r="I136" s="228" t="b">
        <v>1</v>
      </c>
      <c r="J136" s="228"/>
      <c r="K136" s="228">
        <v>2</v>
      </c>
      <c r="L136" s="228" t="s">
        <v>256</v>
      </c>
      <c r="M136" s="228" t="s">
        <v>411</v>
      </c>
      <c r="N136" s="228">
        <v>0.21793707531196729</v>
      </c>
      <c r="O136" s="228" t="s">
        <v>191</v>
      </c>
      <c r="P136" s="228">
        <v>19</v>
      </c>
      <c r="Q136" s="228"/>
      <c r="R136" s="228"/>
      <c r="S136" s="228"/>
      <c r="T136" s="228">
        <v>1</v>
      </c>
    </row>
    <row r="137" spans="1:20" hidden="1">
      <c r="A137" s="228" t="s">
        <v>511</v>
      </c>
      <c r="B137" s="228" t="s">
        <v>57</v>
      </c>
      <c r="C137" s="228" t="s">
        <v>111</v>
      </c>
      <c r="D137" s="228" t="s">
        <v>52</v>
      </c>
      <c r="E137" s="228" t="s">
        <v>12</v>
      </c>
      <c r="F137" s="228" t="s">
        <v>191</v>
      </c>
      <c r="G137" s="228" t="s">
        <v>485</v>
      </c>
      <c r="H137" s="228" t="s">
        <v>427</v>
      </c>
      <c r="I137" s="228" t="b">
        <v>0</v>
      </c>
      <c r="J137" s="228">
        <v>1E-3</v>
      </c>
      <c r="K137" s="228">
        <v>5</v>
      </c>
      <c r="L137" s="228" t="s">
        <v>147</v>
      </c>
      <c r="M137" s="228" t="s">
        <v>411</v>
      </c>
      <c r="N137" s="228">
        <v>0.21793707531196729</v>
      </c>
      <c r="O137" s="228" t="s">
        <v>191</v>
      </c>
      <c r="P137" s="228">
        <v>558</v>
      </c>
      <c r="Q137" s="228"/>
      <c r="R137" s="228">
        <v>0.55800000000000005</v>
      </c>
      <c r="S137" s="228"/>
      <c r="T137" s="228">
        <v>1</v>
      </c>
    </row>
    <row r="138" spans="1:20" hidden="1">
      <c r="A138" s="228" t="s">
        <v>511</v>
      </c>
      <c r="B138" s="228" t="s">
        <v>57</v>
      </c>
      <c r="C138" s="228" t="s">
        <v>114</v>
      </c>
      <c r="D138" s="228" t="s">
        <v>52</v>
      </c>
      <c r="E138" s="228" t="s">
        <v>12</v>
      </c>
      <c r="F138" s="228" t="s">
        <v>191</v>
      </c>
      <c r="G138" s="228" t="s">
        <v>485</v>
      </c>
      <c r="H138" s="228" t="s">
        <v>430</v>
      </c>
      <c r="I138" s="228" t="b">
        <v>0</v>
      </c>
      <c r="J138" s="228">
        <v>1E-3</v>
      </c>
      <c r="K138" s="228">
        <v>7</v>
      </c>
      <c r="L138" s="228" t="s">
        <v>147</v>
      </c>
      <c r="M138" s="228" t="s">
        <v>411</v>
      </c>
      <c r="N138" s="228">
        <v>0.21793707531196729</v>
      </c>
      <c r="O138" s="228" t="s">
        <v>191</v>
      </c>
      <c r="P138" s="228">
        <v>129</v>
      </c>
      <c r="Q138" s="228"/>
      <c r="R138" s="228">
        <v>0.129</v>
      </c>
      <c r="S138" s="228"/>
      <c r="T138" s="228">
        <v>1</v>
      </c>
    </row>
    <row r="139" spans="1:20" hidden="1">
      <c r="A139" s="228" t="s">
        <v>512</v>
      </c>
      <c r="B139" s="228" t="s">
        <v>58</v>
      </c>
      <c r="C139" s="228" t="s">
        <v>109</v>
      </c>
      <c r="D139" s="228" t="s">
        <v>52</v>
      </c>
      <c r="E139" s="228" t="s">
        <v>12</v>
      </c>
      <c r="F139" s="228" t="s">
        <v>191</v>
      </c>
      <c r="G139" s="228" t="s">
        <v>486</v>
      </c>
      <c r="H139" s="228" t="s">
        <v>425</v>
      </c>
      <c r="I139" s="228" t="b">
        <v>0</v>
      </c>
      <c r="J139" s="228">
        <v>1E-3</v>
      </c>
      <c r="K139" s="228">
        <v>3</v>
      </c>
      <c r="L139" s="228" t="s">
        <v>147</v>
      </c>
      <c r="M139" s="228" t="s">
        <v>411</v>
      </c>
      <c r="N139" s="228">
        <v>0.2231520954572401</v>
      </c>
      <c r="O139" s="228" t="s">
        <v>191</v>
      </c>
      <c r="P139" s="228">
        <v>44</v>
      </c>
      <c r="Q139" s="228"/>
      <c r="R139" s="228">
        <v>4.3999999999999997E-2</v>
      </c>
      <c r="S139" s="228"/>
      <c r="T139" s="228">
        <v>1</v>
      </c>
    </row>
    <row r="140" spans="1:20" hidden="1">
      <c r="A140" s="228" t="s">
        <v>512</v>
      </c>
      <c r="B140" s="228" t="s">
        <v>58</v>
      </c>
      <c r="C140" s="228" t="s">
        <v>108</v>
      </c>
      <c r="D140" s="228" t="s">
        <v>52</v>
      </c>
      <c r="E140" s="228" t="s">
        <v>12</v>
      </c>
      <c r="F140" s="228" t="s">
        <v>191</v>
      </c>
      <c r="G140" s="228" t="s">
        <v>486</v>
      </c>
      <c r="H140" s="228" t="s">
        <v>424</v>
      </c>
      <c r="I140" s="228" t="b">
        <v>0</v>
      </c>
      <c r="J140" s="228">
        <v>1E-3</v>
      </c>
      <c r="K140" s="228">
        <v>2</v>
      </c>
      <c r="L140" s="228" t="s">
        <v>147</v>
      </c>
      <c r="M140" s="228" t="s">
        <v>411</v>
      </c>
      <c r="N140" s="228">
        <v>0.2231520954572401</v>
      </c>
      <c r="O140" s="228" t="s">
        <v>191</v>
      </c>
      <c r="P140" s="228">
        <v>219</v>
      </c>
      <c r="Q140" s="228"/>
      <c r="R140" s="228">
        <v>0.219</v>
      </c>
      <c r="S140" s="228"/>
      <c r="T140" s="228">
        <v>1</v>
      </c>
    </row>
    <row r="141" spans="1:20" hidden="1">
      <c r="A141" s="228" t="s">
        <v>512</v>
      </c>
      <c r="B141" s="228" t="s">
        <v>58</v>
      </c>
      <c r="C141" s="228" t="s">
        <v>112</v>
      </c>
      <c r="D141" s="228" t="s">
        <v>52</v>
      </c>
      <c r="E141" s="228" t="s">
        <v>12</v>
      </c>
      <c r="F141" s="228" t="s">
        <v>191</v>
      </c>
      <c r="G141" s="228" t="s">
        <v>486</v>
      </c>
      <c r="H141" s="228" t="s">
        <v>428</v>
      </c>
      <c r="I141" s="228" t="b">
        <v>0</v>
      </c>
      <c r="J141" s="228">
        <v>0.01</v>
      </c>
      <c r="K141" s="228">
        <v>9</v>
      </c>
      <c r="L141" s="228" t="s">
        <v>147</v>
      </c>
      <c r="M141" s="228" t="s">
        <v>411</v>
      </c>
      <c r="N141" s="228">
        <v>0.2231520954572401</v>
      </c>
      <c r="O141" s="228" t="s">
        <v>191</v>
      </c>
      <c r="P141" s="228">
        <v>141</v>
      </c>
      <c r="Q141" s="228"/>
      <c r="R141" s="228">
        <v>1.41</v>
      </c>
      <c r="S141" s="228"/>
      <c r="T141" s="228">
        <v>1</v>
      </c>
    </row>
    <row r="142" spans="1:20" hidden="1">
      <c r="A142" s="228" t="s">
        <v>512</v>
      </c>
      <c r="B142" s="228" t="s">
        <v>58</v>
      </c>
      <c r="C142" s="228" t="s">
        <v>115</v>
      </c>
      <c r="D142" s="228" t="s">
        <v>52</v>
      </c>
      <c r="E142" s="228" t="s">
        <v>12</v>
      </c>
      <c r="F142" s="228" t="s">
        <v>191</v>
      </c>
      <c r="G142" s="228" t="s">
        <v>486</v>
      </c>
      <c r="H142" s="228" t="s">
        <v>431</v>
      </c>
      <c r="I142" s="228" t="b">
        <v>1</v>
      </c>
      <c r="J142" s="228">
        <v>0.1</v>
      </c>
      <c r="K142" s="228">
        <v>8</v>
      </c>
      <c r="L142" s="228" t="s">
        <v>147</v>
      </c>
      <c r="M142" s="228" t="s">
        <v>411</v>
      </c>
      <c r="N142" s="228">
        <v>0.2231520954572401</v>
      </c>
      <c r="O142" s="228" t="s">
        <v>191</v>
      </c>
      <c r="P142" s="228">
        <v>73.599999999999994</v>
      </c>
      <c r="Q142" s="228"/>
      <c r="R142" s="228">
        <v>7.3599999999999994</v>
      </c>
      <c r="S142" s="228"/>
      <c r="T142" s="228">
        <v>1</v>
      </c>
    </row>
    <row r="143" spans="1:20" hidden="1">
      <c r="A143" s="228" t="s">
        <v>512</v>
      </c>
      <c r="B143" s="228" t="s">
        <v>58</v>
      </c>
      <c r="C143" s="228" t="s">
        <v>119</v>
      </c>
      <c r="D143" s="228" t="s">
        <v>52</v>
      </c>
      <c r="E143" s="228" t="s">
        <v>12</v>
      </c>
      <c r="F143" s="228" t="s">
        <v>191</v>
      </c>
      <c r="G143" s="228" t="s">
        <v>486</v>
      </c>
      <c r="H143" s="228" t="s">
        <v>435</v>
      </c>
      <c r="I143" s="228" t="b">
        <v>1</v>
      </c>
      <c r="J143" s="228">
        <v>1</v>
      </c>
      <c r="K143" s="228">
        <v>12</v>
      </c>
      <c r="L143" s="228" t="s">
        <v>147</v>
      </c>
      <c r="M143" s="228" t="s">
        <v>411</v>
      </c>
      <c r="N143" s="228">
        <v>0.2231520954572401</v>
      </c>
      <c r="O143" s="228" t="s">
        <v>191</v>
      </c>
      <c r="P143" s="228">
        <v>28.9</v>
      </c>
      <c r="Q143" s="228"/>
      <c r="R143" s="228">
        <v>28.9</v>
      </c>
      <c r="S143" s="228"/>
      <c r="T143" s="228">
        <v>1</v>
      </c>
    </row>
    <row r="144" spans="1:20" hidden="1">
      <c r="A144" s="228" t="s">
        <v>512</v>
      </c>
      <c r="B144" s="228" t="s">
        <v>58</v>
      </c>
      <c r="C144" s="228" t="s">
        <v>117</v>
      </c>
      <c r="D144" s="228" t="s">
        <v>52</v>
      </c>
      <c r="E144" s="228" t="s">
        <v>12</v>
      </c>
      <c r="F144" s="228" t="s">
        <v>191</v>
      </c>
      <c r="G144" s="228" t="s">
        <v>486</v>
      </c>
      <c r="H144" s="228" t="s">
        <v>433</v>
      </c>
      <c r="I144" s="228" t="b">
        <v>1</v>
      </c>
      <c r="J144" s="228">
        <v>0.1</v>
      </c>
      <c r="K144" s="228">
        <v>14</v>
      </c>
      <c r="L144" s="228" t="s">
        <v>147</v>
      </c>
      <c r="M144" s="228" t="s">
        <v>411</v>
      </c>
      <c r="N144" s="228">
        <v>0.2231520954572401</v>
      </c>
      <c r="O144" s="228" t="s">
        <v>191</v>
      </c>
      <c r="P144" s="228">
        <v>22.1</v>
      </c>
      <c r="Q144" s="228"/>
      <c r="R144" s="228">
        <v>2.21</v>
      </c>
      <c r="S144" s="228"/>
      <c r="T144" s="228">
        <v>1</v>
      </c>
    </row>
    <row r="145" spans="1:20" hidden="1">
      <c r="A145" s="228" t="s">
        <v>512</v>
      </c>
      <c r="B145" s="228" t="s">
        <v>58</v>
      </c>
      <c r="C145" s="228" t="s">
        <v>121</v>
      </c>
      <c r="D145" s="228" t="s">
        <v>52</v>
      </c>
      <c r="E145" s="228" t="s">
        <v>12</v>
      </c>
      <c r="F145" s="228" t="s">
        <v>191</v>
      </c>
      <c r="G145" s="228" t="s">
        <v>486</v>
      </c>
      <c r="H145" s="228" t="s">
        <v>437</v>
      </c>
      <c r="I145" s="228" t="b">
        <v>1</v>
      </c>
      <c r="J145" s="228">
        <v>0.01</v>
      </c>
      <c r="K145" s="228">
        <v>15</v>
      </c>
      <c r="L145" s="228" t="s">
        <v>147</v>
      </c>
      <c r="M145" s="228" t="s">
        <v>411</v>
      </c>
      <c r="N145" s="228">
        <v>0.2231520954572401</v>
      </c>
      <c r="O145" s="228" t="s">
        <v>191</v>
      </c>
      <c r="P145" s="228">
        <v>7.03</v>
      </c>
      <c r="Q145" s="228"/>
      <c r="R145" s="228">
        <v>7.0300000000000001E-2</v>
      </c>
      <c r="S145" s="228"/>
      <c r="T145" s="228">
        <v>1</v>
      </c>
    </row>
    <row r="146" spans="1:20" hidden="1">
      <c r="A146" s="228" t="s">
        <v>512</v>
      </c>
      <c r="B146" s="228" t="s">
        <v>58</v>
      </c>
      <c r="C146" s="228" t="s">
        <v>118</v>
      </c>
      <c r="D146" s="228" t="s">
        <v>52</v>
      </c>
      <c r="E146" s="228" t="s">
        <v>12</v>
      </c>
      <c r="F146" s="228" t="s">
        <v>191</v>
      </c>
      <c r="G146" s="228" t="s">
        <v>486</v>
      </c>
      <c r="H146" s="228" t="s">
        <v>434</v>
      </c>
      <c r="I146" s="228" t="b">
        <v>1</v>
      </c>
      <c r="J146" s="228">
        <v>0.1</v>
      </c>
      <c r="K146" s="228">
        <v>11</v>
      </c>
      <c r="L146" s="228" t="s">
        <v>147</v>
      </c>
      <c r="M146" s="228" t="s">
        <v>411</v>
      </c>
      <c r="N146" s="228">
        <v>0.2231520954572401</v>
      </c>
      <c r="O146" s="228" t="s">
        <v>191</v>
      </c>
      <c r="P146" s="228">
        <v>12.1</v>
      </c>
      <c r="Q146" s="228"/>
      <c r="R146" s="228">
        <v>1.21</v>
      </c>
      <c r="S146" s="228"/>
      <c r="T146" s="228">
        <v>1</v>
      </c>
    </row>
    <row r="147" spans="1:20" hidden="1">
      <c r="A147" s="228" t="s">
        <v>512</v>
      </c>
      <c r="B147" s="228" t="s">
        <v>58</v>
      </c>
      <c r="C147" s="228" t="s">
        <v>116</v>
      </c>
      <c r="D147" s="228" t="s">
        <v>52</v>
      </c>
      <c r="E147" s="228" t="s">
        <v>12</v>
      </c>
      <c r="F147" s="228" t="s">
        <v>191</v>
      </c>
      <c r="G147" s="228" t="s">
        <v>486</v>
      </c>
      <c r="H147" s="228" t="s">
        <v>432</v>
      </c>
      <c r="I147" s="228" t="b">
        <v>1</v>
      </c>
      <c r="J147" s="228">
        <v>0.01</v>
      </c>
      <c r="K147" s="228">
        <v>9</v>
      </c>
      <c r="L147" s="228" t="s">
        <v>147</v>
      </c>
      <c r="M147" s="228" t="s">
        <v>411</v>
      </c>
      <c r="N147" s="228">
        <v>0.2231520954572401</v>
      </c>
      <c r="O147" s="228" t="s">
        <v>191</v>
      </c>
      <c r="P147" s="228">
        <v>127</v>
      </c>
      <c r="Q147" s="228"/>
      <c r="R147" s="228">
        <v>1.27</v>
      </c>
      <c r="S147" s="228"/>
      <c r="T147" s="228">
        <v>1</v>
      </c>
    </row>
    <row r="148" spans="1:20" hidden="1">
      <c r="A148" s="228" t="s">
        <v>512</v>
      </c>
      <c r="B148" s="228" t="s">
        <v>58</v>
      </c>
      <c r="C148" s="228" t="s">
        <v>122</v>
      </c>
      <c r="D148" s="228" t="s">
        <v>52</v>
      </c>
      <c r="E148" s="228" t="s">
        <v>12</v>
      </c>
      <c r="F148" s="228" t="s">
        <v>191</v>
      </c>
      <c r="G148" s="228" t="s">
        <v>486</v>
      </c>
      <c r="H148" s="228" t="s">
        <v>438</v>
      </c>
      <c r="I148" s="228" t="b">
        <v>1</v>
      </c>
      <c r="J148" s="228">
        <v>1</v>
      </c>
      <c r="K148" s="228">
        <v>16</v>
      </c>
      <c r="L148" s="228" t="s">
        <v>147</v>
      </c>
      <c r="M148" s="228" t="s">
        <v>411</v>
      </c>
      <c r="N148" s="228">
        <v>0.2231520954572401</v>
      </c>
      <c r="O148" s="228" t="s">
        <v>191</v>
      </c>
      <c r="P148" s="228">
        <v>3.89</v>
      </c>
      <c r="Q148" s="228"/>
      <c r="R148" s="228">
        <v>3.89</v>
      </c>
      <c r="S148" s="228"/>
      <c r="T148" s="228">
        <v>1</v>
      </c>
    </row>
    <row r="149" spans="1:20" hidden="1">
      <c r="A149" s="228" t="s">
        <v>512</v>
      </c>
      <c r="B149" s="228" t="s">
        <v>58</v>
      </c>
      <c r="C149" s="228" t="s">
        <v>113</v>
      </c>
      <c r="D149" s="228" t="s">
        <v>52</v>
      </c>
      <c r="E149" s="228" t="s">
        <v>12</v>
      </c>
      <c r="F149" s="228" t="s">
        <v>191</v>
      </c>
      <c r="G149" s="228" t="s">
        <v>486</v>
      </c>
      <c r="H149" s="228" t="s">
        <v>429</v>
      </c>
      <c r="I149" s="228" t="b">
        <v>0</v>
      </c>
      <c r="J149" s="228">
        <v>1E-3</v>
      </c>
      <c r="K149" s="228">
        <v>6</v>
      </c>
      <c r="L149" s="228" t="s">
        <v>147</v>
      </c>
      <c r="M149" s="228" t="s">
        <v>411</v>
      </c>
      <c r="N149" s="228">
        <v>0.2231520954572401</v>
      </c>
      <c r="O149" s="228" t="s">
        <v>191</v>
      </c>
      <c r="P149" s="228">
        <v>98.1</v>
      </c>
      <c r="Q149" s="228"/>
      <c r="R149" s="228">
        <v>9.8099999999999993E-2</v>
      </c>
      <c r="S149" s="228"/>
      <c r="T149" s="228">
        <v>1</v>
      </c>
    </row>
    <row r="150" spans="1:20" hidden="1">
      <c r="A150" s="228" t="s">
        <v>512</v>
      </c>
      <c r="B150" s="228" t="s">
        <v>58</v>
      </c>
      <c r="C150" s="228" t="s">
        <v>110</v>
      </c>
      <c r="D150" s="228" t="s">
        <v>52</v>
      </c>
      <c r="E150" s="228" t="s">
        <v>12</v>
      </c>
      <c r="F150" s="228" t="s">
        <v>191</v>
      </c>
      <c r="G150" s="228" t="s">
        <v>486</v>
      </c>
      <c r="H150" s="228" t="s">
        <v>426</v>
      </c>
      <c r="I150" s="228" t="b">
        <v>0</v>
      </c>
      <c r="J150" s="228">
        <v>1E-3</v>
      </c>
      <c r="K150" s="228">
        <v>4</v>
      </c>
      <c r="L150" s="228" t="s">
        <v>147</v>
      </c>
      <c r="M150" s="228" t="s">
        <v>411</v>
      </c>
      <c r="N150" s="228">
        <v>0.2231520954572401</v>
      </c>
      <c r="O150" s="228" t="s">
        <v>191</v>
      </c>
      <c r="P150" s="228">
        <v>303</v>
      </c>
      <c r="Q150" s="228"/>
      <c r="R150" s="228">
        <v>0.30299999999999999</v>
      </c>
      <c r="S150" s="228"/>
      <c r="T150" s="228">
        <v>1</v>
      </c>
    </row>
    <row r="151" spans="1:20" hidden="1">
      <c r="A151" s="228" t="s">
        <v>512</v>
      </c>
      <c r="B151" s="228" t="s">
        <v>58</v>
      </c>
      <c r="C151" s="228" t="s">
        <v>120</v>
      </c>
      <c r="D151" s="228" t="s">
        <v>52</v>
      </c>
      <c r="E151" s="228" t="s">
        <v>12</v>
      </c>
      <c r="F151" s="228" t="s">
        <v>191</v>
      </c>
      <c r="G151" s="228" t="s">
        <v>486</v>
      </c>
      <c r="H151" s="228" t="s">
        <v>436</v>
      </c>
      <c r="I151" s="228" t="b">
        <v>1</v>
      </c>
      <c r="J151" s="228">
        <v>0.1</v>
      </c>
      <c r="K151" s="228">
        <v>13</v>
      </c>
      <c r="L151" s="228" t="s">
        <v>147</v>
      </c>
      <c r="M151" s="228" t="s">
        <v>411</v>
      </c>
      <c r="N151" s="228">
        <v>0.2231520954572401</v>
      </c>
      <c r="O151" s="228" t="s">
        <v>191</v>
      </c>
      <c r="P151" s="228">
        <v>10.3</v>
      </c>
      <c r="Q151" s="228"/>
      <c r="R151" s="228">
        <v>1.03</v>
      </c>
      <c r="S151" s="228"/>
      <c r="T151" s="228">
        <v>1</v>
      </c>
    </row>
    <row r="152" spans="1:20" hidden="1">
      <c r="A152" s="228" t="s">
        <v>512</v>
      </c>
      <c r="B152" s="228" t="s">
        <v>58</v>
      </c>
      <c r="C152" s="228" t="s">
        <v>107</v>
      </c>
      <c r="D152" s="228" t="s">
        <v>52</v>
      </c>
      <c r="E152" s="228" t="s">
        <v>12</v>
      </c>
      <c r="F152" s="228" t="s">
        <v>191</v>
      </c>
      <c r="G152" s="228" t="s">
        <v>486</v>
      </c>
      <c r="H152" s="228" t="s">
        <v>423</v>
      </c>
      <c r="I152" s="228" t="b">
        <v>0</v>
      </c>
      <c r="J152" s="228">
        <v>1E-3</v>
      </c>
      <c r="K152" s="228">
        <v>1</v>
      </c>
      <c r="L152" s="228" t="s">
        <v>147</v>
      </c>
      <c r="M152" s="228" t="s">
        <v>411</v>
      </c>
      <c r="N152" s="228">
        <v>0.2231520954572401</v>
      </c>
      <c r="O152" s="228" t="s">
        <v>191</v>
      </c>
      <c r="P152" s="228">
        <v>2010</v>
      </c>
      <c r="Q152" s="228"/>
      <c r="R152" s="228">
        <v>2.0099999999999998</v>
      </c>
      <c r="S152" s="228"/>
      <c r="T152" s="228">
        <v>1</v>
      </c>
    </row>
    <row r="153" spans="1:20" hidden="1">
      <c r="A153" s="228" t="s">
        <v>512</v>
      </c>
      <c r="B153" s="228" t="s">
        <v>58</v>
      </c>
      <c r="C153" s="228" t="s">
        <v>111</v>
      </c>
      <c r="D153" s="228" t="s">
        <v>52</v>
      </c>
      <c r="E153" s="228" t="s">
        <v>12</v>
      </c>
      <c r="F153" s="228" t="s">
        <v>191</v>
      </c>
      <c r="G153" s="228" t="s">
        <v>486</v>
      </c>
      <c r="H153" s="228" t="s">
        <v>427</v>
      </c>
      <c r="I153" s="228" t="b">
        <v>0</v>
      </c>
      <c r="J153" s="228">
        <v>1E-3</v>
      </c>
      <c r="K153" s="228">
        <v>5</v>
      </c>
      <c r="L153" s="228" t="s">
        <v>147</v>
      </c>
      <c r="M153" s="228" t="s">
        <v>411</v>
      </c>
      <c r="N153" s="228">
        <v>0.2231520954572401</v>
      </c>
      <c r="O153" s="228" t="s">
        <v>191</v>
      </c>
      <c r="P153" s="228">
        <v>395</v>
      </c>
      <c r="Q153" s="228"/>
      <c r="R153" s="228">
        <v>0.39500000000000002</v>
      </c>
      <c r="S153" s="228"/>
      <c r="T153" s="228">
        <v>1</v>
      </c>
    </row>
    <row r="154" spans="1:20" hidden="1">
      <c r="A154" s="228" t="s">
        <v>512</v>
      </c>
      <c r="B154" s="228" t="s">
        <v>58</v>
      </c>
      <c r="C154" s="228" t="s">
        <v>114</v>
      </c>
      <c r="D154" s="228" t="s">
        <v>52</v>
      </c>
      <c r="E154" s="228" t="s">
        <v>12</v>
      </c>
      <c r="F154" s="228" t="s">
        <v>191</v>
      </c>
      <c r="G154" s="228" t="s">
        <v>486</v>
      </c>
      <c r="H154" s="228" t="s">
        <v>430</v>
      </c>
      <c r="I154" s="228" t="b">
        <v>0</v>
      </c>
      <c r="J154" s="228">
        <v>1E-3</v>
      </c>
      <c r="K154" s="228">
        <v>7</v>
      </c>
      <c r="L154" s="228" t="s">
        <v>147</v>
      </c>
      <c r="M154" s="228" t="s">
        <v>411</v>
      </c>
      <c r="N154" s="228">
        <v>0.2231520954572401</v>
      </c>
      <c r="O154" s="228" t="s">
        <v>191</v>
      </c>
      <c r="P154" s="228">
        <v>95.9</v>
      </c>
      <c r="Q154" s="228"/>
      <c r="R154" s="228">
        <v>9.5900000000000013E-2</v>
      </c>
      <c r="S154" s="228"/>
      <c r="T154" s="228">
        <v>1</v>
      </c>
    </row>
    <row r="155" spans="1:20" hidden="1">
      <c r="A155" s="228" t="s">
        <v>513</v>
      </c>
      <c r="B155" s="228" t="s">
        <v>124</v>
      </c>
      <c r="C155" s="228" t="s">
        <v>109</v>
      </c>
      <c r="D155" s="228" t="s">
        <v>52</v>
      </c>
      <c r="E155" s="228" t="s">
        <v>12</v>
      </c>
      <c r="F155" s="228" t="s">
        <v>191</v>
      </c>
      <c r="G155" s="228" t="s">
        <v>488</v>
      </c>
      <c r="H155" s="228" t="s">
        <v>425</v>
      </c>
      <c r="I155" s="228" t="b">
        <v>0</v>
      </c>
      <c r="J155" s="228">
        <v>1E-3</v>
      </c>
      <c r="K155" s="228">
        <v>3</v>
      </c>
      <c r="L155" s="228" t="s">
        <v>147</v>
      </c>
      <c r="M155" s="228" t="s">
        <v>411</v>
      </c>
      <c r="N155" s="228">
        <v>0.2067085169285344</v>
      </c>
      <c r="O155" s="228" t="s">
        <v>191</v>
      </c>
      <c r="P155" s="228">
        <v>29.8</v>
      </c>
      <c r="Q155" s="228"/>
      <c r="R155" s="228">
        <v>2.98E-2</v>
      </c>
      <c r="S155" s="228"/>
      <c r="T155" s="228">
        <v>1</v>
      </c>
    </row>
    <row r="156" spans="1:20" hidden="1">
      <c r="A156" s="228" t="s">
        <v>513</v>
      </c>
      <c r="B156" s="228" t="s">
        <v>124</v>
      </c>
      <c r="C156" s="228" t="s">
        <v>108</v>
      </c>
      <c r="D156" s="228" t="s">
        <v>52</v>
      </c>
      <c r="E156" s="228" t="s">
        <v>12</v>
      </c>
      <c r="F156" s="228" t="s">
        <v>191</v>
      </c>
      <c r="G156" s="228" t="s">
        <v>488</v>
      </c>
      <c r="H156" s="228" t="s">
        <v>424</v>
      </c>
      <c r="I156" s="228" t="b">
        <v>0</v>
      </c>
      <c r="J156" s="228">
        <v>1E-3</v>
      </c>
      <c r="K156" s="228">
        <v>2</v>
      </c>
      <c r="L156" s="228" t="s">
        <v>147</v>
      </c>
      <c r="M156" s="228" t="s">
        <v>411</v>
      </c>
      <c r="N156" s="228">
        <v>0.2067085169285344</v>
      </c>
      <c r="O156" s="228" t="s">
        <v>191</v>
      </c>
      <c r="P156" s="228">
        <v>169</v>
      </c>
      <c r="Q156" s="228"/>
      <c r="R156" s="228">
        <v>0.16900000000000001</v>
      </c>
      <c r="S156" s="228"/>
      <c r="T156" s="228">
        <v>1</v>
      </c>
    </row>
    <row r="157" spans="1:20" hidden="1">
      <c r="A157" s="228" t="s">
        <v>513</v>
      </c>
      <c r="B157" s="228" t="s">
        <v>124</v>
      </c>
      <c r="C157" s="228" t="s">
        <v>112</v>
      </c>
      <c r="D157" s="228" t="s">
        <v>52</v>
      </c>
      <c r="E157" s="228" t="s">
        <v>12</v>
      </c>
      <c r="F157" s="228" t="s">
        <v>191</v>
      </c>
      <c r="G157" s="228" t="s">
        <v>488</v>
      </c>
      <c r="H157" s="228" t="s">
        <v>428</v>
      </c>
      <c r="I157" s="228" t="b">
        <v>0</v>
      </c>
      <c r="J157" s="228">
        <v>0.01</v>
      </c>
      <c r="K157" s="228">
        <v>9</v>
      </c>
      <c r="L157" s="228" t="s">
        <v>147</v>
      </c>
      <c r="M157" s="228" t="s">
        <v>411</v>
      </c>
      <c r="N157" s="228">
        <v>0.2067085169285344</v>
      </c>
      <c r="O157" s="228" t="s">
        <v>191</v>
      </c>
      <c r="P157" s="228">
        <v>98.7</v>
      </c>
      <c r="Q157" s="228"/>
      <c r="R157" s="228">
        <v>0.9870000000000001</v>
      </c>
      <c r="S157" s="228"/>
      <c r="T157" s="228">
        <v>1</v>
      </c>
    </row>
    <row r="158" spans="1:20" hidden="1">
      <c r="A158" s="228" t="s">
        <v>513</v>
      </c>
      <c r="B158" s="228" t="s">
        <v>124</v>
      </c>
      <c r="C158" s="228" t="s">
        <v>115</v>
      </c>
      <c r="D158" s="228" t="s">
        <v>52</v>
      </c>
      <c r="E158" s="228" t="s">
        <v>12</v>
      </c>
      <c r="F158" s="228" t="s">
        <v>191</v>
      </c>
      <c r="G158" s="228" t="s">
        <v>488</v>
      </c>
      <c r="H158" s="228" t="s">
        <v>431</v>
      </c>
      <c r="I158" s="228" t="b">
        <v>1</v>
      </c>
      <c r="J158" s="228">
        <v>0.1</v>
      </c>
      <c r="K158" s="228">
        <v>8</v>
      </c>
      <c r="L158" s="228" t="s">
        <v>147</v>
      </c>
      <c r="M158" s="228" t="s">
        <v>411</v>
      </c>
      <c r="N158" s="228">
        <v>0.2067085169285344</v>
      </c>
      <c r="O158" s="228" t="s">
        <v>191</v>
      </c>
      <c r="P158" s="228">
        <v>56.9</v>
      </c>
      <c r="Q158" s="228"/>
      <c r="R158" s="228">
        <v>5.69</v>
      </c>
      <c r="S158" s="228"/>
      <c r="T158" s="228">
        <v>1</v>
      </c>
    </row>
    <row r="159" spans="1:20" hidden="1">
      <c r="A159" s="228" t="s">
        <v>513</v>
      </c>
      <c r="B159" s="228" t="s">
        <v>124</v>
      </c>
      <c r="C159" s="228" t="s">
        <v>119</v>
      </c>
      <c r="D159" s="228" t="s">
        <v>52</v>
      </c>
      <c r="E159" s="228" t="s">
        <v>12</v>
      </c>
      <c r="F159" s="228" t="s">
        <v>191</v>
      </c>
      <c r="G159" s="228" t="s">
        <v>488</v>
      </c>
      <c r="H159" s="228" t="s">
        <v>435</v>
      </c>
      <c r="I159" s="228" t="b">
        <v>1</v>
      </c>
      <c r="J159" s="228">
        <v>1</v>
      </c>
      <c r="K159" s="228">
        <v>12</v>
      </c>
      <c r="L159" s="228" t="s">
        <v>147</v>
      </c>
      <c r="M159" s="228" t="s">
        <v>411</v>
      </c>
      <c r="N159" s="228">
        <v>0.2067085169285344</v>
      </c>
      <c r="O159" s="228" t="s">
        <v>191</v>
      </c>
      <c r="P159" s="228">
        <v>22.5</v>
      </c>
      <c r="Q159" s="228"/>
      <c r="R159" s="228">
        <v>22.5</v>
      </c>
      <c r="S159" s="228"/>
      <c r="T159" s="228">
        <v>1</v>
      </c>
    </row>
    <row r="160" spans="1:20" hidden="1">
      <c r="A160" s="228" t="s">
        <v>513</v>
      </c>
      <c r="B160" s="228" t="s">
        <v>124</v>
      </c>
      <c r="C160" s="228" t="s">
        <v>117</v>
      </c>
      <c r="D160" s="228" t="s">
        <v>52</v>
      </c>
      <c r="E160" s="228" t="s">
        <v>12</v>
      </c>
      <c r="F160" s="228" t="s">
        <v>191</v>
      </c>
      <c r="G160" s="228" t="s">
        <v>488</v>
      </c>
      <c r="H160" s="228" t="s">
        <v>433</v>
      </c>
      <c r="I160" s="228" t="b">
        <v>1</v>
      </c>
      <c r="J160" s="228">
        <v>0.1</v>
      </c>
      <c r="K160" s="228">
        <v>14</v>
      </c>
      <c r="L160" s="228" t="s">
        <v>147</v>
      </c>
      <c r="M160" s="228" t="s">
        <v>411</v>
      </c>
      <c r="N160" s="228">
        <v>0.2067085169285344</v>
      </c>
      <c r="O160" s="228" t="s">
        <v>191</v>
      </c>
      <c r="P160" s="228">
        <v>17.7</v>
      </c>
      <c r="Q160" s="228"/>
      <c r="R160" s="228">
        <v>1.77</v>
      </c>
      <c r="S160" s="228"/>
      <c r="T160" s="228">
        <v>1</v>
      </c>
    </row>
    <row r="161" spans="1:22" hidden="1">
      <c r="A161" s="228" t="s">
        <v>513</v>
      </c>
      <c r="B161" s="228" t="s">
        <v>124</v>
      </c>
      <c r="C161" s="228" t="s">
        <v>121</v>
      </c>
      <c r="D161" s="228" t="s">
        <v>52</v>
      </c>
      <c r="E161" s="228" t="s">
        <v>12</v>
      </c>
      <c r="F161" s="228" t="s">
        <v>191</v>
      </c>
      <c r="G161" s="228" t="s">
        <v>488</v>
      </c>
      <c r="H161" s="228" t="s">
        <v>437</v>
      </c>
      <c r="I161" s="228" t="b">
        <v>1</v>
      </c>
      <c r="J161" s="228">
        <v>0.01</v>
      </c>
      <c r="K161" s="228">
        <v>15</v>
      </c>
      <c r="L161" s="228" t="s">
        <v>147</v>
      </c>
      <c r="M161" s="228" t="s">
        <v>411</v>
      </c>
      <c r="N161" s="228">
        <v>0.2067085169285344</v>
      </c>
      <c r="O161" s="228" t="s">
        <v>191</v>
      </c>
      <c r="P161" s="228">
        <v>5.41</v>
      </c>
      <c r="Q161" s="228"/>
      <c r="R161" s="228">
        <v>5.4100000000000002E-2</v>
      </c>
      <c r="S161" s="228"/>
      <c r="T161" s="228">
        <v>1</v>
      </c>
    </row>
    <row r="162" spans="1:22" hidden="1">
      <c r="A162" s="228" t="s">
        <v>513</v>
      </c>
      <c r="B162" s="228" t="s">
        <v>124</v>
      </c>
      <c r="C162" s="228" t="s">
        <v>118</v>
      </c>
      <c r="D162" s="228" t="s">
        <v>52</v>
      </c>
      <c r="E162" s="228" t="s">
        <v>12</v>
      </c>
      <c r="F162" s="228" t="s">
        <v>191</v>
      </c>
      <c r="G162" s="228" t="s">
        <v>488</v>
      </c>
      <c r="H162" s="228" t="s">
        <v>434</v>
      </c>
      <c r="I162" s="228" t="b">
        <v>1</v>
      </c>
      <c r="J162" s="228">
        <v>0.1</v>
      </c>
      <c r="K162" s="228">
        <v>11</v>
      </c>
      <c r="L162" s="228" t="s">
        <v>147</v>
      </c>
      <c r="M162" s="228" t="s">
        <v>411</v>
      </c>
      <c r="N162" s="228">
        <v>0.2067085169285344</v>
      </c>
      <c r="O162" s="228" t="s">
        <v>191</v>
      </c>
      <c r="P162" s="228">
        <v>8.65</v>
      </c>
      <c r="Q162" s="228"/>
      <c r="R162" s="228">
        <v>0.8650000000000001</v>
      </c>
      <c r="S162" s="228"/>
      <c r="T162" s="228">
        <v>1</v>
      </c>
    </row>
    <row r="163" spans="1:22" hidden="1">
      <c r="A163" s="228" t="s">
        <v>513</v>
      </c>
      <c r="B163" s="228" t="s">
        <v>124</v>
      </c>
      <c r="C163" s="228" t="s">
        <v>116</v>
      </c>
      <c r="D163" s="228" t="s">
        <v>52</v>
      </c>
      <c r="E163" s="228" t="s">
        <v>12</v>
      </c>
      <c r="F163" s="228" t="s">
        <v>191</v>
      </c>
      <c r="G163" s="228" t="s">
        <v>488</v>
      </c>
      <c r="H163" s="228" t="s">
        <v>432</v>
      </c>
      <c r="I163" s="228" t="b">
        <v>1</v>
      </c>
      <c r="J163" s="228">
        <v>0.01</v>
      </c>
      <c r="K163" s="228">
        <v>9</v>
      </c>
      <c r="L163" s="228" t="s">
        <v>147</v>
      </c>
      <c r="M163" s="228" t="s">
        <v>411</v>
      </c>
      <c r="N163" s="228">
        <v>0.2067085169285344</v>
      </c>
      <c r="O163" s="228" t="s">
        <v>191</v>
      </c>
      <c r="P163" s="228">
        <v>82.9</v>
      </c>
      <c r="Q163" s="228"/>
      <c r="R163" s="228">
        <v>0.82900000000000007</v>
      </c>
      <c r="S163" s="228"/>
      <c r="T163" s="228">
        <v>1</v>
      </c>
    </row>
    <row r="164" spans="1:22" hidden="1">
      <c r="A164" s="228" t="s">
        <v>513</v>
      </c>
      <c r="B164" s="228" t="s">
        <v>124</v>
      </c>
      <c r="C164" s="228" t="s">
        <v>122</v>
      </c>
      <c r="D164" s="228" t="s">
        <v>52</v>
      </c>
      <c r="E164" s="228" t="s">
        <v>12</v>
      </c>
      <c r="F164" s="228" t="s">
        <v>191</v>
      </c>
      <c r="G164" s="228" t="s">
        <v>488</v>
      </c>
      <c r="H164" s="228" t="s">
        <v>438</v>
      </c>
      <c r="I164" s="228" t="b">
        <v>1</v>
      </c>
      <c r="J164" s="228">
        <v>1</v>
      </c>
      <c r="K164" s="228">
        <v>16</v>
      </c>
      <c r="L164" s="228" t="s">
        <v>147</v>
      </c>
      <c r="M164" s="228" t="s">
        <v>411</v>
      </c>
      <c r="N164" s="228">
        <v>0.2067085169285344</v>
      </c>
      <c r="O164" s="228" t="s">
        <v>191</v>
      </c>
      <c r="P164" s="228">
        <v>2.98</v>
      </c>
      <c r="Q164" s="228"/>
      <c r="R164" s="228">
        <v>2.98</v>
      </c>
      <c r="S164" s="228"/>
      <c r="T164" s="228">
        <v>1</v>
      </c>
    </row>
    <row r="165" spans="1:22" hidden="1">
      <c r="A165" s="228" t="s">
        <v>513</v>
      </c>
      <c r="B165" s="228" t="s">
        <v>124</v>
      </c>
      <c r="C165" s="228" t="s">
        <v>113</v>
      </c>
      <c r="D165" s="228" t="s">
        <v>52</v>
      </c>
      <c r="E165" s="228" t="s">
        <v>12</v>
      </c>
      <c r="F165" s="228" t="s">
        <v>191</v>
      </c>
      <c r="G165" s="228" t="s">
        <v>488</v>
      </c>
      <c r="H165" s="228" t="s">
        <v>429</v>
      </c>
      <c r="I165" s="228" t="b">
        <v>0</v>
      </c>
      <c r="J165" s="228">
        <v>1E-3</v>
      </c>
      <c r="K165" s="228">
        <v>6</v>
      </c>
      <c r="L165" s="228" t="s">
        <v>147</v>
      </c>
      <c r="M165" s="228" t="s">
        <v>411</v>
      </c>
      <c r="N165" s="228">
        <v>0.2067085169285344</v>
      </c>
      <c r="O165" s="228" t="s">
        <v>191</v>
      </c>
      <c r="P165" s="228">
        <v>76.400000000000006</v>
      </c>
      <c r="Q165" s="228"/>
      <c r="R165" s="228">
        <v>7.640000000000001E-2</v>
      </c>
      <c r="S165" s="228"/>
      <c r="T165" s="228">
        <v>1</v>
      </c>
    </row>
    <row r="166" spans="1:22" hidden="1">
      <c r="A166" s="228" t="s">
        <v>513</v>
      </c>
      <c r="B166" s="228" t="s">
        <v>124</v>
      </c>
      <c r="C166" s="228" t="s">
        <v>110</v>
      </c>
      <c r="D166" s="228" t="s">
        <v>52</v>
      </c>
      <c r="E166" s="228" t="s">
        <v>12</v>
      </c>
      <c r="F166" s="228" t="s">
        <v>191</v>
      </c>
      <c r="G166" s="228" t="s">
        <v>488</v>
      </c>
      <c r="H166" s="228" t="s">
        <v>426</v>
      </c>
      <c r="I166" s="228" t="b">
        <v>0</v>
      </c>
      <c r="J166" s="228">
        <v>1E-3</v>
      </c>
      <c r="K166" s="228">
        <v>4</v>
      </c>
      <c r="L166" s="228" t="s">
        <v>147</v>
      </c>
      <c r="M166" s="228" t="s">
        <v>411</v>
      </c>
      <c r="N166" s="228">
        <v>0.2067085169285344</v>
      </c>
      <c r="O166" s="228" t="s">
        <v>191</v>
      </c>
      <c r="P166" s="228">
        <v>223</v>
      </c>
      <c r="Q166" s="228"/>
      <c r="R166" s="228">
        <v>0.223</v>
      </c>
      <c r="S166" s="228"/>
      <c r="T166" s="228">
        <v>1</v>
      </c>
    </row>
    <row r="167" spans="1:22" hidden="1">
      <c r="A167" s="228" t="s">
        <v>513</v>
      </c>
      <c r="B167" s="228" t="s">
        <v>124</v>
      </c>
      <c r="C167" s="228" t="s">
        <v>120</v>
      </c>
      <c r="D167" s="228" t="s">
        <v>52</v>
      </c>
      <c r="E167" s="228" t="s">
        <v>12</v>
      </c>
      <c r="F167" s="228" t="s">
        <v>191</v>
      </c>
      <c r="G167" s="228" t="s">
        <v>488</v>
      </c>
      <c r="H167" s="228" t="s">
        <v>436</v>
      </c>
      <c r="I167" s="228" t="b">
        <v>1</v>
      </c>
      <c r="J167" s="228">
        <v>0.1</v>
      </c>
      <c r="K167" s="228">
        <v>13</v>
      </c>
      <c r="L167" s="228" t="s">
        <v>147</v>
      </c>
      <c r="M167" s="228" t="s">
        <v>411</v>
      </c>
      <c r="N167" s="228">
        <v>0.2067085169285344</v>
      </c>
      <c r="O167" s="228" t="s">
        <v>191</v>
      </c>
      <c r="P167" s="228">
        <v>8.19</v>
      </c>
      <c r="Q167" s="228"/>
      <c r="R167" s="228">
        <v>0.81899999999999995</v>
      </c>
      <c r="S167" s="228"/>
      <c r="T167" s="228">
        <v>1</v>
      </c>
    </row>
    <row r="168" spans="1:22" hidden="1">
      <c r="A168" s="228" t="s">
        <v>513</v>
      </c>
      <c r="B168" s="228" t="s">
        <v>124</v>
      </c>
      <c r="C168" s="228" t="s">
        <v>107</v>
      </c>
      <c r="D168" s="228" t="s">
        <v>52</v>
      </c>
      <c r="E168" s="228" t="s">
        <v>12</v>
      </c>
      <c r="F168" s="228" t="s">
        <v>191</v>
      </c>
      <c r="G168" s="228" t="s">
        <v>488</v>
      </c>
      <c r="H168" s="228" t="s">
        <v>423</v>
      </c>
      <c r="I168" s="228" t="b">
        <v>0</v>
      </c>
      <c r="J168" s="228">
        <v>1E-3</v>
      </c>
      <c r="K168" s="228">
        <v>1</v>
      </c>
      <c r="L168" s="228" t="s">
        <v>147</v>
      </c>
      <c r="M168" s="228" t="s">
        <v>411</v>
      </c>
      <c r="N168" s="228">
        <v>0.2067085169285344</v>
      </c>
      <c r="O168" s="228" t="s">
        <v>191</v>
      </c>
      <c r="P168" s="228">
        <v>1390</v>
      </c>
      <c r="Q168" s="228"/>
      <c r="R168" s="228">
        <v>1.39</v>
      </c>
      <c r="S168" s="228"/>
      <c r="T168" s="228">
        <v>1</v>
      </c>
    </row>
    <row r="169" spans="1:22" hidden="1">
      <c r="A169" s="228" t="s">
        <v>513</v>
      </c>
      <c r="B169" s="228" t="s">
        <v>124</v>
      </c>
      <c r="C169" s="228" t="s">
        <v>111</v>
      </c>
      <c r="D169" s="228" t="s">
        <v>52</v>
      </c>
      <c r="E169" s="228" t="s">
        <v>12</v>
      </c>
      <c r="F169" s="228" t="s">
        <v>191</v>
      </c>
      <c r="G169" s="228" t="s">
        <v>488</v>
      </c>
      <c r="H169" s="228" t="s">
        <v>427</v>
      </c>
      <c r="I169" s="228" t="b">
        <v>0</v>
      </c>
      <c r="J169" s="228">
        <v>1E-3</v>
      </c>
      <c r="K169" s="228">
        <v>5</v>
      </c>
      <c r="L169" s="228" t="s">
        <v>147</v>
      </c>
      <c r="M169" s="228" t="s">
        <v>411</v>
      </c>
      <c r="N169" s="228">
        <v>0.2067085169285344</v>
      </c>
      <c r="O169" s="228" t="s">
        <v>191</v>
      </c>
      <c r="P169" s="228">
        <v>297</v>
      </c>
      <c r="Q169" s="228"/>
      <c r="R169" s="228">
        <v>0.29699999999999999</v>
      </c>
      <c r="S169" s="228"/>
      <c r="T169" s="228">
        <v>1</v>
      </c>
    </row>
    <row r="170" spans="1:22" hidden="1">
      <c r="A170" s="228" t="s">
        <v>513</v>
      </c>
      <c r="B170" s="228" t="s">
        <v>124</v>
      </c>
      <c r="C170" s="228" t="s">
        <v>114</v>
      </c>
      <c r="D170" s="228" t="s">
        <v>52</v>
      </c>
      <c r="E170" s="228" t="s">
        <v>12</v>
      </c>
      <c r="F170" s="228" t="s">
        <v>191</v>
      </c>
      <c r="G170" s="228" t="s">
        <v>488</v>
      </c>
      <c r="H170" s="228" t="s">
        <v>430</v>
      </c>
      <c r="I170" s="228" t="b">
        <v>0</v>
      </c>
      <c r="J170" s="228">
        <v>1E-3</v>
      </c>
      <c r="K170" s="228">
        <v>7</v>
      </c>
      <c r="L170" s="228" t="s">
        <v>147</v>
      </c>
      <c r="M170" s="228" t="s">
        <v>411</v>
      </c>
      <c r="N170" s="228">
        <v>0.2067085169285344</v>
      </c>
      <c r="O170" s="228" t="s">
        <v>191</v>
      </c>
      <c r="P170" s="228">
        <v>74</v>
      </c>
      <c r="Q170" s="228"/>
      <c r="R170" s="228">
        <v>7.3999999999999996E-2</v>
      </c>
      <c r="S170" s="228"/>
      <c r="T170" s="228">
        <v>1</v>
      </c>
    </row>
    <row r="171" spans="1:22">
      <c r="A171" s="228" t="s">
        <v>514</v>
      </c>
      <c r="B171" s="228" t="s">
        <v>61</v>
      </c>
      <c r="C171" s="228" t="s">
        <v>230</v>
      </c>
      <c r="D171" s="228" t="s">
        <v>40</v>
      </c>
      <c r="E171" s="228" t="s">
        <v>13</v>
      </c>
      <c r="F171" s="228" t="s">
        <v>191</v>
      </c>
      <c r="G171" s="228" t="s">
        <v>485</v>
      </c>
      <c r="H171" s="228"/>
      <c r="I171" s="228" t="b">
        <v>1</v>
      </c>
      <c r="J171" s="228">
        <v>0.01</v>
      </c>
      <c r="K171" s="228">
        <v>5</v>
      </c>
      <c r="L171" s="228" t="s">
        <v>256</v>
      </c>
      <c r="M171" s="228" t="s">
        <v>411</v>
      </c>
      <c r="N171" s="228">
        <v>0.24675656598446791</v>
      </c>
      <c r="O171" s="228" t="s">
        <v>191</v>
      </c>
      <c r="P171" s="228">
        <v>4.2000000000000003E-2</v>
      </c>
      <c r="Q171" s="228"/>
      <c r="R171" s="228">
        <v>4.2000000000000002E-4</v>
      </c>
      <c r="S171" s="228"/>
      <c r="T171" s="228">
        <v>1</v>
      </c>
      <c r="V171">
        <f>SUM(R163:R187)</f>
        <v>6.6949879999999986</v>
      </c>
    </row>
    <row r="172" spans="1:22">
      <c r="A172" s="228" t="s">
        <v>514</v>
      </c>
      <c r="B172" s="228" t="s">
        <v>61</v>
      </c>
      <c r="C172" s="228" t="s">
        <v>239</v>
      </c>
      <c r="D172" s="228" t="s">
        <v>40</v>
      </c>
      <c r="E172" s="228" t="s">
        <v>13</v>
      </c>
      <c r="F172" s="228" t="s">
        <v>191</v>
      </c>
      <c r="G172" s="228" t="s">
        <v>485</v>
      </c>
      <c r="H172" s="228"/>
      <c r="I172" s="228" t="b">
        <v>1</v>
      </c>
      <c r="J172" s="228">
        <v>0.01</v>
      </c>
      <c r="K172" s="228">
        <v>4</v>
      </c>
      <c r="L172" s="228" t="s">
        <v>256</v>
      </c>
      <c r="M172" s="228" t="s">
        <v>411</v>
      </c>
      <c r="N172" s="228">
        <v>0.24675656598446791</v>
      </c>
      <c r="O172" s="228" t="s">
        <v>191</v>
      </c>
      <c r="P172" s="228">
        <v>3.0000000000000001E-3</v>
      </c>
      <c r="Q172" s="228"/>
      <c r="R172" s="228">
        <v>3.0000000000000001E-5</v>
      </c>
      <c r="S172" s="228"/>
      <c r="T172" s="228">
        <v>1</v>
      </c>
    </row>
    <row r="173" spans="1:22">
      <c r="A173" s="228" t="s">
        <v>514</v>
      </c>
      <c r="B173" s="228" t="s">
        <v>61</v>
      </c>
      <c r="C173" s="228" t="s">
        <v>240</v>
      </c>
      <c r="D173" s="228" t="s">
        <v>40</v>
      </c>
      <c r="E173" s="228" t="s">
        <v>13</v>
      </c>
      <c r="F173" s="228" t="s">
        <v>191</v>
      </c>
      <c r="G173" s="228" t="s">
        <v>485</v>
      </c>
      <c r="H173" s="228"/>
      <c r="I173" s="228" t="b">
        <v>1</v>
      </c>
      <c r="J173" s="228">
        <v>0.01</v>
      </c>
      <c r="K173" s="228">
        <v>3</v>
      </c>
      <c r="L173" s="228" t="s">
        <v>256</v>
      </c>
      <c r="M173" s="228" t="s">
        <v>411</v>
      </c>
      <c r="N173" s="228">
        <v>0.24675656598446791</v>
      </c>
      <c r="O173" s="228" t="s">
        <v>191</v>
      </c>
      <c r="P173" s="228">
        <v>3.0000000000000001E-3</v>
      </c>
      <c r="Q173" s="228"/>
      <c r="R173" s="228">
        <v>3.0000000000000001E-5</v>
      </c>
      <c r="S173" s="228"/>
      <c r="T173" s="228">
        <v>1</v>
      </c>
    </row>
    <row r="174" spans="1:22">
      <c r="A174" s="228" t="s">
        <v>514</v>
      </c>
      <c r="B174" s="228" t="s">
        <v>61</v>
      </c>
      <c r="C174" s="228" t="s">
        <v>227</v>
      </c>
      <c r="D174" s="228" t="s">
        <v>40</v>
      </c>
      <c r="E174" s="228" t="s">
        <v>13</v>
      </c>
      <c r="F174" s="228" t="s">
        <v>191</v>
      </c>
      <c r="G174" s="228" t="s">
        <v>485</v>
      </c>
      <c r="H174" s="228"/>
      <c r="I174" s="228" t="b">
        <v>1</v>
      </c>
      <c r="J174" s="228">
        <v>0.1</v>
      </c>
      <c r="K174" s="228">
        <v>14</v>
      </c>
      <c r="L174" s="228" t="s">
        <v>256</v>
      </c>
      <c r="M174" s="228" t="s">
        <v>411</v>
      </c>
      <c r="N174" s="228">
        <v>0.24675656598446791</v>
      </c>
      <c r="O174" s="228" t="s">
        <v>191</v>
      </c>
      <c r="P174" s="228">
        <v>2E-3</v>
      </c>
      <c r="Q174" s="228"/>
      <c r="R174" s="228">
        <v>2.0000000000000001E-4</v>
      </c>
      <c r="S174" s="228"/>
      <c r="T174" s="228">
        <v>1</v>
      </c>
    </row>
    <row r="175" spans="1:22">
      <c r="A175" s="228" t="s">
        <v>514</v>
      </c>
      <c r="B175" s="228" t="s">
        <v>61</v>
      </c>
      <c r="C175" s="228" t="s">
        <v>235</v>
      </c>
      <c r="D175" s="228" t="s">
        <v>40</v>
      </c>
      <c r="E175" s="228" t="s">
        <v>13</v>
      </c>
      <c r="F175" s="228" t="s">
        <v>191</v>
      </c>
      <c r="G175" s="228" t="s">
        <v>485</v>
      </c>
      <c r="H175" s="228"/>
      <c r="I175" s="228" t="b">
        <v>1</v>
      </c>
      <c r="J175" s="228">
        <v>0.1</v>
      </c>
      <c r="K175" s="228">
        <v>10</v>
      </c>
      <c r="L175" s="228" t="s">
        <v>256</v>
      </c>
      <c r="M175" s="228" t="s">
        <v>411</v>
      </c>
      <c r="N175" s="228">
        <v>0.24675656598446791</v>
      </c>
      <c r="O175" s="228" t="s">
        <v>191</v>
      </c>
      <c r="P175" s="228">
        <v>1E-3</v>
      </c>
      <c r="Q175" s="228"/>
      <c r="R175" s="228">
        <v>1E-4</v>
      </c>
      <c r="S175" s="228"/>
      <c r="T175" s="228">
        <v>1</v>
      </c>
    </row>
    <row r="176" spans="1:22">
      <c r="A176" s="228" t="s">
        <v>514</v>
      </c>
      <c r="B176" s="228" t="s">
        <v>61</v>
      </c>
      <c r="C176" s="228" t="s">
        <v>228</v>
      </c>
      <c r="D176" s="228" t="s">
        <v>40</v>
      </c>
      <c r="E176" s="228" t="s">
        <v>13</v>
      </c>
      <c r="F176" s="228" t="s">
        <v>191</v>
      </c>
      <c r="G176" s="228" t="s">
        <v>485</v>
      </c>
      <c r="H176" s="228"/>
      <c r="I176" s="228" t="b">
        <v>1</v>
      </c>
      <c r="J176" s="228">
        <v>0.1</v>
      </c>
      <c r="K176" s="228">
        <v>13</v>
      </c>
      <c r="L176" s="228" t="s">
        <v>256</v>
      </c>
      <c r="M176" s="228" t="s">
        <v>411</v>
      </c>
      <c r="N176" s="228">
        <v>0.24675656598446791</v>
      </c>
      <c r="O176" s="228" t="s">
        <v>191</v>
      </c>
      <c r="P176" s="228">
        <v>5.0000000000000001E-3</v>
      </c>
      <c r="Q176" s="228"/>
      <c r="R176" s="228">
        <v>5.0000000000000001E-4</v>
      </c>
      <c r="S176" s="228"/>
      <c r="T176" s="228">
        <v>1</v>
      </c>
    </row>
    <row r="177" spans="1:20">
      <c r="A177" s="228" t="s">
        <v>514</v>
      </c>
      <c r="B177" s="228" t="s">
        <v>61</v>
      </c>
      <c r="C177" s="228" t="s">
        <v>236</v>
      </c>
      <c r="D177" s="228" t="s">
        <v>40</v>
      </c>
      <c r="E177" s="228" t="s">
        <v>13</v>
      </c>
      <c r="F177" s="228" t="s">
        <v>191</v>
      </c>
      <c r="G177" s="228" t="s">
        <v>485</v>
      </c>
      <c r="H177" s="228"/>
      <c r="I177" s="228" t="b">
        <v>1</v>
      </c>
      <c r="J177" s="228">
        <v>0.1</v>
      </c>
      <c r="K177" s="228">
        <v>9</v>
      </c>
      <c r="L177" s="228" t="s">
        <v>256</v>
      </c>
      <c r="M177" s="228" t="s">
        <v>411</v>
      </c>
      <c r="N177" s="228">
        <v>0.24675656598446791</v>
      </c>
      <c r="O177" s="228" t="s">
        <v>191</v>
      </c>
      <c r="P177" s="228">
        <v>1E-3</v>
      </c>
      <c r="Q177" s="228"/>
      <c r="R177" s="228">
        <v>1E-4</v>
      </c>
      <c r="S177" s="228"/>
      <c r="T177" s="228">
        <v>1</v>
      </c>
    </row>
    <row r="178" spans="1:20">
      <c r="A178" s="228" t="s">
        <v>514</v>
      </c>
      <c r="B178" s="228" t="s">
        <v>61</v>
      </c>
      <c r="C178" s="228" t="s">
        <v>229</v>
      </c>
      <c r="D178" s="228" t="s">
        <v>40</v>
      </c>
      <c r="E178" s="228" t="s">
        <v>13</v>
      </c>
      <c r="F178" s="228" t="s">
        <v>191</v>
      </c>
      <c r="G178" s="228" t="s">
        <v>485</v>
      </c>
      <c r="H178" s="228"/>
      <c r="I178" s="228" t="b">
        <v>1</v>
      </c>
      <c r="J178" s="228">
        <v>0.1</v>
      </c>
      <c r="K178" s="228">
        <v>12</v>
      </c>
      <c r="L178" s="228" t="s">
        <v>256</v>
      </c>
      <c r="M178" s="228" t="s">
        <v>411</v>
      </c>
      <c r="N178" s="228">
        <v>0.24675656598446791</v>
      </c>
      <c r="O178" s="228" t="s">
        <v>191</v>
      </c>
      <c r="P178" s="228">
        <v>4.0000000000000001E-3</v>
      </c>
      <c r="Q178" s="228"/>
      <c r="R178" s="228">
        <v>4.0000000000000002E-4</v>
      </c>
      <c r="S178" s="228"/>
      <c r="T178" s="228">
        <v>1</v>
      </c>
    </row>
    <row r="179" spans="1:20">
      <c r="A179" s="228" t="s">
        <v>514</v>
      </c>
      <c r="B179" s="228" t="s">
        <v>61</v>
      </c>
      <c r="C179" s="228" t="s">
        <v>237</v>
      </c>
      <c r="D179" s="228" t="s">
        <v>40</v>
      </c>
      <c r="E179" s="228" t="s">
        <v>13</v>
      </c>
      <c r="F179" s="228" t="s">
        <v>191</v>
      </c>
      <c r="G179" s="228" t="s">
        <v>485</v>
      </c>
      <c r="H179" s="228"/>
      <c r="I179" s="228" t="b">
        <v>1</v>
      </c>
      <c r="J179" s="228">
        <v>0.1</v>
      </c>
      <c r="K179" s="228">
        <v>8</v>
      </c>
      <c r="L179" s="228" t="s">
        <v>256</v>
      </c>
      <c r="M179" s="228" t="s">
        <v>411</v>
      </c>
      <c r="N179" s="228">
        <v>0.24675656598446791</v>
      </c>
      <c r="O179" s="228" t="s">
        <v>191</v>
      </c>
      <c r="P179" s="228">
        <v>1E-3</v>
      </c>
      <c r="Q179" s="228"/>
      <c r="R179" s="228">
        <v>1E-4</v>
      </c>
      <c r="S179" s="228"/>
      <c r="T179" s="228">
        <v>1</v>
      </c>
    </row>
    <row r="180" spans="1:20">
      <c r="A180" s="228" t="s">
        <v>514</v>
      </c>
      <c r="B180" s="228" t="s">
        <v>61</v>
      </c>
      <c r="C180" s="228" t="s">
        <v>226</v>
      </c>
      <c r="D180" s="228" t="s">
        <v>40</v>
      </c>
      <c r="E180" s="228" t="s">
        <v>13</v>
      </c>
      <c r="F180" s="228" t="s">
        <v>191</v>
      </c>
      <c r="G180" s="228" t="s">
        <v>485</v>
      </c>
      <c r="H180" s="228"/>
      <c r="I180" s="228" t="b">
        <v>1</v>
      </c>
      <c r="J180" s="228">
        <v>1</v>
      </c>
      <c r="K180" s="228">
        <v>16</v>
      </c>
      <c r="L180" s="228" t="s">
        <v>256</v>
      </c>
      <c r="M180" s="228" t="s">
        <v>411</v>
      </c>
      <c r="N180" s="228">
        <v>0.24675656598446791</v>
      </c>
      <c r="O180" s="228" t="s">
        <v>191</v>
      </c>
      <c r="P180" s="228">
        <v>2E-3</v>
      </c>
      <c r="Q180" s="228"/>
      <c r="R180" s="228">
        <v>2E-3</v>
      </c>
      <c r="S180" s="228"/>
      <c r="T180" s="228">
        <v>1</v>
      </c>
    </row>
    <row r="181" spans="1:20">
      <c r="A181" s="228" t="s">
        <v>514</v>
      </c>
      <c r="B181" s="228" t="s">
        <v>61</v>
      </c>
      <c r="C181" s="228" t="s">
        <v>233</v>
      </c>
      <c r="D181" s="228" t="s">
        <v>40</v>
      </c>
      <c r="E181" s="228" t="s">
        <v>13</v>
      </c>
      <c r="F181" s="228" t="s">
        <v>191</v>
      </c>
      <c r="G181" s="228" t="s">
        <v>485</v>
      </c>
      <c r="H181" s="228"/>
      <c r="I181" s="228" t="b">
        <v>1</v>
      </c>
      <c r="J181" s="228">
        <v>0.05</v>
      </c>
      <c r="K181" s="228">
        <v>6</v>
      </c>
      <c r="L181" s="228" t="s">
        <v>256</v>
      </c>
      <c r="M181" s="228" t="s">
        <v>411</v>
      </c>
      <c r="N181" s="228">
        <v>0.24675656598446791</v>
      </c>
      <c r="O181" s="228" t="s">
        <v>191</v>
      </c>
      <c r="P181" s="228">
        <v>2E-3</v>
      </c>
      <c r="Q181" s="228"/>
      <c r="R181" s="228">
        <v>1E-4</v>
      </c>
      <c r="S181" s="228"/>
      <c r="T181" s="228">
        <v>1</v>
      </c>
    </row>
    <row r="182" spans="1:20">
      <c r="A182" s="228" t="s">
        <v>514</v>
      </c>
      <c r="B182" s="228" t="s">
        <v>61</v>
      </c>
      <c r="C182" s="228" t="s">
        <v>238</v>
      </c>
      <c r="D182" s="228" t="s">
        <v>40</v>
      </c>
      <c r="E182" s="228" t="s">
        <v>13</v>
      </c>
      <c r="F182" s="228" t="s">
        <v>191</v>
      </c>
      <c r="G182" s="228" t="s">
        <v>485</v>
      </c>
      <c r="H182" s="228"/>
      <c r="I182" s="228" t="b">
        <v>1</v>
      </c>
      <c r="J182" s="228">
        <v>0.1</v>
      </c>
      <c r="K182" s="228">
        <v>7</v>
      </c>
      <c r="L182" s="228" t="s">
        <v>256</v>
      </c>
      <c r="M182" s="228" t="s">
        <v>411</v>
      </c>
      <c r="N182" s="228">
        <v>0.24675656598446791</v>
      </c>
      <c r="O182" s="228" t="s">
        <v>191</v>
      </c>
      <c r="P182" s="228">
        <v>1E-3</v>
      </c>
      <c r="Q182" s="228"/>
      <c r="R182" s="228">
        <v>1E-4</v>
      </c>
      <c r="S182" s="228"/>
      <c r="T182" s="228">
        <v>1</v>
      </c>
    </row>
    <row r="183" spans="1:20">
      <c r="A183" s="228" t="s">
        <v>514</v>
      </c>
      <c r="B183" s="228" t="s">
        <v>61</v>
      </c>
      <c r="C183" s="228" t="s">
        <v>234</v>
      </c>
      <c r="D183" s="228" t="s">
        <v>40</v>
      </c>
      <c r="E183" s="228" t="s">
        <v>13</v>
      </c>
      <c r="F183" s="228" t="s">
        <v>191</v>
      </c>
      <c r="G183" s="228" t="s">
        <v>485</v>
      </c>
      <c r="H183" s="228"/>
      <c r="I183" s="228" t="b">
        <v>1</v>
      </c>
      <c r="J183" s="228">
        <v>0.5</v>
      </c>
      <c r="K183" s="228">
        <v>15</v>
      </c>
      <c r="L183" s="228" t="s">
        <v>256</v>
      </c>
      <c r="M183" s="228" t="s">
        <v>411</v>
      </c>
      <c r="N183" s="228">
        <v>0.24675656598446791</v>
      </c>
      <c r="O183" s="228" t="s">
        <v>191</v>
      </c>
      <c r="P183" s="228">
        <v>2E-3</v>
      </c>
      <c r="Q183" s="228"/>
      <c r="R183" s="228">
        <v>1E-3</v>
      </c>
      <c r="S183" s="228"/>
      <c r="T183" s="228">
        <v>1</v>
      </c>
    </row>
    <row r="184" spans="1:20">
      <c r="A184" s="228" t="s">
        <v>514</v>
      </c>
      <c r="B184" s="228" t="s">
        <v>61</v>
      </c>
      <c r="C184" s="228" t="s">
        <v>225</v>
      </c>
      <c r="D184" s="228" t="s">
        <v>40</v>
      </c>
      <c r="E184" s="228" t="s">
        <v>13</v>
      </c>
      <c r="F184" s="228" t="s">
        <v>191</v>
      </c>
      <c r="G184" s="228" t="s">
        <v>485</v>
      </c>
      <c r="H184" s="228"/>
      <c r="I184" s="228" t="b">
        <v>1</v>
      </c>
      <c r="J184" s="228">
        <v>1</v>
      </c>
      <c r="K184" s="228">
        <v>17</v>
      </c>
      <c r="L184" s="228" t="s">
        <v>256</v>
      </c>
      <c r="M184" s="228" t="s">
        <v>411</v>
      </c>
      <c r="N184" s="228">
        <v>0.24675656598446791</v>
      </c>
      <c r="O184" s="228" t="s">
        <v>191</v>
      </c>
      <c r="P184" s="228">
        <v>1E-3</v>
      </c>
      <c r="Q184" s="228"/>
      <c r="R184" s="228">
        <v>1E-3</v>
      </c>
      <c r="S184" s="228"/>
      <c r="T184" s="228">
        <v>1</v>
      </c>
    </row>
    <row r="185" spans="1:20">
      <c r="A185" s="228" t="s">
        <v>514</v>
      </c>
      <c r="B185" s="228" t="s">
        <v>61</v>
      </c>
      <c r="C185" s="228" t="s">
        <v>232</v>
      </c>
      <c r="D185" s="228" t="s">
        <v>40</v>
      </c>
      <c r="E185" s="228" t="s">
        <v>13</v>
      </c>
      <c r="F185" s="228" t="s">
        <v>191</v>
      </c>
      <c r="G185" s="228" t="s">
        <v>485</v>
      </c>
      <c r="H185" s="228"/>
      <c r="I185" s="228" t="b">
        <v>1</v>
      </c>
      <c r="J185" s="228">
        <v>0.1</v>
      </c>
      <c r="K185" s="228">
        <v>11</v>
      </c>
      <c r="L185" s="228" t="s">
        <v>256</v>
      </c>
      <c r="M185" s="228" t="s">
        <v>411</v>
      </c>
      <c r="N185" s="228">
        <v>0.24675656598446791</v>
      </c>
      <c r="O185" s="228" t="s">
        <v>191</v>
      </c>
      <c r="P185" s="228">
        <v>3.0000000000000001E-3</v>
      </c>
      <c r="Q185" s="228"/>
      <c r="R185" s="228">
        <v>2.9999999999999997E-4</v>
      </c>
      <c r="S185" s="228"/>
      <c r="T185" s="228">
        <v>1</v>
      </c>
    </row>
    <row r="186" spans="1:20">
      <c r="A186" s="228" t="s">
        <v>514</v>
      </c>
      <c r="B186" s="228" t="s">
        <v>61</v>
      </c>
      <c r="C186" s="228" t="s">
        <v>231</v>
      </c>
      <c r="D186" s="228" t="s">
        <v>40</v>
      </c>
      <c r="E186" s="228" t="s">
        <v>13</v>
      </c>
      <c r="F186" s="228" t="s">
        <v>191</v>
      </c>
      <c r="G186" s="228" t="s">
        <v>485</v>
      </c>
      <c r="H186" s="228"/>
      <c r="I186" s="228" t="b">
        <v>1</v>
      </c>
      <c r="J186" s="228">
        <v>3.0000000000000001E-3</v>
      </c>
      <c r="K186" s="228">
        <v>2</v>
      </c>
      <c r="L186" s="228" t="s">
        <v>256</v>
      </c>
      <c r="M186" s="228" t="s">
        <v>411</v>
      </c>
      <c r="N186" s="228">
        <v>0.24675656598446791</v>
      </c>
      <c r="O186" s="228" t="s">
        <v>191</v>
      </c>
      <c r="P186" s="228">
        <v>6.6000000000000003E-2</v>
      </c>
      <c r="Q186" s="228"/>
      <c r="R186" s="228">
        <v>1.9799999999999999E-4</v>
      </c>
      <c r="S186" s="228"/>
      <c r="T186" s="228">
        <v>1</v>
      </c>
    </row>
    <row r="187" spans="1:20">
      <c r="A187" s="228" t="s">
        <v>514</v>
      </c>
      <c r="B187" s="228" t="s">
        <v>61</v>
      </c>
      <c r="C187" s="228" t="s">
        <v>241</v>
      </c>
      <c r="D187" s="228" t="s">
        <v>40</v>
      </c>
      <c r="E187" s="228" t="s">
        <v>13</v>
      </c>
      <c r="F187" s="228" t="s">
        <v>191</v>
      </c>
      <c r="G187" s="228" t="s">
        <v>485</v>
      </c>
      <c r="H187" s="228"/>
      <c r="I187" s="228" t="b">
        <v>1</v>
      </c>
      <c r="J187" s="228">
        <v>1E-3</v>
      </c>
      <c r="K187" s="228">
        <v>1</v>
      </c>
      <c r="L187" s="228" t="s">
        <v>256</v>
      </c>
      <c r="M187" s="228" t="s">
        <v>411</v>
      </c>
      <c r="N187" s="228">
        <v>0.24675656598446791</v>
      </c>
      <c r="O187" s="228" t="s">
        <v>191</v>
      </c>
      <c r="P187" s="228">
        <v>0.01</v>
      </c>
      <c r="Q187" s="228"/>
      <c r="R187" s="228">
        <v>1.0000000000000001E-5</v>
      </c>
      <c r="S187" s="228"/>
      <c r="T187" s="228">
        <v>1</v>
      </c>
    </row>
    <row r="188" spans="1:20" hidden="1">
      <c r="A188" s="228" t="s">
        <v>514</v>
      </c>
      <c r="B188" s="228" t="s">
        <v>61</v>
      </c>
      <c r="C188" s="228" t="s">
        <v>244</v>
      </c>
      <c r="D188" s="228" t="s">
        <v>100</v>
      </c>
      <c r="E188" s="228" t="s">
        <v>13</v>
      </c>
      <c r="F188" s="228" t="s">
        <v>191</v>
      </c>
      <c r="G188" s="228" t="s">
        <v>485</v>
      </c>
      <c r="H188" s="228"/>
      <c r="I188" s="228" t="b">
        <v>1</v>
      </c>
      <c r="J188" s="228"/>
      <c r="K188" s="228">
        <v>3</v>
      </c>
      <c r="L188" s="228" t="s">
        <v>256</v>
      </c>
      <c r="M188" s="228" t="s">
        <v>411</v>
      </c>
      <c r="N188" s="228">
        <v>0.24675656598446791</v>
      </c>
      <c r="O188" s="228" t="s">
        <v>191</v>
      </c>
      <c r="P188" s="228">
        <v>3</v>
      </c>
      <c r="Q188" s="228"/>
      <c r="R188" s="228"/>
      <c r="S188" s="228"/>
      <c r="T188" s="228">
        <v>1</v>
      </c>
    </row>
    <row r="189" spans="1:20" hidden="1">
      <c r="A189" s="228" t="s">
        <v>514</v>
      </c>
      <c r="B189" s="228" t="s">
        <v>61</v>
      </c>
      <c r="C189" s="228" t="s">
        <v>248</v>
      </c>
      <c r="D189" s="228" t="s">
        <v>100</v>
      </c>
      <c r="E189" s="228" t="s">
        <v>13</v>
      </c>
      <c r="F189" s="228" t="s">
        <v>191</v>
      </c>
      <c r="G189" s="228" t="s">
        <v>485</v>
      </c>
      <c r="H189" s="228"/>
      <c r="I189" s="228" t="b">
        <v>1</v>
      </c>
      <c r="J189" s="228"/>
      <c r="K189" s="228">
        <v>4</v>
      </c>
      <c r="L189" s="228" t="s">
        <v>256</v>
      </c>
      <c r="M189" s="228" t="s">
        <v>411</v>
      </c>
      <c r="N189" s="228">
        <v>0.24675656598446791</v>
      </c>
      <c r="O189" s="228" t="s">
        <v>191</v>
      </c>
      <c r="P189" s="228">
        <v>2</v>
      </c>
      <c r="Q189" s="228"/>
      <c r="R189" s="228"/>
      <c r="S189" s="228"/>
      <c r="T189" s="228">
        <v>1</v>
      </c>
    </row>
    <row r="190" spans="1:20" hidden="1">
      <c r="A190" s="228" t="s">
        <v>514</v>
      </c>
      <c r="B190" s="228" t="s">
        <v>61</v>
      </c>
      <c r="C190" s="228" t="s">
        <v>245</v>
      </c>
      <c r="D190" s="228" t="s">
        <v>100</v>
      </c>
      <c r="E190" s="228" t="s">
        <v>13</v>
      </c>
      <c r="F190" s="228" t="s">
        <v>191</v>
      </c>
      <c r="G190" s="228" t="s">
        <v>485</v>
      </c>
      <c r="H190" s="228"/>
      <c r="I190" s="228" t="b">
        <v>1</v>
      </c>
      <c r="J190" s="228"/>
      <c r="K190" s="228">
        <v>5</v>
      </c>
      <c r="L190" s="228" t="s">
        <v>256</v>
      </c>
      <c r="M190" s="228" t="s">
        <v>411</v>
      </c>
      <c r="N190" s="228">
        <v>0.24675656598446791</v>
      </c>
      <c r="O190" s="228" t="s">
        <v>191</v>
      </c>
      <c r="P190" s="228">
        <v>2</v>
      </c>
      <c r="Q190" s="228"/>
      <c r="R190" s="228"/>
      <c r="S190" s="228"/>
      <c r="T190" s="228">
        <v>1</v>
      </c>
    </row>
    <row r="191" spans="1:20" hidden="1">
      <c r="A191" s="228" t="s">
        <v>514</v>
      </c>
      <c r="B191" s="228" t="s">
        <v>61</v>
      </c>
      <c r="C191" s="228" t="s">
        <v>246</v>
      </c>
      <c r="D191" s="228" t="s">
        <v>100</v>
      </c>
      <c r="E191" s="228" t="s">
        <v>13</v>
      </c>
      <c r="F191" s="228" t="s">
        <v>191</v>
      </c>
      <c r="G191" s="228" t="s">
        <v>485</v>
      </c>
      <c r="H191" s="228"/>
      <c r="I191" s="228" t="b">
        <v>1</v>
      </c>
      <c r="J191" s="228"/>
      <c r="K191" s="228">
        <v>6</v>
      </c>
      <c r="L191" s="228" t="s">
        <v>256</v>
      </c>
      <c r="M191" s="228" t="s">
        <v>411</v>
      </c>
      <c r="N191" s="228">
        <v>0.24675656598446791</v>
      </c>
      <c r="O191" s="228" t="s">
        <v>191</v>
      </c>
      <c r="P191" s="228">
        <v>3</v>
      </c>
      <c r="Q191" s="228"/>
      <c r="R191" s="228"/>
      <c r="S191" s="228"/>
      <c r="T191" s="228">
        <v>1</v>
      </c>
    </row>
    <row r="192" spans="1:20" hidden="1">
      <c r="A192" s="228" t="s">
        <v>514</v>
      </c>
      <c r="B192" s="228" t="s">
        <v>61</v>
      </c>
      <c r="C192" s="228" t="s">
        <v>247</v>
      </c>
      <c r="D192" s="228" t="s">
        <v>100</v>
      </c>
      <c r="E192" s="228" t="s">
        <v>13</v>
      </c>
      <c r="F192" s="228" t="s">
        <v>191</v>
      </c>
      <c r="G192" s="228" t="s">
        <v>485</v>
      </c>
      <c r="H192" s="228"/>
      <c r="I192" s="228" t="b">
        <v>1</v>
      </c>
      <c r="J192" s="228"/>
      <c r="K192" s="228">
        <v>7</v>
      </c>
      <c r="L192" s="228" t="s">
        <v>256</v>
      </c>
      <c r="M192" s="228" t="s">
        <v>411</v>
      </c>
      <c r="N192" s="228">
        <v>0.24675656598446791</v>
      </c>
      <c r="O192" s="228" t="s">
        <v>191</v>
      </c>
      <c r="P192" s="228">
        <v>2</v>
      </c>
      <c r="Q192" s="228"/>
      <c r="R192" s="228"/>
      <c r="S192" s="228"/>
      <c r="T192" s="228">
        <v>1</v>
      </c>
    </row>
    <row r="193" spans="1:22" hidden="1">
      <c r="A193" s="228" t="s">
        <v>514</v>
      </c>
      <c r="B193" s="228" t="s">
        <v>61</v>
      </c>
      <c r="C193" s="228" t="s">
        <v>242</v>
      </c>
      <c r="D193" s="228" t="s">
        <v>100</v>
      </c>
      <c r="E193" s="228" t="s">
        <v>13</v>
      </c>
      <c r="F193" s="228" t="s">
        <v>191</v>
      </c>
      <c r="G193" s="228" t="s">
        <v>485</v>
      </c>
      <c r="H193" s="228"/>
      <c r="I193" s="228" t="b">
        <v>1</v>
      </c>
      <c r="J193" s="228"/>
      <c r="K193" s="228">
        <v>1</v>
      </c>
      <c r="L193" s="228" t="s">
        <v>256</v>
      </c>
      <c r="M193" s="228" t="s">
        <v>411</v>
      </c>
      <c r="N193" s="228">
        <v>0.24675656598446791</v>
      </c>
      <c r="O193" s="228" t="s">
        <v>191</v>
      </c>
      <c r="P193" s="228">
        <v>6</v>
      </c>
      <c r="Q193" s="228"/>
      <c r="R193" s="228"/>
      <c r="S193" s="228"/>
      <c r="T193" s="228">
        <v>1</v>
      </c>
    </row>
    <row r="194" spans="1:22" hidden="1">
      <c r="A194" s="228" t="s">
        <v>514</v>
      </c>
      <c r="B194" s="228" t="s">
        <v>61</v>
      </c>
      <c r="C194" s="228" t="s">
        <v>243</v>
      </c>
      <c r="D194" s="228" t="s">
        <v>100</v>
      </c>
      <c r="E194" s="228" t="s">
        <v>13</v>
      </c>
      <c r="F194" s="228" t="s">
        <v>191</v>
      </c>
      <c r="G194" s="228" t="s">
        <v>485</v>
      </c>
      <c r="H194" s="228"/>
      <c r="I194" s="228" t="b">
        <v>1</v>
      </c>
      <c r="J194" s="228"/>
      <c r="K194" s="228">
        <v>2</v>
      </c>
      <c r="L194" s="228" t="s">
        <v>256</v>
      </c>
      <c r="M194" s="228" t="s">
        <v>411</v>
      </c>
      <c r="N194" s="228">
        <v>0.24675656598446791</v>
      </c>
      <c r="O194" s="228" t="s">
        <v>191</v>
      </c>
      <c r="P194" s="228">
        <v>4</v>
      </c>
      <c r="Q194" s="228"/>
      <c r="R194" s="228"/>
      <c r="S194" s="228"/>
      <c r="T194" s="228">
        <v>1</v>
      </c>
    </row>
    <row r="195" spans="1:22">
      <c r="A195" s="228" t="s">
        <v>515</v>
      </c>
      <c r="B195" s="228" t="s">
        <v>65</v>
      </c>
      <c r="C195" s="228" t="s">
        <v>230</v>
      </c>
      <c r="D195" s="228" t="s">
        <v>40</v>
      </c>
      <c r="E195" s="228" t="s">
        <v>8</v>
      </c>
      <c r="F195" s="228" t="s">
        <v>191</v>
      </c>
      <c r="G195" s="228" t="s">
        <v>488</v>
      </c>
      <c r="H195" s="228"/>
      <c r="I195" s="228" t="b">
        <v>1</v>
      </c>
      <c r="J195" s="228">
        <v>0.01</v>
      </c>
      <c r="K195" s="228">
        <v>5</v>
      </c>
      <c r="L195" s="228" t="s">
        <v>256</v>
      </c>
      <c r="M195" s="228" t="s">
        <v>412</v>
      </c>
      <c r="N195" s="228">
        <v>0.22340379496006271</v>
      </c>
      <c r="O195" s="228" t="s">
        <v>191</v>
      </c>
      <c r="P195" s="228">
        <v>0.14899999999999999</v>
      </c>
      <c r="Q195" s="228"/>
      <c r="R195" s="228">
        <v>1.49E-3</v>
      </c>
      <c r="S195" s="228"/>
      <c r="T195" s="228">
        <v>1</v>
      </c>
      <c r="V195">
        <f>SUM(R195:R211)</f>
        <v>1.7276999999999997E-2</v>
      </c>
    </row>
    <row r="196" spans="1:22">
      <c r="A196" s="228" t="s">
        <v>515</v>
      </c>
      <c r="B196" s="228" t="s">
        <v>65</v>
      </c>
      <c r="C196" s="228" t="s">
        <v>239</v>
      </c>
      <c r="D196" s="228" t="s">
        <v>40</v>
      </c>
      <c r="E196" s="228" t="s">
        <v>8</v>
      </c>
      <c r="F196" s="228" t="s">
        <v>191</v>
      </c>
      <c r="G196" s="228" t="s">
        <v>488</v>
      </c>
      <c r="H196" s="228"/>
      <c r="I196" s="228" t="b">
        <v>1</v>
      </c>
      <c r="J196" s="228">
        <v>0.01</v>
      </c>
      <c r="K196" s="228">
        <v>4</v>
      </c>
      <c r="L196" s="228" t="s">
        <v>256</v>
      </c>
      <c r="M196" s="228" t="s">
        <v>412</v>
      </c>
      <c r="N196" s="228">
        <v>0.22340379496006271</v>
      </c>
      <c r="O196" s="228" t="s">
        <v>191</v>
      </c>
      <c r="P196" s="228">
        <v>3.0000000000000001E-3</v>
      </c>
      <c r="Q196" s="228"/>
      <c r="R196" s="228">
        <v>3.0000000000000001E-5</v>
      </c>
      <c r="S196" s="228"/>
      <c r="T196" s="228">
        <v>1</v>
      </c>
    </row>
    <row r="197" spans="1:22">
      <c r="A197" s="228" t="s">
        <v>515</v>
      </c>
      <c r="B197" s="228" t="s">
        <v>65</v>
      </c>
      <c r="C197" s="228" t="s">
        <v>240</v>
      </c>
      <c r="D197" s="228" t="s">
        <v>40</v>
      </c>
      <c r="E197" s="228" t="s">
        <v>8</v>
      </c>
      <c r="F197" s="228" t="s">
        <v>191</v>
      </c>
      <c r="G197" s="228" t="s">
        <v>488</v>
      </c>
      <c r="H197" s="228"/>
      <c r="I197" s="228" t="b">
        <v>1</v>
      </c>
      <c r="J197" s="228">
        <v>0.01</v>
      </c>
      <c r="K197" s="228">
        <v>3</v>
      </c>
      <c r="L197" s="228" t="s">
        <v>256</v>
      </c>
      <c r="M197" s="228" t="s">
        <v>412</v>
      </c>
      <c r="N197" s="228">
        <v>0.22340379496006271</v>
      </c>
      <c r="O197" s="228" t="s">
        <v>191</v>
      </c>
      <c r="P197" s="228">
        <v>3.0000000000000001E-3</v>
      </c>
      <c r="Q197" s="228"/>
      <c r="R197" s="228">
        <v>3.0000000000000001E-5</v>
      </c>
      <c r="S197" s="228"/>
      <c r="T197" s="228">
        <v>1</v>
      </c>
    </row>
    <row r="198" spans="1:22">
      <c r="A198" s="228" t="s">
        <v>515</v>
      </c>
      <c r="B198" s="228" t="s">
        <v>65</v>
      </c>
      <c r="C198" s="228" t="s">
        <v>227</v>
      </c>
      <c r="D198" s="228" t="s">
        <v>40</v>
      </c>
      <c r="E198" s="228" t="s">
        <v>8</v>
      </c>
      <c r="F198" s="228" t="s">
        <v>191</v>
      </c>
      <c r="G198" s="228" t="s">
        <v>488</v>
      </c>
      <c r="H198" s="228"/>
      <c r="I198" s="228" t="b">
        <v>1</v>
      </c>
      <c r="J198" s="228">
        <v>0.1</v>
      </c>
      <c r="K198" s="228">
        <v>14</v>
      </c>
      <c r="L198" s="228" t="s">
        <v>256</v>
      </c>
      <c r="M198" s="228" t="s">
        <v>412</v>
      </c>
      <c r="N198" s="228">
        <v>0.22340379496006271</v>
      </c>
      <c r="O198" s="228" t="s">
        <v>191</v>
      </c>
      <c r="P198" s="228">
        <v>5.0000000000000001E-3</v>
      </c>
      <c r="Q198" s="228"/>
      <c r="R198" s="228">
        <v>5.0000000000000001E-4</v>
      </c>
      <c r="S198" s="228"/>
      <c r="T198" s="228">
        <v>1</v>
      </c>
    </row>
    <row r="199" spans="1:22">
      <c r="A199" s="228" t="s">
        <v>515</v>
      </c>
      <c r="B199" s="228" t="s">
        <v>65</v>
      </c>
      <c r="C199" s="228" t="s">
        <v>235</v>
      </c>
      <c r="D199" s="228" t="s">
        <v>40</v>
      </c>
      <c r="E199" s="228" t="s">
        <v>8</v>
      </c>
      <c r="F199" s="228" t="s">
        <v>191</v>
      </c>
      <c r="G199" s="228" t="s">
        <v>488</v>
      </c>
      <c r="H199" s="228"/>
      <c r="I199" s="228" t="b">
        <v>1</v>
      </c>
      <c r="J199" s="228">
        <v>0.1</v>
      </c>
      <c r="K199" s="228">
        <v>10</v>
      </c>
      <c r="L199" s="228" t="s">
        <v>256</v>
      </c>
      <c r="M199" s="228" t="s">
        <v>412</v>
      </c>
      <c r="N199" s="228">
        <v>0.22340379496006271</v>
      </c>
      <c r="O199" s="228" t="s">
        <v>191</v>
      </c>
      <c r="P199" s="228">
        <v>1E-3</v>
      </c>
      <c r="Q199" s="228"/>
      <c r="R199" s="228">
        <v>1E-4</v>
      </c>
      <c r="S199" s="228"/>
      <c r="T199" s="228">
        <v>1</v>
      </c>
    </row>
    <row r="200" spans="1:22">
      <c r="A200" s="228" t="s">
        <v>515</v>
      </c>
      <c r="B200" s="228" t="s">
        <v>65</v>
      </c>
      <c r="C200" s="228" t="s">
        <v>228</v>
      </c>
      <c r="D200" s="228" t="s">
        <v>40</v>
      </c>
      <c r="E200" s="228" t="s">
        <v>8</v>
      </c>
      <c r="F200" s="228" t="s">
        <v>191</v>
      </c>
      <c r="G200" s="228" t="s">
        <v>488</v>
      </c>
      <c r="H200" s="228"/>
      <c r="I200" s="228" t="b">
        <v>1</v>
      </c>
      <c r="J200" s="228">
        <v>0.1</v>
      </c>
      <c r="K200" s="228">
        <v>13</v>
      </c>
      <c r="L200" s="228" t="s">
        <v>256</v>
      </c>
      <c r="M200" s="228" t="s">
        <v>412</v>
      </c>
      <c r="N200" s="228">
        <v>0.22340379496006271</v>
      </c>
      <c r="O200" s="228" t="s">
        <v>191</v>
      </c>
      <c r="P200" s="228">
        <v>1.4E-2</v>
      </c>
      <c r="Q200" s="228"/>
      <c r="R200" s="228">
        <v>1.4E-3</v>
      </c>
      <c r="S200" s="228"/>
      <c r="T200" s="228">
        <v>1</v>
      </c>
    </row>
    <row r="201" spans="1:22">
      <c r="A201" s="228" t="s">
        <v>515</v>
      </c>
      <c r="B201" s="228" t="s">
        <v>65</v>
      </c>
      <c r="C201" s="228" t="s">
        <v>236</v>
      </c>
      <c r="D201" s="228" t="s">
        <v>40</v>
      </c>
      <c r="E201" s="228" t="s">
        <v>8</v>
      </c>
      <c r="F201" s="228" t="s">
        <v>191</v>
      </c>
      <c r="G201" s="228" t="s">
        <v>488</v>
      </c>
      <c r="H201" s="228"/>
      <c r="I201" s="228" t="b">
        <v>1</v>
      </c>
      <c r="J201" s="228">
        <v>0.1</v>
      </c>
      <c r="K201" s="228">
        <v>9</v>
      </c>
      <c r="L201" s="228" t="s">
        <v>256</v>
      </c>
      <c r="M201" s="228" t="s">
        <v>412</v>
      </c>
      <c r="N201" s="228">
        <v>0.22340379496006271</v>
      </c>
      <c r="O201" s="228" t="s">
        <v>191</v>
      </c>
      <c r="P201" s="228">
        <v>1E-3</v>
      </c>
      <c r="Q201" s="228"/>
      <c r="R201" s="228">
        <v>1E-4</v>
      </c>
      <c r="S201" s="228"/>
      <c r="T201" s="228">
        <v>1</v>
      </c>
    </row>
    <row r="202" spans="1:22">
      <c r="A202" s="228" t="s">
        <v>515</v>
      </c>
      <c r="B202" s="228" t="s">
        <v>65</v>
      </c>
      <c r="C202" s="228" t="s">
        <v>229</v>
      </c>
      <c r="D202" s="228" t="s">
        <v>40</v>
      </c>
      <c r="E202" s="228" t="s">
        <v>8</v>
      </c>
      <c r="F202" s="228" t="s">
        <v>191</v>
      </c>
      <c r="G202" s="228" t="s">
        <v>488</v>
      </c>
      <c r="H202" s="228"/>
      <c r="I202" s="228" t="b">
        <v>1</v>
      </c>
      <c r="J202" s="228">
        <v>0.1</v>
      </c>
      <c r="K202" s="228">
        <v>12</v>
      </c>
      <c r="L202" s="228" t="s">
        <v>256</v>
      </c>
      <c r="M202" s="228" t="s">
        <v>412</v>
      </c>
      <c r="N202" s="228">
        <v>0.22340379496006271</v>
      </c>
      <c r="O202" s="228" t="s">
        <v>191</v>
      </c>
      <c r="P202" s="228">
        <v>1.4E-2</v>
      </c>
      <c r="Q202" s="228"/>
      <c r="R202" s="228">
        <v>1.4E-3</v>
      </c>
      <c r="S202" s="228"/>
      <c r="T202" s="228">
        <v>1</v>
      </c>
    </row>
    <row r="203" spans="1:22">
      <c r="A203" s="228" t="s">
        <v>515</v>
      </c>
      <c r="B203" s="228" t="s">
        <v>65</v>
      </c>
      <c r="C203" s="228" t="s">
        <v>237</v>
      </c>
      <c r="D203" s="228" t="s">
        <v>40</v>
      </c>
      <c r="E203" s="228" t="s">
        <v>8</v>
      </c>
      <c r="F203" s="228" t="s">
        <v>191</v>
      </c>
      <c r="G203" s="228" t="s">
        <v>488</v>
      </c>
      <c r="H203" s="228"/>
      <c r="I203" s="228" t="b">
        <v>1</v>
      </c>
      <c r="J203" s="228">
        <v>0.1</v>
      </c>
      <c r="K203" s="228">
        <v>8</v>
      </c>
      <c r="L203" s="228" t="s">
        <v>256</v>
      </c>
      <c r="M203" s="228" t="s">
        <v>412</v>
      </c>
      <c r="N203" s="228">
        <v>0.22340379496006271</v>
      </c>
      <c r="O203" s="228" t="s">
        <v>191</v>
      </c>
      <c r="P203" s="228">
        <v>1E-3</v>
      </c>
      <c r="Q203" s="228"/>
      <c r="R203" s="228">
        <v>1E-4</v>
      </c>
      <c r="S203" s="228"/>
      <c r="T203" s="228">
        <v>1</v>
      </c>
    </row>
    <row r="204" spans="1:22">
      <c r="A204" s="228" t="s">
        <v>515</v>
      </c>
      <c r="B204" s="228" t="s">
        <v>65</v>
      </c>
      <c r="C204" s="228" t="s">
        <v>226</v>
      </c>
      <c r="D204" s="228" t="s">
        <v>40</v>
      </c>
      <c r="E204" s="228" t="s">
        <v>8</v>
      </c>
      <c r="F204" s="228" t="s">
        <v>191</v>
      </c>
      <c r="G204" s="228" t="s">
        <v>488</v>
      </c>
      <c r="H204" s="228"/>
      <c r="I204" s="228" t="b">
        <v>1</v>
      </c>
      <c r="J204" s="228">
        <v>1</v>
      </c>
      <c r="K204" s="228">
        <v>16</v>
      </c>
      <c r="L204" s="228" t="s">
        <v>256</v>
      </c>
      <c r="M204" s="228" t="s">
        <v>412</v>
      </c>
      <c r="N204" s="228">
        <v>0.22340379496006271</v>
      </c>
      <c r="O204" s="228" t="s">
        <v>191</v>
      </c>
      <c r="P204" s="228">
        <v>8.0000000000000002E-3</v>
      </c>
      <c r="Q204" s="228"/>
      <c r="R204" s="228">
        <v>8.0000000000000002E-3</v>
      </c>
      <c r="S204" s="228"/>
      <c r="T204" s="228">
        <v>1</v>
      </c>
    </row>
    <row r="205" spans="1:22">
      <c r="A205" s="228" t="s">
        <v>515</v>
      </c>
      <c r="B205" s="228" t="s">
        <v>65</v>
      </c>
      <c r="C205" s="228" t="s">
        <v>233</v>
      </c>
      <c r="D205" s="228" t="s">
        <v>40</v>
      </c>
      <c r="E205" s="228" t="s">
        <v>8</v>
      </c>
      <c r="F205" s="228" t="s">
        <v>191</v>
      </c>
      <c r="G205" s="228" t="s">
        <v>488</v>
      </c>
      <c r="H205" s="228"/>
      <c r="I205" s="228" t="b">
        <v>1</v>
      </c>
      <c r="J205" s="228">
        <v>0.05</v>
      </c>
      <c r="K205" s="228">
        <v>6</v>
      </c>
      <c r="L205" s="228" t="s">
        <v>256</v>
      </c>
      <c r="M205" s="228" t="s">
        <v>412</v>
      </c>
      <c r="N205" s="228">
        <v>0.22340379496006271</v>
      </c>
      <c r="O205" s="228" t="s">
        <v>191</v>
      </c>
      <c r="P205" s="228">
        <v>4.0000000000000001E-3</v>
      </c>
      <c r="Q205" s="228"/>
      <c r="R205" s="228">
        <v>2.0000000000000001E-4</v>
      </c>
      <c r="S205" s="228"/>
      <c r="T205" s="228">
        <v>1</v>
      </c>
    </row>
    <row r="206" spans="1:22">
      <c r="A206" s="228" t="s">
        <v>515</v>
      </c>
      <c r="B206" s="228" t="s">
        <v>65</v>
      </c>
      <c r="C206" s="228" t="s">
        <v>238</v>
      </c>
      <c r="D206" s="228" t="s">
        <v>40</v>
      </c>
      <c r="E206" s="228" t="s">
        <v>8</v>
      </c>
      <c r="F206" s="228" t="s">
        <v>191</v>
      </c>
      <c r="G206" s="228" t="s">
        <v>488</v>
      </c>
      <c r="H206" s="228"/>
      <c r="I206" s="228" t="b">
        <v>1</v>
      </c>
      <c r="J206" s="228">
        <v>0.1</v>
      </c>
      <c r="K206" s="228">
        <v>7</v>
      </c>
      <c r="L206" s="228" t="s">
        <v>256</v>
      </c>
      <c r="M206" s="228" t="s">
        <v>412</v>
      </c>
      <c r="N206" s="228">
        <v>0.22340379496006271</v>
      </c>
      <c r="O206" s="228" t="s">
        <v>191</v>
      </c>
      <c r="P206" s="228">
        <v>1E-3</v>
      </c>
      <c r="Q206" s="228"/>
      <c r="R206" s="228">
        <v>1E-4</v>
      </c>
      <c r="S206" s="228"/>
      <c r="T206" s="228">
        <v>1</v>
      </c>
    </row>
    <row r="207" spans="1:22">
      <c r="A207" s="228" t="s">
        <v>515</v>
      </c>
      <c r="B207" s="228" t="s">
        <v>65</v>
      </c>
      <c r="C207" s="228" t="s">
        <v>234</v>
      </c>
      <c r="D207" s="228" t="s">
        <v>40</v>
      </c>
      <c r="E207" s="228" t="s">
        <v>8</v>
      </c>
      <c r="F207" s="228" t="s">
        <v>191</v>
      </c>
      <c r="G207" s="228" t="s">
        <v>488</v>
      </c>
      <c r="H207" s="228"/>
      <c r="I207" s="228" t="b">
        <v>1</v>
      </c>
      <c r="J207" s="228">
        <v>0.5</v>
      </c>
      <c r="K207" s="228">
        <v>15</v>
      </c>
      <c r="L207" s="228" t="s">
        <v>256</v>
      </c>
      <c r="M207" s="228" t="s">
        <v>412</v>
      </c>
      <c r="N207" s="228">
        <v>0.22340379496006271</v>
      </c>
      <c r="O207" s="228" t="s">
        <v>191</v>
      </c>
      <c r="P207" s="228">
        <v>3.0000000000000001E-3</v>
      </c>
      <c r="Q207" s="228"/>
      <c r="R207" s="228">
        <v>1.5E-3</v>
      </c>
      <c r="S207" s="228"/>
      <c r="T207" s="228">
        <v>1</v>
      </c>
    </row>
    <row r="208" spans="1:22">
      <c r="A208" s="228" t="s">
        <v>515</v>
      </c>
      <c r="B208" s="228" t="s">
        <v>65</v>
      </c>
      <c r="C208" s="228" t="s">
        <v>225</v>
      </c>
      <c r="D208" s="228" t="s">
        <v>40</v>
      </c>
      <c r="E208" s="228" t="s">
        <v>8</v>
      </c>
      <c r="F208" s="228" t="s">
        <v>191</v>
      </c>
      <c r="G208" s="228" t="s">
        <v>488</v>
      </c>
      <c r="H208" s="228"/>
      <c r="I208" s="228" t="b">
        <v>1</v>
      </c>
      <c r="J208" s="228">
        <v>1</v>
      </c>
      <c r="K208" s="228">
        <v>17</v>
      </c>
      <c r="L208" s="228" t="s">
        <v>256</v>
      </c>
      <c r="M208" s="228" t="s">
        <v>412</v>
      </c>
      <c r="N208" s="228">
        <v>0.22340379496006271</v>
      </c>
      <c r="O208" s="228" t="s">
        <v>191</v>
      </c>
      <c r="P208" s="228">
        <v>1E-3</v>
      </c>
      <c r="Q208" s="228"/>
      <c r="R208" s="228">
        <v>1E-3</v>
      </c>
      <c r="S208" s="228"/>
      <c r="T208" s="228">
        <v>1</v>
      </c>
    </row>
    <row r="209" spans="1:20">
      <c r="A209" s="228" t="s">
        <v>515</v>
      </c>
      <c r="B209" s="228" t="s">
        <v>65</v>
      </c>
      <c r="C209" s="228" t="s">
        <v>232</v>
      </c>
      <c r="D209" s="228" t="s">
        <v>40</v>
      </c>
      <c r="E209" s="228" t="s">
        <v>8</v>
      </c>
      <c r="F209" s="228" t="s">
        <v>191</v>
      </c>
      <c r="G209" s="228" t="s">
        <v>488</v>
      </c>
      <c r="H209" s="228"/>
      <c r="I209" s="228" t="b">
        <v>1</v>
      </c>
      <c r="J209" s="228">
        <v>0.1</v>
      </c>
      <c r="K209" s="228">
        <v>11</v>
      </c>
      <c r="L209" s="228" t="s">
        <v>256</v>
      </c>
      <c r="M209" s="228" t="s">
        <v>412</v>
      </c>
      <c r="N209" s="228">
        <v>0.22340379496006271</v>
      </c>
      <c r="O209" s="228" t="s">
        <v>191</v>
      </c>
      <c r="P209" s="228">
        <v>6.0000000000000001E-3</v>
      </c>
      <c r="Q209" s="228"/>
      <c r="R209" s="228">
        <v>6.0000000000000006E-4</v>
      </c>
      <c r="S209" s="228"/>
      <c r="T209" s="228">
        <v>1</v>
      </c>
    </row>
    <row r="210" spans="1:20">
      <c r="A210" s="228" t="s">
        <v>515</v>
      </c>
      <c r="B210" s="228" t="s">
        <v>65</v>
      </c>
      <c r="C210" s="228" t="s">
        <v>231</v>
      </c>
      <c r="D210" s="228" t="s">
        <v>40</v>
      </c>
      <c r="E210" s="228" t="s">
        <v>8</v>
      </c>
      <c r="F210" s="228" t="s">
        <v>191</v>
      </c>
      <c r="G210" s="228" t="s">
        <v>488</v>
      </c>
      <c r="H210" s="228"/>
      <c r="I210" s="228" t="b">
        <v>1</v>
      </c>
      <c r="J210" s="228">
        <v>3.0000000000000001E-3</v>
      </c>
      <c r="K210" s="228">
        <v>2</v>
      </c>
      <c r="L210" s="228" t="s">
        <v>256</v>
      </c>
      <c r="M210" s="228" t="s">
        <v>412</v>
      </c>
      <c r="N210" s="228">
        <v>0.22340379496006271</v>
      </c>
      <c r="O210" s="228" t="s">
        <v>191</v>
      </c>
      <c r="P210" s="228">
        <v>0.23899999999999999</v>
      </c>
      <c r="Q210" s="228"/>
      <c r="R210" s="228">
        <v>7.1699999999999997E-4</v>
      </c>
      <c r="S210" s="228"/>
      <c r="T210" s="228">
        <v>1</v>
      </c>
    </row>
    <row r="211" spans="1:20">
      <c r="A211" s="228" t="s">
        <v>515</v>
      </c>
      <c r="B211" s="228" t="s">
        <v>65</v>
      </c>
      <c r="C211" s="228" t="s">
        <v>241</v>
      </c>
      <c r="D211" s="228" t="s">
        <v>40</v>
      </c>
      <c r="E211" s="228" t="s">
        <v>8</v>
      </c>
      <c r="F211" s="228" t="s">
        <v>191</v>
      </c>
      <c r="G211" s="228" t="s">
        <v>488</v>
      </c>
      <c r="H211" s="228"/>
      <c r="I211" s="228" t="b">
        <v>1</v>
      </c>
      <c r="J211" s="228">
        <v>1E-3</v>
      </c>
      <c r="K211" s="228">
        <v>1</v>
      </c>
      <c r="L211" s="228" t="s">
        <v>256</v>
      </c>
      <c r="M211" s="228" t="s">
        <v>412</v>
      </c>
      <c r="N211" s="228">
        <v>0.22340379496006271</v>
      </c>
      <c r="O211" s="228" t="s">
        <v>191</v>
      </c>
      <c r="P211" s="228">
        <v>0.01</v>
      </c>
      <c r="Q211" s="228"/>
      <c r="R211" s="228">
        <v>1.0000000000000001E-5</v>
      </c>
      <c r="S211" s="228"/>
      <c r="T211" s="228">
        <v>1</v>
      </c>
    </row>
    <row r="212" spans="1:20" hidden="1">
      <c r="A212" s="228" t="s">
        <v>516</v>
      </c>
      <c r="B212" s="228" t="s">
        <v>68</v>
      </c>
      <c r="C212" s="228" t="s">
        <v>244</v>
      </c>
      <c r="D212" s="228" t="s">
        <v>100</v>
      </c>
      <c r="E212" s="228" t="s">
        <v>15</v>
      </c>
      <c r="F212" s="228" t="s">
        <v>191</v>
      </c>
      <c r="G212" s="228" t="s">
        <v>485</v>
      </c>
      <c r="H212" s="228"/>
      <c r="I212" s="228" t="b">
        <v>1</v>
      </c>
      <c r="J212" s="228"/>
      <c r="K212" s="228">
        <v>3</v>
      </c>
      <c r="L212" s="228" t="s">
        <v>256</v>
      </c>
      <c r="M212" s="228" t="s">
        <v>411</v>
      </c>
      <c r="N212" s="228">
        <v>0.21099968165735289</v>
      </c>
      <c r="O212" s="228" t="s">
        <v>191</v>
      </c>
      <c r="P212" s="228">
        <v>19</v>
      </c>
      <c r="Q212" s="228"/>
      <c r="R212" s="228"/>
      <c r="S212" s="228"/>
      <c r="T212" s="228">
        <v>1</v>
      </c>
    </row>
    <row r="213" spans="1:20" hidden="1">
      <c r="A213" s="228" t="s">
        <v>516</v>
      </c>
      <c r="B213" s="228" t="s">
        <v>68</v>
      </c>
      <c r="C213" s="228" t="s">
        <v>248</v>
      </c>
      <c r="D213" s="228" t="s">
        <v>100</v>
      </c>
      <c r="E213" s="228" t="s">
        <v>15</v>
      </c>
      <c r="F213" s="228" t="s">
        <v>191</v>
      </c>
      <c r="G213" s="228" t="s">
        <v>485</v>
      </c>
      <c r="H213" s="228"/>
      <c r="I213" s="228" t="b">
        <v>1</v>
      </c>
      <c r="J213" s="228"/>
      <c r="K213" s="228">
        <v>4</v>
      </c>
      <c r="L213" s="228" t="s">
        <v>256</v>
      </c>
      <c r="M213" s="228" t="s">
        <v>411</v>
      </c>
      <c r="N213" s="228">
        <v>0.21099968165735289</v>
      </c>
      <c r="O213" s="228" t="s">
        <v>191</v>
      </c>
      <c r="P213" s="228">
        <v>9</v>
      </c>
      <c r="Q213" s="228"/>
      <c r="R213" s="228"/>
      <c r="S213" s="228"/>
      <c r="T213" s="228">
        <v>1</v>
      </c>
    </row>
    <row r="214" spans="1:20" hidden="1">
      <c r="A214" s="228" t="s">
        <v>516</v>
      </c>
      <c r="B214" s="228" t="s">
        <v>68</v>
      </c>
      <c r="C214" s="228" t="s">
        <v>245</v>
      </c>
      <c r="D214" s="228" t="s">
        <v>100</v>
      </c>
      <c r="E214" s="228" t="s">
        <v>15</v>
      </c>
      <c r="F214" s="228" t="s">
        <v>191</v>
      </c>
      <c r="G214" s="228" t="s">
        <v>485</v>
      </c>
      <c r="H214" s="228"/>
      <c r="I214" s="228" t="b">
        <v>1</v>
      </c>
      <c r="J214" s="228"/>
      <c r="K214" s="228">
        <v>5</v>
      </c>
      <c r="L214" s="228" t="s">
        <v>256</v>
      </c>
      <c r="M214" s="228" t="s">
        <v>411</v>
      </c>
      <c r="N214" s="228">
        <v>0.21099968165735289</v>
      </c>
      <c r="O214" s="228" t="s">
        <v>191</v>
      </c>
      <c r="P214" s="228">
        <v>15</v>
      </c>
      <c r="Q214" s="228"/>
      <c r="R214" s="228"/>
      <c r="S214" s="228"/>
      <c r="T214" s="228">
        <v>1</v>
      </c>
    </row>
    <row r="215" spans="1:20" hidden="1">
      <c r="A215" s="228" t="s">
        <v>516</v>
      </c>
      <c r="B215" s="228" t="s">
        <v>68</v>
      </c>
      <c r="C215" s="228" t="s">
        <v>246</v>
      </c>
      <c r="D215" s="228" t="s">
        <v>100</v>
      </c>
      <c r="E215" s="228" t="s">
        <v>15</v>
      </c>
      <c r="F215" s="228" t="s">
        <v>191</v>
      </c>
      <c r="G215" s="228" t="s">
        <v>485</v>
      </c>
      <c r="H215" s="228"/>
      <c r="I215" s="228" t="b">
        <v>1</v>
      </c>
      <c r="J215" s="228"/>
      <c r="K215" s="228">
        <v>6</v>
      </c>
      <c r="L215" s="228" t="s">
        <v>256</v>
      </c>
      <c r="M215" s="228" t="s">
        <v>411</v>
      </c>
      <c r="N215" s="228">
        <v>0.21099968165735289</v>
      </c>
      <c r="O215" s="228" t="s">
        <v>191</v>
      </c>
      <c r="P215" s="228">
        <v>23</v>
      </c>
      <c r="Q215" s="228"/>
      <c r="R215" s="228"/>
      <c r="S215" s="228"/>
      <c r="T215" s="228">
        <v>1</v>
      </c>
    </row>
    <row r="216" spans="1:20" hidden="1">
      <c r="A216" s="228" t="s">
        <v>516</v>
      </c>
      <c r="B216" s="228" t="s">
        <v>68</v>
      </c>
      <c r="C216" s="228" t="s">
        <v>247</v>
      </c>
      <c r="D216" s="228" t="s">
        <v>100</v>
      </c>
      <c r="E216" s="228" t="s">
        <v>15</v>
      </c>
      <c r="F216" s="228" t="s">
        <v>191</v>
      </c>
      <c r="G216" s="228" t="s">
        <v>485</v>
      </c>
      <c r="H216" s="228"/>
      <c r="I216" s="228" t="b">
        <v>1</v>
      </c>
      <c r="J216" s="228"/>
      <c r="K216" s="228">
        <v>7</v>
      </c>
      <c r="L216" s="228" t="s">
        <v>256</v>
      </c>
      <c r="M216" s="228" t="s">
        <v>411</v>
      </c>
      <c r="N216" s="228">
        <v>0.21099968165735289</v>
      </c>
      <c r="O216" s="228" t="s">
        <v>191</v>
      </c>
      <c r="P216" s="228">
        <v>9</v>
      </c>
      <c r="Q216" s="228"/>
      <c r="R216" s="228"/>
      <c r="S216" s="228"/>
      <c r="T216" s="228">
        <v>1</v>
      </c>
    </row>
    <row r="217" spans="1:20" hidden="1">
      <c r="A217" s="228" t="s">
        <v>516</v>
      </c>
      <c r="B217" s="228" t="s">
        <v>68</v>
      </c>
      <c r="C217" s="228" t="s">
        <v>242</v>
      </c>
      <c r="D217" s="228" t="s">
        <v>100</v>
      </c>
      <c r="E217" s="228" t="s">
        <v>15</v>
      </c>
      <c r="F217" s="228" t="s">
        <v>191</v>
      </c>
      <c r="G217" s="228" t="s">
        <v>485</v>
      </c>
      <c r="H217" s="228"/>
      <c r="I217" s="228" t="b">
        <v>1</v>
      </c>
      <c r="J217" s="228"/>
      <c r="K217" s="228">
        <v>1</v>
      </c>
      <c r="L217" s="228" t="s">
        <v>256</v>
      </c>
      <c r="M217" s="228" t="s">
        <v>411</v>
      </c>
      <c r="N217" s="228">
        <v>0.21099968165735289</v>
      </c>
      <c r="O217" s="228" t="s">
        <v>191</v>
      </c>
      <c r="P217" s="228">
        <v>15</v>
      </c>
      <c r="Q217" s="228"/>
      <c r="R217" s="228"/>
      <c r="S217" s="228"/>
      <c r="T217" s="228">
        <v>1</v>
      </c>
    </row>
    <row r="218" spans="1:20" hidden="1">
      <c r="A218" s="228" t="s">
        <v>516</v>
      </c>
      <c r="B218" s="228" t="s">
        <v>68</v>
      </c>
      <c r="C218" s="228" t="s">
        <v>243</v>
      </c>
      <c r="D218" s="228" t="s">
        <v>100</v>
      </c>
      <c r="E218" s="228" t="s">
        <v>15</v>
      </c>
      <c r="F218" s="228" t="s">
        <v>191</v>
      </c>
      <c r="G218" s="228" t="s">
        <v>485</v>
      </c>
      <c r="H218" s="228"/>
      <c r="I218" s="228" t="b">
        <v>1</v>
      </c>
      <c r="J218" s="228"/>
      <c r="K218" s="228">
        <v>2</v>
      </c>
      <c r="L218" s="228" t="s">
        <v>256</v>
      </c>
      <c r="M218" s="228" t="s">
        <v>411</v>
      </c>
      <c r="N218" s="228">
        <v>0.21099968165735289</v>
      </c>
      <c r="O218" s="228" t="s">
        <v>191</v>
      </c>
      <c r="P218" s="228">
        <v>16</v>
      </c>
      <c r="Q218" s="228"/>
      <c r="R218" s="228"/>
      <c r="S218" s="228"/>
      <c r="T218" s="228">
        <v>1</v>
      </c>
    </row>
  </sheetData>
  <autoFilter ref="A34:T218" xr:uid="{8C8AF14B-838E-446A-A93F-C01ACB838A91}">
    <filterColumn colId="3">
      <filters>
        <filter val="dioxin"/>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95CC-9026-4634-989D-B29EC9E65D11}">
  <dimension ref="A1:R8"/>
  <sheetViews>
    <sheetView workbookViewId="0">
      <selection activeCell="A2" sqref="A2:A3"/>
    </sheetView>
  </sheetViews>
  <sheetFormatPr defaultRowHeight="15"/>
  <cols>
    <col min="1" max="1" width="19.28515625" bestFit="1" customWidth="1"/>
    <col min="2" max="2" width="14.42578125" bestFit="1" customWidth="1"/>
    <col min="3" max="3" width="7.5703125" bestFit="1" customWidth="1"/>
    <col min="4" max="5" width="12" bestFit="1" customWidth="1"/>
    <col min="7" max="7" width="12" bestFit="1" customWidth="1"/>
  </cols>
  <sheetData>
    <row r="1" spans="1:18">
      <c r="A1" s="7" t="s">
        <v>137</v>
      </c>
      <c r="B1" s="7" t="s">
        <v>45</v>
      </c>
      <c r="C1" s="7" t="s">
        <v>174</v>
      </c>
      <c r="D1" s="7" t="s">
        <v>138</v>
      </c>
      <c r="E1" s="7" t="s">
        <v>183</v>
      </c>
      <c r="F1" s="7" t="s">
        <v>191</v>
      </c>
      <c r="G1" s="7" t="s">
        <v>39</v>
      </c>
      <c r="H1" s="7" t="s">
        <v>376</v>
      </c>
      <c r="I1" s="7" t="s">
        <v>377</v>
      </c>
      <c r="J1" s="7" t="s">
        <v>378</v>
      </c>
      <c r="K1" s="7" t="s">
        <v>379</v>
      </c>
      <c r="L1" s="7" t="s">
        <v>251</v>
      </c>
      <c r="M1" s="7" t="s">
        <v>253</v>
      </c>
      <c r="N1" s="7" t="s">
        <v>188</v>
      </c>
      <c r="O1" s="7" t="s">
        <v>190</v>
      </c>
      <c r="P1" s="7" t="s">
        <v>140</v>
      </c>
      <c r="Q1" s="7" t="s">
        <v>380</v>
      </c>
      <c r="R1" s="7" t="s">
        <v>384</v>
      </c>
    </row>
    <row r="2" spans="1:18">
      <c r="A2" t="s">
        <v>61</v>
      </c>
      <c r="B2" t="s">
        <v>40</v>
      </c>
      <c r="C2" t="s">
        <v>382</v>
      </c>
      <c r="D2">
        <v>0.31093510527900792</v>
      </c>
      <c r="E2">
        <v>4.4853595192547984E-3</v>
      </c>
      <c r="F2">
        <v>5.9221575836272304</v>
      </c>
      <c r="G2">
        <v>21.57</v>
      </c>
      <c r="L2">
        <v>6.237578048425493</v>
      </c>
      <c r="M2">
        <v>9.2448180678879166E-2</v>
      </c>
      <c r="N2">
        <v>4.9848691730197257E-2</v>
      </c>
      <c r="O2">
        <v>7.1908671674048301E-4</v>
      </c>
      <c r="P2">
        <v>0.94943222155306228</v>
      </c>
      <c r="Q2" t="s">
        <v>383</v>
      </c>
      <c r="R2" s="44">
        <f>1-(G2-L2)/G2</f>
        <v>0.28917839816529878</v>
      </c>
    </row>
    <row r="3" spans="1:18">
      <c r="A3" t="s">
        <v>65</v>
      </c>
      <c r="B3" t="s">
        <v>40</v>
      </c>
      <c r="C3" t="s">
        <v>382</v>
      </c>
      <c r="D3">
        <v>0.1037305870400909</v>
      </c>
      <c r="E3">
        <v>1.287267128320909E-2</v>
      </c>
      <c r="F3">
        <v>10.971608596927529</v>
      </c>
      <c r="G3">
        <v>46.129047619047618</v>
      </c>
      <c r="L3">
        <v>11.08821185525083</v>
      </c>
      <c r="M3">
        <v>0.39469293036204972</v>
      </c>
      <c r="N3">
        <v>9.3550329299461627E-3</v>
      </c>
      <c r="O3">
        <v>1.160933020693795E-3</v>
      </c>
      <c r="P3">
        <v>0.98948403404936003</v>
      </c>
      <c r="Q3" t="s">
        <v>383</v>
      </c>
      <c r="R3" s="44">
        <f>1-(G3-L3)/G3</f>
        <v>0.24037374339097084</v>
      </c>
    </row>
    <row r="4" spans="1:18">
      <c r="A4" t="s">
        <v>58</v>
      </c>
      <c r="B4" t="s">
        <v>52</v>
      </c>
      <c r="C4" t="s">
        <v>147</v>
      </c>
      <c r="D4">
        <v>0.28755776916109049</v>
      </c>
      <c r="E4">
        <v>0.1050950502633905</v>
      </c>
      <c r="F4">
        <v>50.082582663707043</v>
      </c>
      <c r="G4">
        <v>9.2624999999999999E-2</v>
      </c>
      <c r="L4">
        <v>50.47523548313152</v>
      </c>
      <c r="M4">
        <v>0.70616352890644118</v>
      </c>
      <c r="N4">
        <v>5.69700698587509E-3</v>
      </c>
      <c r="O4">
        <v>2.0821111433648011E-3</v>
      </c>
      <c r="P4">
        <v>0.99222088187076007</v>
      </c>
      <c r="Q4" t="s">
        <v>381</v>
      </c>
      <c r="R4" s="44"/>
    </row>
    <row r="5" spans="1:18">
      <c r="A5" t="s">
        <v>57</v>
      </c>
      <c r="B5" t="s">
        <v>52</v>
      </c>
      <c r="C5" t="s">
        <v>147</v>
      </c>
      <c r="D5">
        <v>0.80233756336979689</v>
      </c>
      <c r="E5">
        <v>0.28295764480014568</v>
      </c>
      <c r="F5">
        <v>59.124421582727749</v>
      </c>
      <c r="G5">
        <v>9.2624999999999999E-2</v>
      </c>
      <c r="L5">
        <v>60.209716790897687</v>
      </c>
      <c r="M5">
        <v>0.89240651165167018</v>
      </c>
      <c r="N5">
        <v>1.3325715617567759E-2</v>
      </c>
      <c r="O5">
        <v>4.6995345582313431E-3</v>
      </c>
      <c r="P5">
        <v>0.98197474982420085</v>
      </c>
      <c r="Q5" t="s">
        <v>381</v>
      </c>
      <c r="R5" s="44"/>
    </row>
    <row r="6" spans="1:18">
      <c r="A6" t="s">
        <v>51</v>
      </c>
      <c r="B6" t="s">
        <v>52</v>
      </c>
      <c r="C6" t="s">
        <v>147</v>
      </c>
      <c r="D6">
        <v>0.1104960893896829</v>
      </c>
      <c r="E6">
        <v>0.26959887759077622</v>
      </c>
      <c r="F6">
        <v>74.406669349847263</v>
      </c>
      <c r="L6">
        <v>74.786764316827728</v>
      </c>
      <c r="M6">
        <v>0.53654635146093399</v>
      </c>
      <c r="N6">
        <v>1.47748188331261E-3</v>
      </c>
      <c r="O6">
        <v>3.6049009480961579E-3</v>
      </c>
      <c r="P6">
        <v>0.99491761716859117</v>
      </c>
      <c r="R6" s="44"/>
    </row>
    <row r="7" spans="1:18">
      <c r="A7" t="s">
        <v>54</v>
      </c>
      <c r="B7" t="s">
        <v>52</v>
      </c>
      <c r="C7" t="s">
        <v>147</v>
      </c>
      <c r="D7">
        <v>0.2245104139482417</v>
      </c>
      <c r="E7">
        <v>0.1468867083187459</v>
      </c>
      <c r="F7">
        <v>164.19395200926371</v>
      </c>
      <c r="L7">
        <v>164.56534913153061</v>
      </c>
      <c r="M7">
        <v>1.327013797777026</v>
      </c>
      <c r="N7">
        <v>1.364262982049759E-3</v>
      </c>
      <c r="O7">
        <v>8.925737349564707E-4</v>
      </c>
      <c r="P7">
        <v>0.99774316328299384</v>
      </c>
      <c r="R7" s="44"/>
    </row>
    <row r="8" spans="1:18">
      <c r="A8" t="s">
        <v>55</v>
      </c>
      <c r="B8" t="s">
        <v>52</v>
      </c>
      <c r="C8" t="s">
        <v>147</v>
      </c>
      <c r="D8">
        <v>9.3755570257600382E-2</v>
      </c>
      <c r="E8">
        <v>43.901447607122037</v>
      </c>
      <c r="F8">
        <v>137.7313410389124</v>
      </c>
      <c r="L8">
        <v>181.72654421629201</v>
      </c>
      <c r="M8">
        <v>1.537878516427748</v>
      </c>
      <c r="N8">
        <v>5.159156614237486E-4</v>
      </c>
      <c r="O8">
        <v>0.24157971966313449</v>
      </c>
      <c r="P8">
        <v>0.75790436467544176</v>
      </c>
      <c r="R8"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32C11-EB9A-4264-910B-A4CBD9CA1D9F}">
  <dimension ref="A1:E18"/>
  <sheetViews>
    <sheetView workbookViewId="0">
      <selection activeCell="A11" sqref="A11:B18"/>
    </sheetView>
  </sheetViews>
  <sheetFormatPr defaultRowHeight="15"/>
  <sheetData>
    <row r="1" spans="1:5">
      <c r="A1" s="7" t="s">
        <v>39</v>
      </c>
      <c r="B1" s="7" t="s">
        <v>385</v>
      </c>
      <c r="C1" s="7" t="s">
        <v>386</v>
      </c>
      <c r="D1" s="7" t="s">
        <v>387</v>
      </c>
    </row>
    <row r="2" spans="1:5">
      <c r="A2" t="s">
        <v>12</v>
      </c>
      <c r="B2" t="s">
        <v>388</v>
      </c>
      <c r="C2" s="115">
        <v>0.24</v>
      </c>
      <c r="D2" s="115">
        <v>0.01</v>
      </c>
      <c r="E2" t="str">
        <f>CONCATENATE(C2," ± ",D2)</f>
        <v>0.24 ± 0.01</v>
      </c>
    </row>
    <row r="3" spans="1:5">
      <c r="A3" t="s">
        <v>13</v>
      </c>
      <c r="B3" t="s">
        <v>388</v>
      </c>
      <c r="C3" s="115">
        <v>0.33</v>
      </c>
      <c r="D3" s="115">
        <v>0.08</v>
      </c>
      <c r="E3" t="str">
        <f t="shared" ref="E3:E7" si="0">CONCATENATE(C3," ± ",D3)</f>
        <v>0.33 ± 0.08</v>
      </c>
    </row>
    <row r="4" spans="1:5">
      <c r="A4" t="s">
        <v>8</v>
      </c>
      <c r="B4" t="s">
        <v>388</v>
      </c>
      <c r="C4" s="115">
        <v>2.57</v>
      </c>
      <c r="D4" s="115">
        <v>0.15</v>
      </c>
      <c r="E4" t="str">
        <f t="shared" si="0"/>
        <v>2.57 ± 0.15</v>
      </c>
    </row>
    <row r="5" spans="1:5">
      <c r="A5" t="s">
        <v>16</v>
      </c>
      <c r="B5" t="s">
        <v>388</v>
      </c>
      <c r="C5" s="115" t="s">
        <v>389</v>
      </c>
      <c r="D5" s="115" t="s">
        <v>389</v>
      </c>
      <c r="E5" s="115" t="s">
        <v>389</v>
      </c>
    </row>
    <row r="6" spans="1:5">
      <c r="A6" t="s">
        <v>15</v>
      </c>
      <c r="B6" t="s">
        <v>388</v>
      </c>
      <c r="C6" s="115">
        <v>0.02</v>
      </c>
      <c r="D6" s="115">
        <v>0.03</v>
      </c>
      <c r="E6" t="str">
        <f t="shared" si="0"/>
        <v>0.02 ± 0.03</v>
      </c>
    </row>
    <row r="7" spans="1:5">
      <c r="A7" t="s">
        <v>17</v>
      </c>
      <c r="B7" t="s">
        <v>388</v>
      </c>
      <c r="C7" s="115">
        <v>0.01</v>
      </c>
      <c r="D7" s="115">
        <v>0.01</v>
      </c>
      <c r="E7" t="str">
        <f t="shared" si="0"/>
        <v>0.01 ± 0.01</v>
      </c>
    </row>
    <row r="8" spans="1:5">
      <c r="A8" t="s">
        <v>16</v>
      </c>
      <c r="B8" t="s">
        <v>388</v>
      </c>
      <c r="C8" s="115" t="s">
        <v>389</v>
      </c>
      <c r="D8" s="115" t="s">
        <v>389</v>
      </c>
      <c r="E8" s="115" t="s">
        <v>389</v>
      </c>
    </row>
    <row r="11" spans="1:5">
      <c r="A11" s="7" t="s">
        <v>39</v>
      </c>
      <c r="B11" s="8" t="s">
        <v>395</v>
      </c>
    </row>
    <row r="12" spans="1:5">
      <c r="A12" t="s">
        <v>12</v>
      </c>
      <c r="B12" t="s">
        <v>390</v>
      </c>
    </row>
    <row r="13" spans="1:5">
      <c r="A13" t="s">
        <v>13</v>
      </c>
      <c r="B13" t="s">
        <v>391</v>
      </c>
    </row>
    <row r="14" spans="1:5">
      <c r="A14" t="s">
        <v>8</v>
      </c>
      <c r="B14" t="s">
        <v>392</v>
      </c>
    </row>
    <row r="15" spans="1:5">
      <c r="A15" t="s">
        <v>16</v>
      </c>
      <c r="B15" t="s">
        <v>389</v>
      </c>
    </row>
    <row r="16" spans="1:5">
      <c r="A16" t="s">
        <v>15</v>
      </c>
      <c r="B16" t="s">
        <v>393</v>
      </c>
    </row>
    <row r="17" spans="1:2">
      <c r="A17" t="s">
        <v>17</v>
      </c>
      <c r="B17" t="s">
        <v>394</v>
      </c>
    </row>
    <row r="18" spans="1:2">
      <c r="A18" t="s">
        <v>16</v>
      </c>
      <c r="B18" t="s">
        <v>389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4844-4FAB-4400-B936-C4EDE3B0F668}">
  <dimension ref="A1:N30"/>
  <sheetViews>
    <sheetView workbookViewId="0">
      <selection activeCell="D3" sqref="D3"/>
    </sheetView>
  </sheetViews>
  <sheetFormatPr defaultRowHeight="15"/>
  <cols>
    <col min="1" max="1" width="8.85546875" customWidth="1"/>
    <col min="2" max="2" width="12.85546875" bestFit="1" customWidth="1"/>
    <col min="3" max="3" width="12.5703125" customWidth="1"/>
    <col min="4" max="4" width="14.5703125" customWidth="1"/>
    <col min="8" max="8" width="12.7109375" bestFit="1" customWidth="1"/>
    <col min="9" max="9" width="14.42578125" bestFit="1" customWidth="1"/>
    <col min="10" max="10" width="9.5703125" bestFit="1" customWidth="1"/>
    <col min="11" max="12" width="11.85546875" bestFit="1" customWidth="1"/>
    <col min="14" max="14" width="10.42578125" bestFit="1" customWidth="1"/>
  </cols>
  <sheetData>
    <row r="1" spans="1:14">
      <c r="A1" s="163" t="s">
        <v>0</v>
      </c>
      <c r="B1" s="163" t="s">
        <v>43</v>
      </c>
      <c r="C1" s="164" t="s">
        <v>41</v>
      </c>
      <c r="D1" s="164"/>
    </row>
    <row r="2" spans="1:14">
      <c r="A2" s="163"/>
      <c r="B2" s="163"/>
      <c r="C2" t="s">
        <v>42</v>
      </c>
      <c r="D2" t="s">
        <v>250</v>
      </c>
      <c r="I2" s="7" t="s">
        <v>39</v>
      </c>
      <c r="J2" s="7" t="s">
        <v>126</v>
      </c>
      <c r="K2" s="7" t="s">
        <v>127</v>
      </c>
      <c r="L2" s="7" t="s">
        <v>128</v>
      </c>
      <c r="M2" s="7" t="s">
        <v>129</v>
      </c>
      <c r="N2" s="7" t="s">
        <v>130</v>
      </c>
    </row>
    <row r="3" spans="1:14">
      <c r="A3" s="163" t="s">
        <v>12</v>
      </c>
      <c r="B3" s="4">
        <v>500</v>
      </c>
      <c r="C3" s="51">
        <v>99.974658529999999</v>
      </c>
      <c r="D3" s="51">
        <v>99.987473949999995</v>
      </c>
      <c r="I3" t="s">
        <v>12</v>
      </c>
      <c r="J3">
        <v>500</v>
      </c>
      <c r="K3">
        <v>94.632484235065675</v>
      </c>
      <c r="L3">
        <v>99.889360379455141</v>
      </c>
      <c r="N3">
        <v>98.645162915231751</v>
      </c>
    </row>
    <row r="4" spans="1:14">
      <c r="A4" s="163"/>
      <c r="B4" s="4">
        <v>600</v>
      </c>
      <c r="C4" s="51">
        <v>99.946324840000003</v>
      </c>
      <c r="D4" s="51">
        <v>99.986451630000005</v>
      </c>
      <c r="I4" t="s">
        <v>12</v>
      </c>
      <c r="J4">
        <v>600</v>
      </c>
      <c r="K4">
        <v>97.465852780877796</v>
      </c>
      <c r="L4">
        <v>99.922806928510155</v>
      </c>
      <c r="N4">
        <v>98.747394651462685</v>
      </c>
    </row>
    <row r="5" spans="1:14">
      <c r="A5" s="163"/>
      <c r="B5" s="4">
        <v>700</v>
      </c>
      <c r="C5" s="51">
        <v>99.967763289999994</v>
      </c>
      <c r="D5" s="51">
        <v>99.985746250000005</v>
      </c>
      <c r="I5" t="s">
        <v>12</v>
      </c>
      <c r="J5">
        <v>700</v>
      </c>
      <c r="K5">
        <v>95.064230616727713</v>
      </c>
      <c r="L5">
        <v>99.898568192005683</v>
      </c>
      <c r="N5">
        <v>98.677902194168709</v>
      </c>
    </row>
    <row r="6" spans="1:14">
      <c r="A6" s="163"/>
      <c r="B6" s="4">
        <v>800</v>
      </c>
      <c r="C6" s="51">
        <v>99.950642310000006</v>
      </c>
      <c r="D6" s="51">
        <v>99.98677902</v>
      </c>
      <c r="I6" t="s">
        <v>12</v>
      </c>
      <c r="J6">
        <v>800</v>
      </c>
      <c r="K6">
        <v>96.776328758253342</v>
      </c>
      <c r="L6">
        <v>99.949817202558975</v>
      </c>
      <c r="N6">
        <v>98.57462546418283</v>
      </c>
    </row>
    <row r="7" spans="1:14">
      <c r="A7" s="163" t="s">
        <v>13</v>
      </c>
      <c r="B7" s="4">
        <v>500</v>
      </c>
      <c r="C7" s="51">
        <v>99.938546849999994</v>
      </c>
      <c r="D7" s="51">
        <v>99.956351229999996</v>
      </c>
      <c r="I7" t="s">
        <v>13</v>
      </c>
      <c r="J7">
        <v>500</v>
      </c>
      <c r="K7">
        <v>92.368009293196693</v>
      </c>
      <c r="L7">
        <v>99.297211074442956</v>
      </c>
      <c r="N7">
        <v>94.697092046739243</v>
      </c>
    </row>
    <row r="8" spans="1:14">
      <c r="A8" s="163"/>
      <c r="B8" s="4">
        <v>600</v>
      </c>
      <c r="C8" s="51">
        <v>99.925290219999994</v>
      </c>
      <c r="D8" s="51">
        <v>99.948089679999995</v>
      </c>
      <c r="I8" t="s">
        <v>13</v>
      </c>
      <c r="J8">
        <v>600</v>
      </c>
      <c r="K8">
        <v>93.43253070795258</v>
      </c>
      <c r="L8">
        <v>99.425627213550584</v>
      </c>
      <c r="N8">
        <v>95.335277041554235</v>
      </c>
    </row>
    <row r="9" spans="1:14">
      <c r="A9" s="163"/>
      <c r="B9" s="4">
        <v>700</v>
      </c>
      <c r="C9" s="51">
        <v>99.940625780000005</v>
      </c>
      <c r="D9" s="51">
        <v>99.957900379999998</v>
      </c>
      <c r="I9" t="s">
        <v>13</v>
      </c>
      <c r="J9">
        <v>700</v>
      </c>
      <c r="K9">
        <v>94.418475014408045</v>
      </c>
      <c r="L9">
        <v>99.445485652010149</v>
      </c>
      <c r="N9">
        <v>95.797491931269803</v>
      </c>
    </row>
    <row r="10" spans="1:14">
      <c r="A10" s="163"/>
      <c r="B10" s="4">
        <v>800</v>
      </c>
      <c r="C10" s="51">
        <v>99.940350510000002</v>
      </c>
      <c r="D10" s="51">
        <v>99.955088000000003</v>
      </c>
      <c r="I10" t="s">
        <v>13</v>
      </c>
      <c r="J10">
        <v>800</v>
      </c>
      <c r="K10">
        <v>94.062578474049886</v>
      </c>
      <c r="L10">
        <v>99.548139560399164</v>
      </c>
      <c r="N10">
        <v>95.79003832953002</v>
      </c>
    </row>
    <row r="11" spans="1:14">
      <c r="A11" s="162" t="s">
        <v>8</v>
      </c>
      <c r="B11" s="4">
        <v>600</v>
      </c>
      <c r="C11" s="51" t="s">
        <v>178</v>
      </c>
      <c r="D11" s="51">
        <v>99.943211259999998</v>
      </c>
      <c r="I11" t="s">
        <v>8</v>
      </c>
      <c r="J11">
        <v>600</v>
      </c>
      <c r="L11">
        <v>98.837825507172184</v>
      </c>
      <c r="N11">
        <v>94.32112633349675</v>
      </c>
    </row>
    <row r="12" spans="1:14">
      <c r="A12" s="162"/>
      <c r="B12" s="4">
        <v>800</v>
      </c>
      <c r="C12" s="51" t="s">
        <v>178</v>
      </c>
      <c r="D12" s="51">
        <v>99.959021460000002</v>
      </c>
      <c r="I12" t="s">
        <v>8</v>
      </c>
      <c r="J12">
        <v>800</v>
      </c>
      <c r="L12">
        <v>99.765366085596284</v>
      </c>
      <c r="N12">
        <v>95.902145632968839</v>
      </c>
    </row>
    <row r="13" spans="1:14" ht="15" customHeight="1">
      <c r="A13" s="163" t="s">
        <v>15</v>
      </c>
      <c r="B13" s="4">
        <v>600</v>
      </c>
      <c r="C13" s="51">
        <v>99.967541519999997</v>
      </c>
      <c r="D13" s="51" t="s">
        <v>178</v>
      </c>
      <c r="I13" t="s">
        <v>15</v>
      </c>
      <c r="J13">
        <v>600</v>
      </c>
      <c r="K13">
        <v>96.754152217124613</v>
      </c>
    </row>
    <row r="14" spans="1:14">
      <c r="A14" s="163"/>
      <c r="B14" s="4">
        <v>750</v>
      </c>
      <c r="C14" s="51">
        <v>99.972355980000003</v>
      </c>
      <c r="D14" s="51" t="s">
        <v>178</v>
      </c>
      <c r="I14" t="s">
        <v>15</v>
      </c>
      <c r="J14">
        <v>750</v>
      </c>
      <c r="K14">
        <v>96.956365886861548</v>
      </c>
    </row>
    <row r="18" spans="9:14">
      <c r="I18" s="7" t="s">
        <v>39</v>
      </c>
      <c r="J18" s="7" t="s">
        <v>126</v>
      </c>
      <c r="K18" s="7" t="s">
        <v>127</v>
      </c>
      <c r="L18" s="7" t="s">
        <v>128</v>
      </c>
      <c r="M18" s="7" t="s">
        <v>129</v>
      </c>
      <c r="N18" s="7" t="s">
        <v>130</v>
      </c>
    </row>
    <row r="19" spans="9:14">
      <c r="I19" t="s">
        <v>12</v>
      </c>
      <c r="J19" s="4">
        <v>600</v>
      </c>
      <c r="K19" s="6">
        <v>99.974658529999999</v>
      </c>
      <c r="L19" s="6">
        <v>99.999228070000001</v>
      </c>
      <c r="M19" s="6"/>
      <c r="N19" s="6">
        <v>99.987473949999995</v>
      </c>
    </row>
    <row r="20" spans="9:14">
      <c r="I20" t="s">
        <v>12</v>
      </c>
      <c r="J20" s="4">
        <v>500</v>
      </c>
      <c r="K20" s="6">
        <v>99.946324840000003</v>
      </c>
      <c r="L20" s="6">
        <v>99.998893600000002</v>
      </c>
      <c r="M20" s="6"/>
      <c r="N20" s="6">
        <v>99.986451630000005</v>
      </c>
    </row>
    <row r="21" spans="9:14">
      <c r="I21" t="s">
        <v>12</v>
      </c>
      <c r="J21" s="4">
        <v>800</v>
      </c>
      <c r="K21" s="6">
        <v>99.967763289999994</v>
      </c>
      <c r="L21" s="6">
        <v>99.999498169999995</v>
      </c>
      <c r="M21" s="6"/>
      <c r="N21" s="6">
        <v>99.985746250000005</v>
      </c>
    </row>
    <row r="22" spans="9:14">
      <c r="I22" t="s">
        <v>12</v>
      </c>
      <c r="J22" s="4">
        <v>700</v>
      </c>
      <c r="K22" s="6">
        <v>99.950642310000006</v>
      </c>
      <c r="L22" s="6">
        <v>99.998985680000004</v>
      </c>
      <c r="M22" s="6"/>
      <c r="N22" s="6">
        <v>99.98677902</v>
      </c>
    </row>
    <row r="23" spans="9:14">
      <c r="I23" t="s">
        <v>13</v>
      </c>
      <c r="J23" s="4">
        <v>600</v>
      </c>
      <c r="K23" s="6">
        <v>99.938546849999994</v>
      </c>
      <c r="L23" s="6">
        <v>99.994625479999996</v>
      </c>
      <c r="M23" s="6"/>
      <c r="N23" s="6">
        <v>99.956351229999996</v>
      </c>
    </row>
    <row r="24" spans="9:14">
      <c r="I24" t="s">
        <v>13</v>
      </c>
      <c r="J24" s="4">
        <v>500</v>
      </c>
      <c r="K24" s="6">
        <v>99.925290219999994</v>
      </c>
      <c r="L24" s="6">
        <v>99.993120379999993</v>
      </c>
      <c r="M24" s="6"/>
      <c r="N24" s="6">
        <v>99.948089679999995</v>
      </c>
    </row>
    <row r="25" spans="9:14">
      <c r="I25" t="s">
        <v>13</v>
      </c>
      <c r="J25" s="4">
        <v>800</v>
      </c>
      <c r="K25" s="6">
        <v>99.940625780000005</v>
      </c>
      <c r="L25" s="6">
        <v>99.995481400000003</v>
      </c>
      <c r="M25" s="6"/>
      <c r="N25" s="6">
        <v>99.957900379999998</v>
      </c>
    </row>
    <row r="26" spans="9:14">
      <c r="I26" t="s">
        <v>13</v>
      </c>
      <c r="J26" s="4">
        <v>700</v>
      </c>
      <c r="K26" s="6">
        <v>99.940350510000002</v>
      </c>
      <c r="L26" s="6">
        <v>99.994073929999999</v>
      </c>
      <c r="M26" s="6"/>
      <c r="N26" s="6">
        <v>99.955088000000003</v>
      </c>
    </row>
    <row r="27" spans="9:14">
      <c r="I27" t="s">
        <v>8</v>
      </c>
      <c r="J27" s="4">
        <v>600</v>
      </c>
      <c r="K27" s="6"/>
      <c r="L27" s="6">
        <v>99.988378260000005</v>
      </c>
      <c r="M27" s="6"/>
      <c r="N27" s="6">
        <v>99.943211259999998</v>
      </c>
    </row>
    <row r="28" spans="9:14">
      <c r="I28" t="s">
        <v>8</v>
      </c>
      <c r="J28" s="4">
        <v>800</v>
      </c>
      <c r="K28" s="6"/>
      <c r="L28" s="6">
        <v>99.997653659999997</v>
      </c>
      <c r="M28" s="6"/>
      <c r="N28" s="6">
        <v>99.959021460000002</v>
      </c>
    </row>
    <row r="29" spans="9:14">
      <c r="I29" t="s">
        <v>15</v>
      </c>
      <c r="J29" s="4">
        <v>600</v>
      </c>
      <c r="K29" s="6">
        <v>99.967541519999997</v>
      </c>
      <c r="L29" s="6"/>
      <c r="M29" s="50"/>
      <c r="N29" s="50"/>
    </row>
    <row r="30" spans="9:14">
      <c r="I30" t="s">
        <v>15</v>
      </c>
      <c r="J30" s="4">
        <v>750</v>
      </c>
      <c r="K30" s="6">
        <v>99.972355980000003</v>
      </c>
      <c r="L30" s="6"/>
      <c r="M30" s="50"/>
      <c r="N30" s="50"/>
    </row>
  </sheetData>
  <autoFilter ref="I18:N30" xr:uid="{E0504844-4FAB-4400-B936-C4EDE3B0F668}">
    <sortState xmlns:xlrd2="http://schemas.microsoft.com/office/spreadsheetml/2017/richdata2" ref="I19:N30">
      <sortCondition ref="I19:I30"/>
      <sortCondition ref="J19:J30"/>
    </sortState>
  </autoFilter>
  <sortState xmlns:xlrd2="http://schemas.microsoft.com/office/spreadsheetml/2017/richdata2" ref="I3:N14">
    <sortCondition ref="I3:I14"/>
    <sortCondition ref="J3:J14"/>
  </sortState>
  <mergeCells count="7">
    <mergeCell ref="A11:A12"/>
    <mergeCell ref="A13:A14"/>
    <mergeCell ref="A1:A2"/>
    <mergeCell ref="B1:B2"/>
    <mergeCell ref="C1:D1"/>
    <mergeCell ref="A3:A6"/>
    <mergeCell ref="A7:A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D3AF-5A97-4D27-B637-34586194D6F4}">
  <dimension ref="A1:E45"/>
  <sheetViews>
    <sheetView workbookViewId="0">
      <selection activeCell="H13" sqref="H13"/>
    </sheetView>
  </sheetViews>
  <sheetFormatPr defaultRowHeight="15"/>
  <cols>
    <col min="1" max="1" width="36.7109375" bestFit="1" customWidth="1"/>
    <col min="2" max="2" width="18.5703125" bestFit="1" customWidth="1"/>
    <col min="3" max="3" width="15.42578125" bestFit="1" customWidth="1"/>
    <col min="4" max="4" width="6" bestFit="1" customWidth="1"/>
    <col min="5" max="5" width="13.7109375" bestFit="1" customWidth="1"/>
  </cols>
  <sheetData>
    <row r="1" spans="1:5">
      <c r="A1" s="8" t="s">
        <v>465</v>
      </c>
      <c r="B1" s="8" t="s">
        <v>422</v>
      </c>
      <c r="C1" s="8" t="s">
        <v>456</v>
      </c>
      <c r="D1" s="8" t="s">
        <v>421</v>
      </c>
      <c r="E1" s="8" t="s">
        <v>474</v>
      </c>
    </row>
    <row r="2" spans="1:5">
      <c r="A2" t="s">
        <v>107</v>
      </c>
      <c r="B2" t="s">
        <v>423</v>
      </c>
      <c r="C2" s="4">
        <v>2</v>
      </c>
      <c r="D2" s="4">
        <v>1E-3</v>
      </c>
      <c r="E2" t="s">
        <v>467</v>
      </c>
    </row>
    <row r="3" spans="1:5">
      <c r="A3" t="s">
        <v>108</v>
      </c>
      <c r="B3" t="s">
        <v>424</v>
      </c>
      <c r="C3" s="4">
        <v>3</v>
      </c>
      <c r="D3" s="4">
        <v>1E-3</v>
      </c>
      <c r="E3" t="s">
        <v>472</v>
      </c>
    </row>
    <row r="4" spans="1:5">
      <c r="A4" t="s">
        <v>109</v>
      </c>
      <c r="B4" t="s">
        <v>425</v>
      </c>
      <c r="C4" s="4">
        <v>3</v>
      </c>
      <c r="D4" s="4">
        <v>1E-3</v>
      </c>
      <c r="E4" t="s">
        <v>473</v>
      </c>
    </row>
    <row r="5" spans="1:5">
      <c r="A5" t="s">
        <v>110</v>
      </c>
      <c r="B5" t="s">
        <v>426</v>
      </c>
      <c r="C5" s="4">
        <v>3</v>
      </c>
      <c r="D5" s="4">
        <v>1E-3</v>
      </c>
      <c r="E5" t="s">
        <v>473</v>
      </c>
    </row>
    <row r="6" spans="1:5">
      <c r="A6" t="s">
        <v>111</v>
      </c>
      <c r="B6" t="s">
        <v>427</v>
      </c>
      <c r="C6" s="4">
        <v>3</v>
      </c>
      <c r="D6" s="4">
        <v>1E-3</v>
      </c>
      <c r="E6" t="s">
        <v>473</v>
      </c>
    </row>
    <row r="7" spans="1:5">
      <c r="A7" t="s">
        <v>112</v>
      </c>
      <c r="B7" t="s">
        <v>428</v>
      </c>
      <c r="C7" s="4">
        <v>3</v>
      </c>
      <c r="D7" s="4">
        <v>0.01</v>
      </c>
      <c r="E7" t="s">
        <v>473</v>
      </c>
    </row>
    <row r="8" spans="1:5">
      <c r="A8" t="s">
        <v>113</v>
      </c>
      <c r="B8" t="s">
        <v>429</v>
      </c>
      <c r="C8" s="4">
        <v>4</v>
      </c>
      <c r="D8" s="4">
        <v>1E-3</v>
      </c>
      <c r="E8" t="s">
        <v>473</v>
      </c>
    </row>
    <row r="9" spans="1:5">
      <c r="A9" t="s">
        <v>114</v>
      </c>
      <c r="B9" t="s">
        <v>430</v>
      </c>
      <c r="C9" s="4">
        <v>4</v>
      </c>
      <c r="D9" s="4">
        <v>1E-3</v>
      </c>
      <c r="E9" t="s">
        <v>473</v>
      </c>
    </row>
    <row r="10" spans="1:5">
      <c r="A10" t="s">
        <v>115</v>
      </c>
      <c r="B10" t="s">
        <v>431</v>
      </c>
      <c r="C10" s="4">
        <v>4</v>
      </c>
      <c r="D10" s="4">
        <v>0.1</v>
      </c>
      <c r="E10" t="s">
        <v>473</v>
      </c>
    </row>
    <row r="11" spans="1:5">
      <c r="A11" t="s">
        <v>116</v>
      </c>
      <c r="B11" t="s">
        <v>432</v>
      </c>
      <c r="C11" s="4">
        <v>4</v>
      </c>
      <c r="D11" s="4">
        <v>0.01</v>
      </c>
      <c r="E11" t="s">
        <v>473</v>
      </c>
    </row>
    <row r="12" spans="1:5">
      <c r="A12" t="s">
        <v>117</v>
      </c>
      <c r="B12" t="s">
        <v>433</v>
      </c>
      <c r="C12" s="4">
        <v>5</v>
      </c>
      <c r="D12" s="4">
        <v>0.1</v>
      </c>
      <c r="E12" t="s">
        <v>473</v>
      </c>
    </row>
    <row r="13" spans="1:5">
      <c r="A13" t="s">
        <v>118</v>
      </c>
      <c r="B13" t="s">
        <v>434</v>
      </c>
      <c r="C13" s="4">
        <v>5</v>
      </c>
      <c r="D13" s="4">
        <v>0.1</v>
      </c>
      <c r="E13" t="s">
        <v>473</v>
      </c>
    </row>
    <row r="14" spans="1:5">
      <c r="A14" t="s">
        <v>119</v>
      </c>
      <c r="B14" t="s">
        <v>435</v>
      </c>
      <c r="C14" s="4">
        <v>5</v>
      </c>
      <c r="D14" s="4">
        <v>1</v>
      </c>
      <c r="E14" t="s">
        <v>473</v>
      </c>
    </row>
    <row r="15" spans="1:5">
      <c r="A15" t="s">
        <v>120</v>
      </c>
      <c r="B15" t="s">
        <v>436</v>
      </c>
      <c r="C15" s="4">
        <v>6</v>
      </c>
      <c r="D15" s="4">
        <v>0.1</v>
      </c>
      <c r="E15" t="s">
        <v>473</v>
      </c>
    </row>
    <row r="16" spans="1:5">
      <c r="A16" t="s">
        <v>121</v>
      </c>
      <c r="B16" t="s">
        <v>437</v>
      </c>
      <c r="C16" s="4">
        <v>6</v>
      </c>
      <c r="D16" s="4">
        <v>0.01</v>
      </c>
      <c r="E16" t="s">
        <v>473</v>
      </c>
    </row>
    <row r="17" spans="1:5">
      <c r="A17" t="s">
        <v>122</v>
      </c>
      <c r="B17" t="s">
        <v>438</v>
      </c>
      <c r="C17" s="4">
        <v>5</v>
      </c>
      <c r="D17" s="4">
        <v>1</v>
      </c>
      <c r="E17" t="s">
        <v>473</v>
      </c>
    </row>
    <row r="19" spans="1:5">
      <c r="A19" s="8" t="s">
        <v>220</v>
      </c>
      <c r="B19" s="8" t="s">
        <v>422</v>
      </c>
      <c r="C19" s="8" t="s">
        <v>457</v>
      </c>
      <c r="D19" s="8" t="s">
        <v>421</v>
      </c>
    </row>
    <row r="20" spans="1:5">
      <c r="A20" t="s">
        <v>439</v>
      </c>
      <c r="B20" t="s">
        <v>225</v>
      </c>
      <c r="C20" s="4">
        <v>4</v>
      </c>
      <c r="D20" s="4">
        <v>1</v>
      </c>
      <c r="E20" t="s">
        <v>467</v>
      </c>
    </row>
    <row r="21" spans="1:5">
      <c r="A21" t="s">
        <v>440</v>
      </c>
      <c r="B21" t="s">
        <v>226</v>
      </c>
      <c r="C21" s="4">
        <v>5</v>
      </c>
      <c r="D21" s="4">
        <v>1</v>
      </c>
      <c r="E21" t="s">
        <v>467</v>
      </c>
    </row>
    <row r="22" spans="1:5">
      <c r="A22" t="s">
        <v>441</v>
      </c>
      <c r="B22" t="s">
        <v>227</v>
      </c>
      <c r="C22" s="4">
        <v>6</v>
      </c>
      <c r="D22" s="4">
        <v>0.1</v>
      </c>
      <c r="E22" t="s">
        <v>467</v>
      </c>
    </row>
    <row r="23" spans="1:5">
      <c r="A23" t="s">
        <v>442</v>
      </c>
      <c r="B23" t="s">
        <v>228</v>
      </c>
      <c r="C23" s="4">
        <v>6</v>
      </c>
      <c r="D23" s="4">
        <v>0.1</v>
      </c>
      <c r="E23" t="s">
        <v>467</v>
      </c>
    </row>
    <row r="24" spans="1:5">
      <c r="A24" t="s">
        <v>443</v>
      </c>
      <c r="B24" t="s">
        <v>229</v>
      </c>
      <c r="C24" s="4">
        <v>6</v>
      </c>
      <c r="D24" s="4">
        <v>0.1</v>
      </c>
      <c r="E24" t="s">
        <v>467</v>
      </c>
    </row>
    <row r="25" spans="1:5">
      <c r="A25" t="s">
        <v>444</v>
      </c>
      <c r="B25" t="s">
        <v>230</v>
      </c>
      <c r="C25" s="4">
        <v>7</v>
      </c>
      <c r="D25" s="4">
        <v>0.01</v>
      </c>
      <c r="E25" t="s">
        <v>466</v>
      </c>
    </row>
    <row r="26" spans="1:5">
      <c r="A26" t="s">
        <v>445</v>
      </c>
      <c r="B26" t="s">
        <v>231</v>
      </c>
      <c r="C26" s="4">
        <v>8</v>
      </c>
      <c r="D26" s="4">
        <v>3.0000000000000001E-3</v>
      </c>
      <c r="E26" t="s">
        <v>469</v>
      </c>
    </row>
    <row r="27" spans="1:5">
      <c r="A27" t="s">
        <v>446</v>
      </c>
      <c r="B27" t="s">
        <v>232</v>
      </c>
      <c r="C27" s="4">
        <v>4</v>
      </c>
      <c r="D27" s="4">
        <v>0.1</v>
      </c>
      <c r="E27" t="s">
        <v>467</v>
      </c>
    </row>
    <row r="28" spans="1:5">
      <c r="A28" t="s">
        <v>447</v>
      </c>
      <c r="B28" t="s">
        <v>233</v>
      </c>
      <c r="C28" s="4">
        <v>5</v>
      </c>
      <c r="D28" s="4">
        <v>0.05</v>
      </c>
      <c r="E28" t="s">
        <v>467</v>
      </c>
    </row>
    <row r="29" spans="1:5">
      <c r="A29" t="s">
        <v>448</v>
      </c>
      <c r="B29" t="s">
        <v>234</v>
      </c>
      <c r="C29" s="4">
        <v>5</v>
      </c>
      <c r="D29" s="4">
        <v>0.5</v>
      </c>
      <c r="E29" t="s">
        <v>467</v>
      </c>
    </row>
    <row r="30" spans="1:5">
      <c r="A30" t="s">
        <v>449</v>
      </c>
      <c r="B30" t="s">
        <v>235</v>
      </c>
      <c r="C30" s="4">
        <v>6</v>
      </c>
      <c r="D30" s="4">
        <v>0.1</v>
      </c>
      <c r="E30" t="s">
        <v>467</v>
      </c>
    </row>
    <row r="31" spans="1:5">
      <c r="A31" t="s">
        <v>450</v>
      </c>
      <c r="B31" t="s">
        <v>236</v>
      </c>
      <c r="C31" s="4">
        <v>6</v>
      </c>
      <c r="D31" s="4">
        <v>0.1</v>
      </c>
      <c r="E31" t="s">
        <v>467</v>
      </c>
    </row>
    <row r="32" spans="1:5">
      <c r="A32" t="s">
        <v>451</v>
      </c>
      <c r="B32" t="s">
        <v>237</v>
      </c>
      <c r="C32" s="4">
        <v>6</v>
      </c>
      <c r="D32" s="4">
        <v>0.1</v>
      </c>
      <c r="E32" t="s">
        <v>467</v>
      </c>
    </row>
    <row r="33" spans="1:5">
      <c r="A33" t="s">
        <v>452</v>
      </c>
      <c r="B33" t="s">
        <v>238</v>
      </c>
      <c r="C33" s="4">
        <v>6</v>
      </c>
      <c r="D33" s="4">
        <v>0.1</v>
      </c>
      <c r="E33" t="s">
        <v>467</v>
      </c>
    </row>
    <row r="34" spans="1:5">
      <c r="A34" t="s">
        <v>453</v>
      </c>
      <c r="B34" t="s">
        <v>239</v>
      </c>
      <c r="C34" s="4">
        <v>7</v>
      </c>
      <c r="D34" s="4">
        <v>0.01</v>
      </c>
      <c r="E34" t="s">
        <v>468</v>
      </c>
    </row>
    <row r="35" spans="1:5">
      <c r="A35" t="s">
        <v>454</v>
      </c>
      <c r="B35" t="s">
        <v>240</v>
      </c>
      <c r="C35" s="4">
        <v>6</v>
      </c>
      <c r="D35" s="4">
        <v>0.01</v>
      </c>
      <c r="E35" t="s">
        <v>468</v>
      </c>
    </row>
    <row r="36" spans="1:5">
      <c r="A36" t="s">
        <v>455</v>
      </c>
      <c r="B36" t="s">
        <v>241</v>
      </c>
      <c r="C36" s="4">
        <v>8</v>
      </c>
      <c r="D36" s="4">
        <v>1E-3</v>
      </c>
      <c r="E36" t="s">
        <v>469</v>
      </c>
    </row>
    <row r="38" spans="1:5">
      <c r="A38" s="8" t="s">
        <v>249</v>
      </c>
      <c r="B38" s="8" t="s">
        <v>422</v>
      </c>
      <c r="C38" s="8" t="s">
        <v>457</v>
      </c>
      <c r="D38" s="8"/>
    </row>
    <row r="39" spans="1:5">
      <c r="A39" t="s">
        <v>458</v>
      </c>
      <c r="B39" t="s">
        <v>242</v>
      </c>
      <c r="C39" s="4">
        <v>3</v>
      </c>
      <c r="D39" s="4"/>
      <c r="E39" t="s">
        <v>470</v>
      </c>
    </row>
    <row r="40" spans="1:5">
      <c r="A40" t="s">
        <v>459</v>
      </c>
      <c r="B40" t="s">
        <v>243</v>
      </c>
      <c r="C40" s="4">
        <v>4</v>
      </c>
      <c r="D40" s="4"/>
      <c r="E40" t="s">
        <v>468</v>
      </c>
    </row>
    <row r="41" spans="1:5">
      <c r="A41" t="s">
        <v>460</v>
      </c>
      <c r="B41" t="s">
        <v>244</v>
      </c>
      <c r="C41" s="4">
        <v>5</v>
      </c>
      <c r="D41" s="4"/>
      <c r="E41" t="s">
        <v>471</v>
      </c>
    </row>
    <row r="42" spans="1:5">
      <c r="A42" t="s">
        <v>461</v>
      </c>
      <c r="B42" t="s">
        <v>245</v>
      </c>
      <c r="C42" s="4">
        <v>5</v>
      </c>
      <c r="D42" s="4"/>
      <c r="E42" t="s">
        <v>466</v>
      </c>
    </row>
    <row r="43" spans="1:5">
      <c r="A43" t="s">
        <v>462</v>
      </c>
      <c r="B43" t="s">
        <v>246</v>
      </c>
      <c r="C43" s="4">
        <v>6</v>
      </c>
      <c r="D43" s="4"/>
      <c r="E43" t="s">
        <v>466</v>
      </c>
    </row>
    <row r="44" spans="1:5">
      <c r="A44" t="s">
        <v>463</v>
      </c>
      <c r="B44" t="s">
        <v>247</v>
      </c>
      <c r="C44" s="4">
        <v>6</v>
      </c>
      <c r="D44" s="4"/>
      <c r="E44" t="s">
        <v>471</v>
      </c>
    </row>
    <row r="45" spans="1:5">
      <c r="A45" t="s">
        <v>464</v>
      </c>
      <c r="B45" t="s">
        <v>248</v>
      </c>
      <c r="C45" s="4">
        <v>7</v>
      </c>
      <c r="D45" s="4"/>
      <c r="E45" t="s">
        <v>471</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12E6-FF66-4F97-89D4-54B7B25A77A6}">
  <dimension ref="A1:I16"/>
  <sheetViews>
    <sheetView workbookViewId="0">
      <selection sqref="A1:H14"/>
    </sheetView>
  </sheetViews>
  <sheetFormatPr defaultRowHeight="15"/>
  <cols>
    <col min="1" max="2" width="12.7109375" customWidth="1"/>
    <col min="3" max="3" width="19" bestFit="1" customWidth="1"/>
    <col min="4" max="4" width="18.140625" bestFit="1" customWidth="1"/>
    <col min="5" max="5" width="12" bestFit="1" customWidth="1"/>
  </cols>
  <sheetData>
    <row r="1" spans="1:9">
      <c r="C1" s="164" t="s">
        <v>220</v>
      </c>
      <c r="D1" s="164"/>
      <c r="E1" s="164"/>
      <c r="F1" s="164" t="s">
        <v>249</v>
      </c>
      <c r="G1" s="164"/>
      <c r="H1" s="164"/>
    </row>
    <row r="2" spans="1:9">
      <c r="A2" t="s">
        <v>39</v>
      </c>
      <c r="B2" t="s">
        <v>475</v>
      </c>
      <c r="C2" t="s">
        <v>476</v>
      </c>
      <c r="D2" t="s">
        <v>477</v>
      </c>
      <c r="E2" t="s">
        <v>478</v>
      </c>
      <c r="F2" t="s">
        <v>476</v>
      </c>
      <c r="G2" t="s">
        <v>477</v>
      </c>
      <c r="H2" t="s">
        <v>478</v>
      </c>
    </row>
    <row r="3" spans="1:9">
      <c r="A3" s="163" t="s">
        <v>12</v>
      </c>
      <c r="B3">
        <v>500</v>
      </c>
      <c r="C3">
        <v>14</v>
      </c>
      <c r="D3">
        <v>2</v>
      </c>
      <c r="E3" s="67">
        <f>1-D3/C3</f>
        <v>0.85714285714285721</v>
      </c>
      <c r="F3">
        <v>7</v>
      </c>
      <c r="G3">
        <v>6</v>
      </c>
      <c r="H3" s="67">
        <f t="shared" ref="H3:H10" si="0">1-G3/F3</f>
        <v>0.1428571428571429</v>
      </c>
    </row>
    <row r="4" spans="1:9">
      <c r="A4" s="163"/>
      <c r="B4">
        <v>600</v>
      </c>
      <c r="C4">
        <v>14</v>
      </c>
      <c r="D4">
        <v>3</v>
      </c>
      <c r="E4" s="67">
        <f t="shared" ref="E4:E12" si="1">1-D4/C4</f>
        <v>0.7857142857142857</v>
      </c>
      <c r="F4">
        <v>7</v>
      </c>
      <c r="G4">
        <v>0</v>
      </c>
      <c r="H4" s="67">
        <f t="shared" si="0"/>
        <v>1</v>
      </c>
    </row>
    <row r="5" spans="1:9">
      <c r="A5" s="163"/>
      <c r="B5">
        <v>700</v>
      </c>
      <c r="C5">
        <v>14</v>
      </c>
      <c r="D5">
        <v>4</v>
      </c>
      <c r="E5" s="67">
        <f t="shared" si="1"/>
        <v>0.7142857142857143</v>
      </c>
      <c r="F5">
        <v>7</v>
      </c>
      <c r="G5">
        <v>5</v>
      </c>
      <c r="H5" s="67">
        <f t="shared" si="0"/>
        <v>0.2857142857142857</v>
      </c>
    </row>
    <row r="6" spans="1:9">
      <c r="A6" s="163"/>
      <c r="B6">
        <v>800</v>
      </c>
      <c r="C6">
        <v>14</v>
      </c>
      <c r="D6">
        <v>2</v>
      </c>
      <c r="E6" s="67">
        <f t="shared" si="1"/>
        <v>0.85714285714285721</v>
      </c>
      <c r="F6">
        <v>7</v>
      </c>
      <c r="G6">
        <v>2</v>
      </c>
      <c r="H6" s="67">
        <f t="shared" si="0"/>
        <v>0.7142857142857143</v>
      </c>
    </row>
    <row r="7" spans="1:9">
      <c r="A7" s="163" t="s">
        <v>13</v>
      </c>
      <c r="B7">
        <v>500</v>
      </c>
      <c r="C7">
        <v>14</v>
      </c>
      <c r="D7">
        <v>5</v>
      </c>
      <c r="E7" s="67">
        <f t="shared" si="1"/>
        <v>0.64285714285714279</v>
      </c>
      <c r="F7">
        <v>7</v>
      </c>
      <c r="G7">
        <v>4</v>
      </c>
      <c r="H7" s="67">
        <f t="shared" si="0"/>
        <v>0.4285714285714286</v>
      </c>
    </row>
    <row r="8" spans="1:9">
      <c r="A8" s="163"/>
      <c r="B8">
        <v>600</v>
      </c>
      <c r="C8">
        <v>14</v>
      </c>
      <c r="D8">
        <v>4</v>
      </c>
      <c r="E8" s="67">
        <f t="shared" si="1"/>
        <v>0.7142857142857143</v>
      </c>
      <c r="F8">
        <v>7</v>
      </c>
      <c r="G8">
        <v>2</v>
      </c>
      <c r="H8" s="67">
        <f t="shared" si="0"/>
        <v>0.7142857142857143</v>
      </c>
    </row>
    <row r="9" spans="1:9">
      <c r="A9" s="163"/>
      <c r="B9">
        <v>700</v>
      </c>
      <c r="C9">
        <v>14</v>
      </c>
      <c r="D9">
        <v>4</v>
      </c>
      <c r="E9" s="67">
        <f t="shared" si="1"/>
        <v>0.7142857142857143</v>
      </c>
      <c r="F9">
        <v>7</v>
      </c>
      <c r="G9">
        <v>3</v>
      </c>
      <c r="H9" s="67">
        <f t="shared" si="0"/>
        <v>0.5714285714285714</v>
      </c>
    </row>
    <row r="10" spans="1:9">
      <c r="A10" s="163"/>
      <c r="B10">
        <v>800</v>
      </c>
      <c r="C10">
        <v>14</v>
      </c>
      <c r="D10">
        <v>5</v>
      </c>
      <c r="E10" s="67">
        <f t="shared" si="1"/>
        <v>0.64285714285714279</v>
      </c>
      <c r="F10">
        <v>7</v>
      </c>
      <c r="G10">
        <v>3</v>
      </c>
      <c r="H10" s="67">
        <f t="shared" si="0"/>
        <v>0.5714285714285714</v>
      </c>
    </row>
    <row r="11" spans="1:9">
      <c r="A11" s="163" t="s">
        <v>8</v>
      </c>
      <c r="B11">
        <v>600</v>
      </c>
      <c r="C11">
        <v>7</v>
      </c>
      <c r="D11">
        <v>4</v>
      </c>
      <c r="E11" s="67">
        <f t="shared" si="1"/>
        <v>0.4285714285714286</v>
      </c>
    </row>
    <row r="12" spans="1:9">
      <c r="A12" s="163"/>
      <c r="B12">
        <v>800</v>
      </c>
      <c r="C12">
        <v>7</v>
      </c>
      <c r="D12">
        <v>1</v>
      </c>
      <c r="E12" s="67">
        <f t="shared" si="1"/>
        <v>0.85714285714285721</v>
      </c>
    </row>
    <row r="13" spans="1:9">
      <c r="A13" s="163" t="s">
        <v>15</v>
      </c>
      <c r="B13">
        <v>600</v>
      </c>
      <c r="E13" s="67"/>
      <c r="F13">
        <v>7</v>
      </c>
      <c r="G13">
        <v>2</v>
      </c>
      <c r="H13" s="67">
        <f>1-G13/F13</f>
        <v>0.7142857142857143</v>
      </c>
    </row>
    <row r="14" spans="1:9">
      <c r="A14" s="163"/>
      <c r="B14">
        <v>750</v>
      </c>
      <c r="E14" s="67"/>
      <c r="F14">
        <v>7</v>
      </c>
      <c r="G14">
        <v>2</v>
      </c>
      <c r="H14" s="67">
        <f>1-G14/F14</f>
        <v>0.7142857142857143</v>
      </c>
    </row>
    <row r="15" spans="1:9">
      <c r="A15" s="92"/>
      <c r="E15" s="67"/>
    </row>
    <row r="16" spans="1:9">
      <c r="A16" s="92" t="s">
        <v>479</v>
      </c>
      <c r="E16" s="67">
        <f>AVERAGE(E3:E12)</f>
        <v>0.72142857142857153</v>
      </c>
      <c r="F16" s="67">
        <f>_xlfn.STDEV.S(E3:E12)</f>
        <v>0.13235182961606889</v>
      </c>
      <c r="H16" s="47">
        <f>AVERAGE(H3:H14)</f>
        <v>0.58571428571428563</v>
      </c>
      <c r="I16" s="67">
        <f>_xlfn.STDEV.S(H3:H14)</f>
        <v>0.24697719009314176</v>
      </c>
    </row>
  </sheetData>
  <autoFilter ref="A2:E22" xr:uid="{A42712E6-FF66-4F97-89D4-54B7B25A77A6}"/>
  <mergeCells count="6">
    <mergeCell ref="C1:E1"/>
    <mergeCell ref="F1:H1"/>
    <mergeCell ref="A3:A6"/>
    <mergeCell ref="A7:A10"/>
    <mergeCell ref="A11:A12"/>
    <mergeCell ref="A13: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3107-7689-4999-8600-80CDA0F139C1}">
  <dimension ref="A1:K8"/>
  <sheetViews>
    <sheetView workbookViewId="0">
      <selection activeCell="D12" sqref="D12"/>
    </sheetView>
  </sheetViews>
  <sheetFormatPr defaultRowHeight="15"/>
  <cols>
    <col min="1" max="1" width="15.5703125" bestFit="1" customWidth="1"/>
    <col min="2" max="2" width="11.42578125" bestFit="1" customWidth="1"/>
  </cols>
  <sheetData>
    <row r="1" spans="1:11" ht="15.75" thickBot="1"/>
    <row r="2" spans="1:11" ht="16.5" thickBot="1">
      <c r="A2" s="93"/>
      <c r="B2" s="93"/>
      <c r="C2" s="165" t="s">
        <v>222</v>
      </c>
      <c r="D2" s="166"/>
      <c r="E2" s="166"/>
      <c r="F2" s="166"/>
      <c r="G2" s="167"/>
      <c r="H2" s="168" t="s">
        <v>223</v>
      </c>
      <c r="I2" s="166"/>
      <c r="J2" s="166"/>
      <c r="K2" s="167"/>
    </row>
    <row r="3" spans="1:11" ht="15.75" thickBot="1">
      <c r="A3" s="94" t="s">
        <v>0</v>
      </c>
      <c r="B3" s="95" t="s">
        <v>224</v>
      </c>
      <c r="C3" s="96" t="s">
        <v>138</v>
      </c>
      <c r="D3" s="96" t="s">
        <v>191</v>
      </c>
      <c r="E3" s="96" t="s">
        <v>185</v>
      </c>
      <c r="F3" s="96" t="s">
        <v>183</v>
      </c>
      <c r="G3" s="97" t="s">
        <v>187</v>
      </c>
      <c r="H3" s="96" t="s">
        <v>138</v>
      </c>
      <c r="I3" s="96" t="s">
        <v>191</v>
      </c>
      <c r="J3" s="96" t="s">
        <v>185</v>
      </c>
      <c r="K3" s="97" t="s">
        <v>183</v>
      </c>
    </row>
    <row r="4" spans="1:11">
      <c r="A4" s="169" t="s">
        <v>14</v>
      </c>
      <c r="B4" s="99">
        <v>500</v>
      </c>
      <c r="C4" s="98">
        <v>2</v>
      </c>
      <c r="D4" s="98">
        <v>2381</v>
      </c>
      <c r="E4" s="98">
        <v>2.0000000000000001E-4</v>
      </c>
      <c r="F4" s="98">
        <v>3.0000000000000001E-3</v>
      </c>
      <c r="G4" s="100">
        <v>2383</v>
      </c>
      <c r="H4" s="101">
        <v>6.9999999999999999E-4</v>
      </c>
      <c r="I4" s="101">
        <v>0.99929999999999997</v>
      </c>
      <c r="J4" s="101">
        <v>9.9999999999999995E-8</v>
      </c>
      <c r="K4" s="102">
        <v>9.9999999999999995E-7</v>
      </c>
    </row>
    <row r="5" spans="1:11">
      <c r="A5" s="170"/>
      <c r="B5" s="100">
        <v>600</v>
      </c>
      <c r="C5" s="98">
        <v>3</v>
      </c>
      <c r="D5" s="98">
        <v>2627</v>
      </c>
      <c r="E5" s="98">
        <v>2.9999999999999997E-4</v>
      </c>
      <c r="F5" s="98">
        <v>2E-3</v>
      </c>
      <c r="G5" s="100">
        <v>2630</v>
      </c>
      <c r="H5" s="101">
        <v>1.2999999999999999E-3</v>
      </c>
      <c r="I5" s="101">
        <v>0.99870000000000003</v>
      </c>
      <c r="J5" s="101">
        <v>9.9999999999999995E-8</v>
      </c>
      <c r="K5" s="102">
        <v>9.9999999999999995E-7</v>
      </c>
    </row>
    <row r="6" spans="1:11" ht="15.75" thickBot="1">
      <c r="A6" s="171"/>
      <c r="B6" s="103">
        <v>700</v>
      </c>
      <c r="C6" s="98">
        <v>1</v>
      </c>
      <c r="D6" s="98">
        <v>2204</v>
      </c>
      <c r="E6" s="98">
        <v>0.4</v>
      </c>
      <c r="F6" s="98">
        <v>0.9</v>
      </c>
      <c r="G6" s="100">
        <v>2206</v>
      </c>
      <c r="H6" s="101">
        <v>5.9999999999999995E-4</v>
      </c>
      <c r="I6" s="101">
        <v>0.99880000000000002</v>
      </c>
      <c r="J6" s="101">
        <v>2.0000000000000001E-4</v>
      </c>
      <c r="K6" s="102">
        <v>4.0000000000000002E-4</v>
      </c>
    </row>
    <row r="7" spans="1:11">
      <c r="A7" s="172" t="s">
        <v>12</v>
      </c>
      <c r="B7" s="100">
        <v>600</v>
      </c>
      <c r="C7" s="104">
        <v>13</v>
      </c>
      <c r="D7" s="104">
        <v>946</v>
      </c>
      <c r="E7" s="104" t="s">
        <v>164</v>
      </c>
      <c r="F7" s="104">
        <v>3.0000000000000001E-3</v>
      </c>
      <c r="G7" s="99">
        <v>959</v>
      </c>
      <c r="H7" s="105">
        <v>1.34E-2</v>
      </c>
      <c r="I7" s="105">
        <v>0.98660000000000003</v>
      </c>
      <c r="J7" s="104" t="s">
        <v>164</v>
      </c>
      <c r="K7" s="106">
        <v>3.0000000000000001E-6</v>
      </c>
    </row>
    <row r="8" spans="1:11" ht="15.75" thickBot="1">
      <c r="A8" s="171"/>
      <c r="B8" s="103">
        <v>700</v>
      </c>
      <c r="C8" s="107">
        <v>4</v>
      </c>
      <c r="D8" s="107">
        <v>801</v>
      </c>
      <c r="E8" s="107" t="s">
        <v>164</v>
      </c>
      <c r="F8" s="107">
        <v>1E-3</v>
      </c>
      <c r="G8" s="103">
        <v>806</v>
      </c>
      <c r="H8" s="108">
        <v>5.4000000000000003E-3</v>
      </c>
      <c r="I8" s="108">
        <v>0.99460000000000004</v>
      </c>
      <c r="J8" s="107" t="s">
        <v>164</v>
      </c>
      <c r="K8" s="109">
        <v>9.9999999999999995E-7</v>
      </c>
    </row>
  </sheetData>
  <mergeCells count="4">
    <mergeCell ref="C2:G2"/>
    <mergeCell ref="H2:K2"/>
    <mergeCell ref="A4:A6"/>
    <mergeCell ref="A7:A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5D7A-8307-4569-99C7-046FFB1A66BD}">
  <dimension ref="A1:P25"/>
  <sheetViews>
    <sheetView topLeftCell="C10" zoomScale="110" zoomScaleNormal="110" workbookViewId="0">
      <selection activeCell="K37" sqref="K37"/>
    </sheetView>
  </sheetViews>
  <sheetFormatPr defaultRowHeight="15"/>
  <cols>
    <col min="9" max="9" width="12.42578125" style="4" customWidth="1"/>
    <col min="13" max="13" width="9.42578125" style="4" bestFit="1" customWidth="1"/>
    <col min="14" max="14" width="11.28515625" style="4" bestFit="1" customWidth="1"/>
    <col min="15" max="15" width="12" style="4" customWidth="1"/>
    <col min="16" max="16" width="12.28515625" style="4" customWidth="1"/>
  </cols>
  <sheetData>
    <row r="1" spans="1:16" ht="15.75" thickBot="1">
      <c r="A1" s="174" t="s">
        <v>0</v>
      </c>
      <c r="B1" s="176" t="s">
        <v>131</v>
      </c>
      <c r="C1" s="178" t="s">
        <v>132</v>
      </c>
      <c r="D1" s="179"/>
      <c r="E1" s="180"/>
      <c r="H1" s="163" t="s">
        <v>0</v>
      </c>
      <c r="I1" s="162" t="s">
        <v>131</v>
      </c>
      <c r="J1" s="164" t="s">
        <v>132</v>
      </c>
      <c r="K1" s="164"/>
      <c r="L1" s="164"/>
      <c r="M1" s="164" t="s">
        <v>375</v>
      </c>
      <c r="N1" s="164"/>
      <c r="O1" s="164"/>
      <c r="P1" s="164"/>
    </row>
    <row r="2" spans="1:16" ht="26.25" thickBot="1">
      <c r="A2" s="175"/>
      <c r="B2" s="177"/>
      <c r="C2" s="41" t="s">
        <v>133</v>
      </c>
      <c r="D2" s="41" t="s">
        <v>134</v>
      </c>
      <c r="E2" s="41" t="s">
        <v>135</v>
      </c>
      <c r="H2" s="163"/>
      <c r="I2" s="162"/>
      <c r="J2" t="s">
        <v>133</v>
      </c>
      <c r="K2" t="s">
        <v>374</v>
      </c>
      <c r="L2" t="s">
        <v>135</v>
      </c>
      <c r="M2" s="146" t="s">
        <v>194</v>
      </c>
      <c r="N2" s="146" t="s">
        <v>195</v>
      </c>
      <c r="O2" s="146" t="s">
        <v>196</v>
      </c>
      <c r="P2" s="146" t="s">
        <v>197</v>
      </c>
    </row>
    <row r="3" spans="1:16" ht="15.75" thickBot="1">
      <c r="A3" s="184" t="s">
        <v>14</v>
      </c>
      <c r="B3" s="42">
        <v>500</v>
      </c>
      <c r="C3" s="42">
        <v>20</v>
      </c>
      <c r="D3" s="42">
        <v>36.700000000000003</v>
      </c>
      <c r="E3" s="42">
        <v>43.3</v>
      </c>
      <c r="H3" s="173" t="s">
        <v>14</v>
      </c>
      <c r="I3" s="145">
        <v>500</v>
      </c>
      <c r="J3" s="67">
        <v>0.1756074173595526</v>
      </c>
      <c r="K3" s="67">
        <v>0.3075747998314371</v>
      </c>
      <c r="L3" s="47">
        <f t="shared" ref="L3:L25" si="0">1-J3-K3</f>
        <v>0.51681778280901036</v>
      </c>
      <c r="M3" s="48">
        <v>2.31</v>
      </c>
      <c r="N3" s="48">
        <v>101.215763</v>
      </c>
      <c r="O3" s="48">
        <v>647.48996899999997</v>
      </c>
      <c r="P3" s="48">
        <v>18.298136146804289</v>
      </c>
    </row>
    <row r="4" spans="1:16" ht="15.75" thickBot="1">
      <c r="A4" s="186"/>
      <c r="B4" s="42">
        <v>600</v>
      </c>
      <c r="C4" s="42">
        <v>21.5</v>
      </c>
      <c r="D4" s="42">
        <v>35.299999999999997</v>
      </c>
      <c r="E4" s="42">
        <v>43.2</v>
      </c>
      <c r="H4" s="173"/>
      <c r="I4" s="145">
        <v>600</v>
      </c>
      <c r="J4" s="67">
        <v>0.1969197666440089</v>
      </c>
      <c r="K4" s="67">
        <v>0.31795038766737649</v>
      </c>
      <c r="L4" s="47">
        <f t="shared" si="0"/>
        <v>0.48512984568861461</v>
      </c>
      <c r="M4" s="48">
        <v>2.29</v>
      </c>
      <c r="N4" s="48">
        <v>93.180055699999997</v>
      </c>
      <c r="O4" s="48">
        <v>310.93389200000001</v>
      </c>
      <c r="P4" s="48">
        <v>17.792548324666171</v>
      </c>
    </row>
    <row r="5" spans="1:16" ht="15.75" thickBot="1">
      <c r="A5" s="186"/>
      <c r="B5" s="42">
        <v>700</v>
      </c>
      <c r="C5" s="42">
        <v>21</v>
      </c>
      <c r="D5" s="42">
        <v>29.4</v>
      </c>
      <c r="E5" s="42">
        <v>49.6</v>
      </c>
      <c r="H5" s="173"/>
      <c r="I5" s="145">
        <v>700</v>
      </c>
      <c r="J5" s="67">
        <v>0.20039358528342069</v>
      </c>
      <c r="K5" s="67">
        <v>0.2660029520939825</v>
      </c>
      <c r="L5" s="47">
        <f t="shared" si="0"/>
        <v>0.53360346262259684</v>
      </c>
      <c r="M5" s="48">
        <v>2.31</v>
      </c>
      <c r="N5" s="48">
        <v>88.8551894</v>
      </c>
      <c r="O5" s="48">
        <v>223.697767</v>
      </c>
      <c r="P5" s="48">
        <v>17.985358720325092</v>
      </c>
    </row>
    <row r="6" spans="1:16" ht="15.75" thickBot="1">
      <c r="A6" s="185"/>
      <c r="B6" s="42">
        <v>750</v>
      </c>
      <c r="C6" s="42">
        <v>18.5</v>
      </c>
      <c r="D6" s="42">
        <v>15.5</v>
      </c>
      <c r="E6" s="42">
        <v>66</v>
      </c>
      <c r="H6" s="173"/>
      <c r="I6" s="145">
        <v>750</v>
      </c>
      <c r="J6" s="67">
        <v>0.15764025104027399</v>
      </c>
      <c r="K6" s="67">
        <v>0.1286996758705104</v>
      </c>
      <c r="L6" s="47">
        <f t="shared" si="0"/>
        <v>0.71366007308921553</v>
      </c>
      <c r="M6" s="48"/>
      <c r="N6" s="48">
        <v>120.10754300000001</v>
      </c>
      <c r="O6" s="48">
        <v>303.45291600000002</v>
      </c>
      <c r="P6" s="48">
        <v>17.794965561260341</v>
      </c>
    </row>
    <row r="7" spans="1:16" ht="15.75" thickBot="1">
      <c r="A7" s="181" t="s">
        <v>17</v>
      </c>
      <c r="B7" s="43">
        <v>500</v>
      </c>
      <c r="C7" s="43">
        <v>25.8</v>
      </c>
      <c r="D7" s="43">
        <v>57.1</v>
      </c>
      <c r="E7" s="43">
        <v>17.100000000000001</v>
      </c>
      <c r="H7" s="173" t="s">
        <v>12</v>
      </c>
      <c r="I7" s="145">
        <v>500</v>
      </c>
      <c r="J7" s="67">
        <v>0.62171225433689903</v>
      </c>
      <c r="K7" s="67">
        <v>0.20696475878285969</v>
      </c>
      <c r="L7" s="47">
        <f t="shared" si="0"/>
        <v>0.17132298688024128</v>
      </c>
      <c r="M7" s="48">
        <v>2.149</v>
      </c>
      <c r="N7" s="48">
        <v>7.5787335499999999</v>
      </c>
      <c r="O7" s="48">
        <v>7.5789986599999999</v>
      </c>
      <c r="P7" s="48">
        <v>0.58474261894328317</v>
      </c>
    </row>
    <row r="8" spans="1:16" ht="15.75" thickBot="1">
      <c r="A8" s="182"/>
      <c r="B8" s="43">
        <v>600</v>
      </c>
      <c r="C8" s="43">
        <v>23.3</v>
      </c>
      <c r="D8" s="43">
        <v>45.5</v>
      </c>
      <c r="E8" s="43">
        <v>31.2</v>
      </c>
      <c r="H8" s="173"/>
      <c r="I8" s="145">
        <v>600</v>
      </c>
      <c r="J8" s="67">
        <v>0.58379243344222675</v>
      </c>
      <c r="K8" s="67">
        <v>0.21793707531196729</v>
      </c>
      <c r="L8" s="47">
        <f t="shared" si="0"/>
        <v>0.19827049124580595</v>
      </c>
      <c r="M8" s="48">
        <v>1.5680000000000001</v>
      </c>
      <c r="N8" s="48">
        <v>10.2854543</v>
      </c>
      <c r="O8" s="48">
        <v>10.288045500000001</v>
      </c>
      <c r="P8" s="48">
        <v>4.9781166944086674</v>
      </c>
    </row>
    <row r="9" spans="1:16" ht="15.75" thickBot="1">
      <c r="A9" s="182"/>
      <c r="B9" s="43">
        <v>700</v>
      </c>
      <c r="C9" s="43">
        <v>20.9</v>
      </c>
      <c r="D9" s="43">
        <v>40.799999999999997</v>
      </c>
      <c r="E9" s="43">
        <v>38.299999999999997</v>
      </c>
      <c r="H9" s="173"/>
      <c r="I9" s="145">
        <v>700</v>
      </c>
      <c r="J9" s="67">
        <v>0.62021182957482135</v>
      </c>
      <c r="K9" s="67">
        <v>0.2231520954572401</v>
      </c>
      <c r="L9" s="47">
        <f t="shared" si="0"/>
        <v>0.15663607496793855</v>
      </c>
      <c r="M9" s="48">
        <v>2.3879999999999999</v>
      </c>
      <c r="N9" s="48">
        <v>6.7096226400000001</v>
      </c>
      <c r="O9" s="48">
        <v>6.7387169399999998</v>
      </c>
      <c r="P9" s="48">
        <v>4.5842688744186493</v>
      </c>
    </row>
    <row r="10" spans="1:16" ht="15.75" thickBot="1">
      <c r="A10" s="183"/>
      <c r="B10" s="43">
        <v>800</v>
      </c>
      <c r="C10" s="43">
        <v>18.8</v>
      </c>
      <c r="D10" s="43">
        <v>39.1</v>
      </c>
      <c r="E10" s="43">
        <v>42.1</v>
      </c>
      <c r="H10" s="173"/>
      <c r="I10" s="145">
        <v>800</v>
      </c>
      <c r="J10" s="67">
        <v>0.69622344179389761</v>
      </c>
      <c r="K10" s="67">
        <v>0.2067085169285344</v>
      </c>
      <c r="L10" s="47">
        <f t="shared" si="0"/>
        <v>9.706804127756799E-2</v>
      </c>
      <c r="M10" s="48"/>
      <c r="N10" s="48">
        <v>3.813456</v>
      </c>
      <c r="O10" s="48">
        <v>3.8141124899999999</v>
      </c>
      <c r="P10" s="48">
        <v>5.045631083934329</v>
      </c>
    </row>
    <row r="11" spans="1:16" ht="15.75" thickBot="1">
      <c r="A11" s="184" t="s">
        <v>16</v>
      </c>
      <c r="B11" s="42">
        <v>500</v>
      </c>
      <c r="C11" s="42">
        <v>30.1</v>
      </c>
      <c r="D11" s="42">
        <v>41.3</v>
      </c>
      <c r="E11" s="42">
        <v>28.6</v>
      </c>
      <c r="H11" s="173" t="s">
        <v>13</v>
      </c>
      <c r="I11" s="145">
        <v>500</v>
      </c>
      <c r="J11" s="67">
        <v>0.52319694740567746</v>
      </c>
      <c r="K11" s="67">
        <v>0.28174979437118608</v>
      </c>
      <c r="L11" s="47">
        <f t="shared" si="0"/>
        <v>0.19505325822313646</v>
      </c>
      <c r="M11" s="48">
        <v>1.5049999999999999</v>
      </c>
      <c r="N11" s="48">
        <v>12.574290400000001</v>
      </c>
      <c r="O11" s="48">
        <v>12.5751679</v>
      </c>
      <c r="P11" s="48">
        <v>4.6849645563944913</v>
      </c>
    </row>
    <row r="12" spans="1:16" ht="15.75" thickBot="1">
      <c r="A12" s="186"/>
      <c r="B12" s="42">
        <v>600</v>
      </c>
      <c r="C12" s="42">
        <v>28.7</v>
      </c>
      <c r="D12" s="42">
        <v>29.8</v>
      </c>
      <c r="E12" s="42">
        <v>41.5</v>
      </c>
      <c r="H12" s="173"/>
      <c r="I12" s="145">
        <v>600</v>
      </c>
      <c r="J12" s="67">
        <v>0.43036000730658541</v>
      </c>
      <c r="K12" s="67">
        <v>0.24675656598446791</v>
      </c>
      <c r="L12" s="47">
        <f t="shared" si="0"/>
        <v>0.32288342670894665</v>
      </c>
      <c r="M12" s="48">
        <v>2.319</v>
      </c>
      <c r="N12" s="48">
        <v>27.595350499999999</v>
      </c>
      <c r="O12" s="48">
        <v>58.814853599999999</v>
      </c>
      <c r="P12" s="48">
        <v>8.7658676800109809</v>
      </c>
    </row>
    <row r="13" spans="1:16" ht="15.75" thickBot="1">
      <c r="A13" s="185"/>
      <c r="B13" s="42">
        <v>800</v>
      </c>
      <c r="C13" s="42">
        <v>20.8</v>
      </c>
      <c r="D13" s="42">
        <v>31.3</v>
      </c>
      <c r="E13" s="42">
        <v>47.9</v>
      </c>
      <c r="H13" s="173"/>
      <c r="I13" s="145">
        <v>700</v>
      </c>
      <c r="J13" s="67">
        <v>0.45992369048283149</v>
      </c>
      <c r="K13" s="67">
        <v>0.38312878750523671</v>
      </c>
      <c r="L13" s="47">
        <f t="shared" si="0"/>
        <v>0.15694752201193185</v>
      </c>
      <c r="M13" s="48">
        <v>2.2589999999999999</v>
      </c>
      <c r="N13" s="48">
        <v>17.788266100000001</v>
      </c>
      <c r="O13" s="48">
        <v>24.247767899999999</v>
      </c>
      <c r="P13" s="48">
        <v>11.358808199634391</v>
      </c>
    </row>
    <row r="14" spans="1:16" ht="15.75" thickBot="1">
      <c r="A14" s="181" t="s">
        <v>8</v>
      </c>
      <c r="B14" s="43">
        <v>600</v>
      </c>
      <c r="C14" s="43">
        <v>39.700000000000003</v>
      </c>
      <c r="D14" s="43">
        <v>28.3</v>
      </c>
      <c r="E14" s="43">
        <v>32</v>
      </c>
      <c r="H14" s="173"/>
      <c r="I14" s="145">
        <v>800</v>
      </c>
      <c r="J14" s="67">
        <v>0.4010824570627069</v>
      </c>
      <c r="K14" s="67">
        <v>0.3081602129720985</v>
      </c>
      <c r="L14" s="47">
        <f t="shared" si="0"/>
        <v>0.29075732996519454</v>
      </c>
      <c r="M14" s="48">
        <v>2.052</v>
      </c>
      <c r="N14" s="48">
        <v>27.018975600000001</v>
      </c>
      <c r="O14" s="48">
        <v>31.8536252</v>
      </c>
      <c r="P14" s="48">
        <v>8.9843861665364546</v>
      </c>
    </row>
    <row r="15" spans="1:16" ht="15.75" thickBot="1">
      <c r="A15" s="183"/>
      <c r="B15" s="43">
        <v>800</v>
      </c>
      <c r="C15" s="43">
        <v>38</v>
      </c>
      <c r="D15" s="43">
        <v>27.5</v>
      </c>
      <c r="E15" s="43">
        <v>34.5</v>
      </c>
      <c r="H15" s="173" t="s">
        <v>8</v>
      </c>
      <c r="I15" s="145">
        <v>600</v>
      </c>
      <c r="J15" s="67">
        <v>0.35378483050681081</v>
      </c>
      <c r="K15" s="67">
        <v>0.24013609903728159</v>
      </c>
      <c r="L15" s="47">
        <f t="shared" si="0"/>
        <v>0.40607907045590763</v>
      </c>
      <c r="M15" s="48">
        <v>2.37</v>
      </c>
      <c r="N15" s="48">
        <v>37.036358900000003</v>
      </c>
      <c r="O15" s="48">
        <v>43.97598</v>
      </c>
      <c r="P15" s="48">
        <v>12.601898331426129</v>
      </c>
    </row>
    <row r="16" spans="1:16" ht="15.75" thickBot="1">
      <c r="A16" s="184" t="s">
        <v>12</v>
      </c>
      <c r="B16" s="42">
        <v>500</v>
      </c>
      <c r="C16" s="42">
        <v>54.1</v>
      </c>
      <c r="D16" s="42">
        <v>30.6</v>
      </c>
      <c r="E16" s="42">
        <v>15.3</v>
      </c>
      <c r="H16" s="173"/>
      <c r="I16" s="145">
        <v>800</v>
      </c>
      <c r="J16" s="67">
        <v>0.34576862346696968</v>
      </c>
      <c r="K16" s="67">
        <v>0.22340379496006271</v>
      </c>
      <c r="L16" s="47">
        <f t="shared" si="0"/>
        <v>0.43082758157296763</v>
      </c>
      <c r="M16" s="48">
        <v>2.0089999999999999</v>
      </c>
      <c r="N16" s="48">
        <v>41.324957599999998</v>
      </c>
      <c r="O16" s="48">
        <v>55.768191199999997</v>
      </c>
      <c r="P16" s="48">
        <v>14.803154040650851</v>
      </c>
    </row>
    <row r="17" spans="1:16" ht="15.75" thickBot="1">
      <c r="A17" s="186"/>
      <c r="B17" s="42">
        <v>600</v>
      </c>
      <c r="C17" s="42">
        <v>50.6</v>
      </c>
      <c r="D17" s="42">
        <v>30.4</v>
      </c>
      <c r="E17" s="42">
        <v>19.100000000000001</v>
      </c>
      <c r="H17" s="173" t="s">
        <v>16</v>
      </c>
      <c r="I17" s="145">
        <v>500</v>
      </c>
      <c r="J17" s="67">
        <v>0.30726678039002042</v>
      </c>
      <c r="K17" s="67">
        <v>0.41864918329538342</v>
      </c>
      <c r="L17" s="47">
        <f t="shared" si="0"/>
        <v>0.27408403631459616</v>
      </c>
      <c r="M17" s="48">
        <v>2.081</v>
      </c>
      <c r="N17" s="48">
        <v>22.159737100000001</v>
      </c>
      <c r="O17" s="48">
        <v>42.035460200000003</v>
      </c>
      <c r="P17" s="48">
        <v>6.8990400683684703</v>
      </c>
    </row>
    <row r="18" spans="1:16" ht="15.75" thickBot="1">
      <c r="A18" s="186"/>
      <c r="B18" s="42">
        <v>700</v>
      </c>
      <c r="C18" s="42">
        <v>53.7</v>
      </c>
      <c r="D18" s="42">
        <v>32.799999999999997</v>
      </c>
      <c r="E18" s="42">
        <v>13.4</v>
      </c>
      <c r="H18" s="173"/>
      <c r="I18" s="145">
        <v>600</v>
      </c>
      <c r="J18" s="67">
        <v>0.3209252824719131</v>
      </c>
      <c r="K18" s="67">
        <v>0.23987619157778611</v>
      </c>
      <c r="L18" s="47">
        <f t="shared" si="0"/>
        <v>0.43919852595030079</v>
      </c>
      <c r="M18" s="48"/>
      <c r="N18" s="48">
        <v>37.6008657</v>
      </c>
      <c r="O18" s="48">
        <v>61.520721299999998</v>
      </c>
      <c r="P18" s="48">
        <v>10.151748586949269</v>
      </c>
    </row>
    <row r="19" spans="1:16" ht="15.75" thickBot="1">
      <c r="A19" s="185"/>
      <c r="B19" s="42">
        <v>800</v>
      </c>
      <c r="C19" s="42">
        <v>53.7</v>
      </c>
      <c r="D19" s="42">
        <v>32.799999999999997</v>
      </c>
      <c r="E19" s="42">
        <v>13.4</v>
      </c>
      <c r="H19" s="173"/>
      <c r="I19" s="145">
        <v>800</v>
      </c>
      <c r="J19" s="67">
        <v>0.237360947249733</v>
      </c>
      <c r="K19" s="67">
        <v>0.2266885712211506</v>
      </c>
      <c r="L19" s="47">
        <f t="shared" si="0"/>
        <v>0.5359504815291164</v>
      </c>
      <c r="M19" s="48">
        <f>0.49+0.709+0.055</f>
        <v>1.2539999999999998</v>
      </c>
      <c r="N19" s="48">
        <v>58.018929499999999</v>
      </c>
      <c r="O19" s="48">
        <v>63.950219199999999</v>
      </c>
      <c r="P19" s="48">
        <v>12.05232869017015</v>
      </c>
    </row>
    <row r="20" spans="1:16" ht="15.75" thickBot="1">
      <c r="A20" s="181" t="s">
        <v>13</v>
      </c>
      <c r="B20" s="43">
        <v>500</v>
      </c>
      <c r="C20" s="43">
        <v>40.299999999999997</v>
      </c>
      <c r="D20" s="43">
        <v>36.9</v>
      </c>
      <c r="E20" s="43">
        <v>22.8</v>
      </c>
      <c r="H20" s="173" t="s">
        <v>15</v>
      </c>
      <c r="I20" s="145">
        <v>600</v>
      </c>
      <c r="J20" s="67">
        <v>0.56830808549291756</v>
      </c>
      <c r="K20" s="67">
        <v>0.21099968165735289</v>
      </c>
      <c r="L20" s="47">
        <f t="shared" si="0"/>
        <v>0.22069223284972955</v>
      </c>
      <c r="M20" s="48">
        <v>2.4089999999999998</v>
      </c>
      <c r="N20" s="48">
        <v>16.031836699999999</v>
      </c>
      <c r="O20" s="48">
        <v>20.564223699999999</v>
      </c>
      <c r="P20" s="48">
        <v>0.27387377451363881</v>
      </c>
    </row>
    <row r="21" spans="1:16" ht="15.75" thickBot="1">
      <c r="A21" s="182"/>
      <c r="B21" s="43">
        <v>600</v>
      </c>
      <c r="C21" s="43">
        <v>37.299999999999997</v>
      </c>
      <c r="D21" s="43">
        <v>36.9</v>
      </c>
      <c r="E21" s="43">
        <v>25.8</v>
      </c>
      <c r="H21" s="173"/>
      <c r="I21" s="145">
        <v>750</v>
      </c>
      <c r="J21" s="67">
        <v>0.4891618479494913</v>
      </c>
      <c r="K21" s="67">
        <v>0.18703630598207749</v>
      </c>
      <c r="L21" s="47">
        <f t="shared" si="0"/>
        <v>0.32380184606843126</v>
      </c>
      <c r="M21" s="48">
        <v>2.387</v>
      </c>
      <c r="N21" s="48">
        <v>78.866747000000004</v>
      </c>
      <c r="O21" s="48">
        <v>294.426221</v>
      </c>
      <c r="P21" s="48">
        <v>32.0864416585732</v>
      </c>
    </row>
    <row r="22" spans="1:16" ht="15.75" thickBot="1">
      <c r="A22" s="182"/>
      <c r="B22" s="43">
        <v>700</v>
      </c>
      <c r="C22" s="43">
        <v>38.5</v>
      </c>
      <c r="D22" s="43">
        <v>50.3</v>
      </c>
      <c r="E22" s="43">
        <v>11.2</v>
      </c>
      <c r="H22" s="173" t="s">
        <v>17</v>
      </c>
      <c r="I22" s="145">
        <v>500</v>
      </c>
      <c r="J22" s="67">
        <v>0.30067872736351953</v>
      </c>
      <c r="K22" s="67">
        <v>0.47809627325358639</v>
      </c>
      <c r="L22" s="47">
        <f t="shared" si="0"/>
        <v>0.22122499938289408</v>
      </c>
      <c r="M22" s="48">
        <v>1.92</v>
      </c>
      <c r="N22" s="48">
        <v>17.2238732</v>
      </c>
      <c r="O22" s="48">
        <v>26.156370299999999</v>
      </c>
      <c r="P22" s="48">
        <v>2.3258707955870741</v>
      </c>
    </row>
    <row r="23" spans="1:16" ht="15.75" thickBot="1">
      <c r="A23" s="183"/>
      <c r="B23" s="43">
        <v>800</v>
      </c>
      <c r="C23" s="43">
        <v>34.799999999999997</v>
      </c>
      <c r="D23" s="43">
        <v>44.1</v>
      </c>
      <c r="E23" s="43">
        <v>21.1</v>
      </c>
      <c r="H23" s="173"/>
      <c r="I23" s="145">
        <v>600</v>
      </c>
      <c r="J23" s="67">
        <v>0.26905443228826958</v>
      </c>
      <c r="K23" s="67">
        <v>0.41017779939239468</v>
      </c>
      <c r="L23" s="47">
        <f t="shared" si="0"/>
        <v>0.32076776831933579</v>
      </c>
      <c r="M23" s="48">
        <v>2.3919999999999999</v>
      </c>
      <c r="N23" s="48">
        <v>29.067491700000001</v>
      </c>
      <c r="O23" s="48">
        <v>44.080700700000001</v>
      </c>
      <c r="P23" s="48">
        <v>6.7042265340984812</v>
      </c>
    </row>
    <row r="24" spans="1:16" ht="15.75" thickBot="1">
      <c r="A24" s="184" t="s">
        <v>15</v>
      </c>
      <c r="B24" s="42">
        <v>600</v>
      </c>
      <c r="C24" s="42">
        <v>56.7</v>
      </c>
      <c r="D24" s="42">
        <v>23.9</v>
      </c>
      <c r="E24" s="42">
        <v>19.399999999999999</v>
      </c>
      <c r="H24" s="173"/>
      <c r="I24" s="145">
        <v>700</v>
      </c>
      <c r="J24" s="67">
        <v>0.21021728479304139</v>
      </c>
      <c r="K24" s="67">
        <v>0.26137992841069763</v>
      </c>
      <c r="L24" s="47">
        <f t="shared" si="0"/>
        <v>0.52840278679626107</v>
      </c>
      <c r="M24" s="48">
        <v>1.919</v>
      </c>
      <c r="N24" s="48">
        <v>66.389893299999997</v>
      </c>
      <c r="O24" s="48">
        <v>91.411693400000004</v>
      </c>
      <c r="P24" s="48">
        <v>11.990355552152369</v>
      </c>
    </row>
    <row r="25" spans="1:16" ht="15.75" thickBot="1">
      <c r="A25" s="185"/>
      <c r="B25" s="42">
        <v>760</v>
      </c>
      <c r="C25" s="42">
        <v>46.2</v>
      </c>
      <c r="D25" s="42">
        <v>24.6</v>
      </c>
      <c r="E25" s="42">
        <v>29.3</v>
      </c>
      <c r="H25" s="173"/>
      <c r="I25" s="145">
        <v>800</v>
      </c>
      <c r="J25" s="67">
        <v>0.18369298998078251</v>
      </c>
      <c r="K25" s="67">
        <v>0.2409411814294494</v>
      </c>
      <c r="L25" s="47">
        <f t="shared" si="0"/>
        <v>0.57536582858976804</v>
      </c>
      <c r="M25" s="48">
        <v>1.2130000000000001</v>
      </c>
      <c r="N25" s="48">
        <v>73.825917399999994</v>
      </c>
      <c r="O25" s="48">
        <v>79.312134599999993</v>
      </c>
      <c r="P25" s="48">
        <v>12.76873353753084</v>
      </c>
    </row>
  </sheetData>
  <mergeCells count="21">
    <mergeCell ref="A1:A2"/>
    <mergeCell ref="B1:B2"/>
    <mergeCell ref="C1:E1"/>
    <mergeCell ref="A20:A23"/>
    <mergeCell ref="A24:A25"/>
    <mergeCell ref="A3:A6"/>
    <mergeCell ref="A7:A10"/>
    <mergeCell ref="A11:A13"/>
    <mergeCell ref="A14:A15"/>
    <mergeCell ref="A16:A19"/>
    <mergeCell ref="M1:P1"/>
    <mergeCell ref="H15:H16"/>
    <mergeCell ref="H17:H19"/>
    <mergeCell ref="H20:H21"/>
    <mergeCell ref="H22:H25"/>
    <mergeCell ref="J1:L1"/>
    <mergeCell ref="I1:I2"/>
    <mergeCell ref="H1:H2"/>
    <mergeCell ref="H3:H6"/>
    <mergeCell ref="H7:H10"/>
    <mergeCell ref="H11:H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EFF8-7D81-46B2-9B4F-BC50957FB6E4}">
  <dimension ref="A1:M33"/>
  <sheetViews>
    <sheetView workbookViewId="0">
      <selection activeCell="C2" sqref="C2"/>
    </sheetView>
  </sheetViews>
  <sheetFormatPr defaultRowHeight="15"/>
  <cols>
    <col min="1" max="1" width="12.7109375" bestFit="1" customWidth="1"/>
    <col min="2" max="2" width="14.42578125" bestFit="1" customWidth="1"/>
    <col min="3" max="3" width="12.140625" bestFit="1" customWidth="1"/>
    <col min="4" max="5" width="12" bestFit="1" customWidth="1"/>
    <col min="6" max="6" width="16.5703125" bestFit="1" customWidth="1"/>
  </cols>
  <sheetData>
    <row r="1" spans="1:13">
      <c r="A1" s="7" t="s">
        <v>89</v>
      </c>
      <c r="B1" s="7" t="s">
        <v>45</v>
      </c>
      <c r="C1" s="7" t="s">
        <v>103</v>
      </c>
      <c r="D1" s="7" t="s">
        <v>104</v>
      </c>
      <c r="E1" s="7" t="s">
        <v>105</v>
      </c>
      <c r="F1" s="7" t="s">
        <v>106</v>
      </c>
      <c r="I1" s="7"/>
      <c r="J1" s="7"/>
      <c r="K1" s="7"/>
      <c r="L1" s="7"/>
      <c r="M1" s="7"/>
    </row>
    <row r="2" spans="1:13">
      <c r="A2" t="s">
        <v>90</v>
      </c>
      <c r="B2" t="s">
        <v>40</v>
      </c>
      <c r="C2" s="6">
        <v>99.86626186159512</v>
      </c>
      <c r="D2" s="6">
        <v>0.1337381384048868</v>
      </c>
      <c r="E2" s="6">
        <v>0</v>
      </c>
      <c r="F2" s="6">
        <f>100-D2-E2</f>
        <v>99.86626186159512</v>
      </c>
    </row>
    <row r="3" spans="1:13">
      <c r="A3" t="s">
        <v>91</v>
      </c>
      <c r="B3" t="s">
        <v>40</v>
      </c>
      <c r="C3" s="6">
        <v>99.900069272046906</v>
      </c>
      <c r="D3" s="6">
        <v>9.9930727953093865E-2</v>
      </c>
      <c r="E3" s="6">
        <v>0</v>
      </c>
      <c r="F3" s="6">
        <f t="shared" ref="F3:F25" si="0">100-D3-E3</f>
        <v>99.900069272046906</v>
      </c>
    </row>
    <row r="4" spans="1:13">
      <c r="A4" t="s">
        <v>92</v>
      </c>
      <c r="B4" t="s">
        <v>40</v>
      </c>
      <c r="C4" s="6">
        <v>99.871730707403501</v>
      </c>
      <c r="D4" s="6">
        <v>0.1282692925965086</v>
      </c>
      <c r="E4" s="6">
        <v>0</v>
      </c>
      <c r="F4" s="6">
        <f t="shared" si="0"/>
        <v>99.871730707403486</v>
      </c>
    </row>
    <row r="5" spans="1:13">
      <c r="A5" t="s">
        <v>93</v>
      </c>
      <c r="B5" t="s">
        <v>40</v>
      </c>
      <c r="C5" s="6">
        <v>99.978124616766479</v>
      </c>
      <c r="D5" s="6">
        <v>2.1875383233513089E-2</v>
      </c>
      <c r="E5" s="6">
        <v>0</v>
      </c>
      <c r="F5" s="6">
        <f t="shared" si="0"/>
        <v>99.978124616766493</v>
      </c>
    </row>
    <row r="6" spans="1:13">
      <c r="A6" t="s">
        <v>94</v>
      </c>
      <c r="B6" t="s">
        <v>40</v>
      </c>
      <c r="C6" s="6">
        <v>98.903900920590772</v>
      </c>
      <c r="D6" s="6">
        <v>1.096099079409232</v>
      </c>
      <c r="E6" s="6">
        <v>20.597390555665939</v>
      </c>
      <c r="F6" s="6">
        <f t="shared" si="0"/>
        <v>78.306510364924833</v>
      </c>
    </row>
    <row r="7" spans="1:13">
      <c r="A7" t="s">
        <v>94</v>
      </c>
      <c r="B7" t="s">
        <v>40</v>
      </c>
      <c r="C7" s="6">
        <v>98.903900920590772</v>
      </c>
      <c r="D7" s="6">
        <v>1.096099079409232</v>
      </c>
      <c r="E7" s="6">
        <v>9.7357440890125186</v>
      </c>
      <c r="F7" s="6">
        <f t="shared" si="0"/>
        <v>89.168156831578258</v>
      </c>
    </row>
    <row r="8" spans="1:13">
      <c r="A8" t="s">
        <v>94</v>
      </c>
      <c r="B8" t="s">
        <v>40</v>
      </c>
      <c r="C8" s="6">
        <v>98.903900920590772</v>
      </c>
      <c r="D8" s="6">
        <v>1.096099079409232</v>
      </c>
      <c r="E8" s="6">
        <v>2.3180343069077431</v>
      </c>
      <c r="F8" s="6">
        <f t="shared" si="0"/>
        <v>96.585866613683024</v>
      </c>
    </row>
    <row r="9" spans="1:13">
      <c r="A9" t="s">
        <v>94</v>
      </c>
      <c r="B9" t="s">
        <v>40</v>
      </c>
      <c r="C9" s="6">
        <v>98.903900920590772</v>
      </c>
      <c r="D9" s="6">
        <v>1.096099079409232</v>
      </c>
      <c r="E9" s="6">
        <v>26.028213788992641</v>
      </c>
      <c r="F9" s="6">
        <f t="shared" si="0"/>
        <v>72.875687131598127</v>
      </c>
    </row>
    <row r="10" spans="1:13">
      <c r="A10" t="s">
        <v>95</v>
      </c>
      <c r="B10" t="s">
        <v>40</v>
      </c>
      <c r="C10" s="6">
        <v>99.042982979005231</v>
      </c>
      <c r="D10" s="6">
        <v>0.95701702099476771</v>
      </c>
      <c r="E10" s="6">
        <v>20.597390555665939</v>
      </c>
      <c r="F10" s="6">
        <f t="shared" si="0"/>
        <v>78.445592423339292</v>
      </c>
    </row>
    <row r="11" spans="1:13">
      <c r="A11" t="s">
        <v>95</v>
      </c>
      <c r="B11" t="s">
        <v>40</v>
      </c>
      <c r="C11" s="6">
        <v>99.042982979005231</v>
      </c>
      <c r="D11" s="6">
        <v>0.95701702099476771</v>
      </c>
      <c r="E11" s="6">
        <v>9.7357440890125186</v>
      </c>
      <c r="F11" s="6">
        <f t="shared" si="0"/>
        <v>89.307238889992718</v>
      </c>
    </row>
    <row r="12" spans="1:13">
      <c r="A12" t="s">
        <v>95</v>
      </c>
      <c r="B12" t="s">
        <v>40</v>
      </c>
      <c r="C12" s="6">
        <v>99.042982979005231</v>
      </c>
      <c r="D12" s="6">
        <v>0.95701702099476771</v>
      </c>
      <c r="E12" s="6">
        <v>2.3180343069077431</v>
      </c>
      <c r="F12" s="6">
        <f t="shared" si="0"/>
        <v>96.724948672097483</v>
      </c>
    </row>
    <row r="13" spans="1:13">
      <c r="A13" t="s">
        <v>95</v>
      </c>
      <c r="B13" t="s">
        <v>40</v>
      </c>
      <c r="C13" s="6">
        <v>99.042982979005231</v>
      </c>
      <c r="D13" s="6">
        <v>0.95701702099476771</v>
      </c>
      <c r="E13" s="6">
        <v>26.028213788992641</v>
      </c>
      <c r="F13" s="6">
        <f t="shared" si="0"/>
        <v>73.014769190012586</v>
      </c>
    </row>
    <row r="14" spans="1:13">
      <c r="A14" t="s">
        <v>96</v>
      </c>
      <c r="B14" t="s">
        <v>40</v>
      </c>
      <c r="C14" s="6">
        <v>98.956884561891513</v>
      </c>
      <c r="D14" s="6">
        <v>1.0431154381084839</v>
      </c>
      <c r="E14" s="6">
        <v>20.597390555665939</v>
      </c>
      <c r="F14" s="6">
        <f t="shared" si="0"/>
        <v>78.359494006225574</v>
      </c>
    </row>
    <row r="15" spans="1:13">
      <c r="A15" t="s">
        <v>96</v>
      </c>
      <c r="B15" t="s">
        <v>40</v>
      </c>
      <c r="C15" s="6">
        <v>98.956884561891513</v>
      </c>
      <c r="D15" s="6">
        <v>1.0431154381084839</v>
      </c>
      <c r="E15" s="6">
        <v>9.7357440890125186</v>
      </c>
      <c r="F15" s="6">
        <f t="shared" si="0"/>
        <v>89.221140472879</v>
      </c>
    </row>
    <row r="16" spans="1:13">
      <c r="A16" t="s">
        <v>96</v>
      </c>
      <c r="B16" t="s">
        <v>40</v>
      </c>
      <c r="C16" s="6">
        <v>98.956884561891513</v>
      </c>
      <c r="D16" s="6">
        <v>1.0431154381084839</v>
      </c>
      <c r="E16" s="6">
        <v>2.3180343069077431</v>
      </c>
      <c r="F16" s="6">
        <f t="shared" si="0"/>
        <v>96.638850254983765</v>
      </c>
    </row>
    <row r="17" spans="1:6">
      <c r="A17" t="s">
        <v>96</v>
      </c>
      <c r="B17" t="s">
        <v>40</v>
      </c>
      <c r="C17" s="6">
        <v>98.956884561891513</v>
      </c>
      <c r="D17" s="6">
        <v>1.0431154381084839</v>
      </c>
      <c r="E17" s="6">
        <v>26.028213788992641</v>
      </c>
      <c r="F17" s="6">
        <f t="shared" si="0"/>
        <v>72.928670772898869</v>
      </c>
    </row>
    <row r="18" spans="1:6">
      <c r="A18" t="s">
        <v>97</v>
      </c>
      <c r="B18" t="s">
        <v>40</v>
      </c>
      <c r="C18" s="6">
        <v>99.119146963375059</v>
      </c>
      <c r="D18" s="6">
        <v>0.88085303662494219</v>
      </c>
      <c r="E18" s="6">
        <v>20.597390555665939</v>
      </c>
      <c r="F18" s="6">
        <f t="shared" si="0"/>
        <v>78.52175640770912</v>
      </c>
    </row>
    <row r="19" spans="1:6">
      <c r="A19" t="s">
        <v>97</v>
      </c>
      <c r="B19" t="s">
        <v>40</v>
      </c>
      <c r="C19" s="6">
        <v>99.119146963375059</v>
      </c>
      <c r="D19" s="6">
        <v>0.88085303662494219</v>
      </c>
      <c r="E19" s="6">
        <v>9.7357440890125186</v>
      </c>
      <c r="F19" s="6">
        <f t="shared" si="0"/>
        <v>89.383402874362545</v>
      </c>
    </row>
    <row r="20" spans="1:6">
      <c r="A20" t="s">
        <v>97</v>
      </c>
      <c r="B20" t="s">
        <v>40</v>
      </c>
      <c r="C20" s="6">
        <v>99.119146963375059</v>
      </c>
      <c r="D20" s="6">
        <v>0.88085303662494219</v>
      </c>
      <c r="E20" s="6">
        <v>2.3180343069077431</v>
      </c>
      <c r="F20" s="6">
        <f t="shared" si="0"/>
        <v>96.801112656467311</v>
      </c>
    </row>
    <row r="21" spans="1:6">
      <c r="A21" t="s">
        <v>97</v>
      </c>
      <c r="B21" t="s">
        <v>40</v>
      </c>
      <c r="C21" s="6">
        <v>99.119146963375059</v>
      </c>
      <c r="D21" s="6">
        <v>0.88085303662494219</v>
      </c>
      <c r="E21" s="6">
        <v>26.028213788992641</v>
      </c>
      <c r="F21" s="6">
        <f t="shared" si="0"/>
        <v>73.090933174382414</v>
      </c>
    </row>
    <row r="22" spans="1:6">
      <c r="A22" t="s">
        <v>98</v>
      </c>
      <c r="B22" t="s">
        <v>40</v>
      </c>
      <c r="C22" s="6">
        <v>97.073427547976181</v>
      </c>
      <c r="D22" s="6">
        <v>2.9265724520238261</v>
      </c>
      <c r="E22" s="6">
        <v>0</v>
      </c>
      <c r="F22" s="6">
        <f t="shared" si="0"/>
        <v>97.073427547976181</v>
      </c>
    </row>
    <row r="23" spans="1:6">
      <c r="A23" t="s">
        <v>98</v>
      </c>
      <c r="B23" t="s">
        <v>40</v>
      </c>
      <c r="C23" s="6">
        <v>97.073427547976181</v>
      </c>
      <c r="D23" s="6">
        <v>2.9265724520238261</v>
      </c>
      <c r="E23" s="6">
        <v>10.04635030091565</v>
      </c>
      <c r="F23" s="6">
        <f t="shared" si="0"/>
        <v>87.027077247060532</v>
      </c>
    </row>
    <row r="24" spans="1:6">
      <c r="A24" t="s">
        <v>99</v>
      </c>
      <c r="B24" t="s">
        <v>40</v>
      </c>
      <c r="C24" s="6">
        <v>99.907092938030999</v>
      </c>
      <c r="D24" s="6">
        <v>9.2907061969010343E-2</v>
      </c>
      <c r="E24" s="6">
        <v>0</v>
      </c>
      <c r="F24" s="6">
        <f t="shared" si="0"/>
        <v>99.907092938030985</v>
      </c>
    </row>
    <row r="25" spans="1:6">
      <c r="A25" t="s">
        <v>99</v>
      </c>
      <c r="B25" t="s">
        <v>40</v>
      </c>
      <c r="C25" s="6">
        <v>99.907092938030999</v>
      </c>
      <c r="D25" s="6">
        <v>9.2907061969010343E-2</v>
      </c>
      <c r="E25" s="6">
        <v>10.04635030091565</v>
      </c>
      <c r="F25" s="6">
        <f t="shared" si="0"/>
        <v>89.860742637115337</v>
      </c>
    </row>
    <row r="26" spans="1:6">
      <c r="C26" s="6"/>
      <c r="D26" s="6"/>
      <c r="E26" s="6"/>
      <c r="F26" s="6"/>
    </row>
    <row r="27" spans="1:6">
      <c r="C27" s="6"/>
      <c r="D27" s="6"/>
      <c r="E27" s="6"/>
      <c r="F27" s="6"/>
    </row>
    <row r="28" spans="1:6">
      <c r="C28" s="6"/>
      <c r="D28" s="6"/>
      <c r="E28" s="6"/>
      <c r="F28" s="6"/>
    </row>
    <row r="29" spans="1:6">
      <c r="C29" s="6"/>
      <c r="D29" s="6"/>
      <c r="E29" s="6"/>
      <c r="F29" s="6"/>
    </row>
    <row r="30" spans="1:6">
      <c r="C30" s="6"/>
      <c r="D30" s="6"/>
      <c r="E30" s="6"/>
      <c r="F30" s="6"/>
    </row>
    <row r="31" spans="1:6">
      <c r="C31" s="6"/>
      <c r="D31" s="6"/>
      <c r="E31" s="6"/>
      <c r="F31" s="6"/>
    </row>
    <row r="32" spans="1:6">
      <c r="C32" s="6"/>
      <c r="D32" s="6"/>
      <c r="E32" s="6"/>
      <c r="F32" s="6"/>
    </row>
    <row r="33" spans="3:6">
      <c r="C33" s="6"/>
      <c r="D33" s="6"/>
      <c r="E33" s="6"/>
      <c r="F33" s="6"/>
    </row>
  </sheetData>
  <sortState xmlns:xlrd2="http://schemas.microsoft.com/office/spreadsheetml/2017/richdata2" ref="I2:M34">
    <sortCondition ref="J2:J34"/>
    <sortCondition ref="I2:I3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5FFF-5605-4C82-A194-A6DE9B3E20D0}">
  <dimension ref="A3:J20"/>
  <sheetViews>
    <sheetView workbookViewId="0">
      <selection activeCell="A4" sqref="A4:A19"/>
    </sheetView>
  </sheetViews>
  <sheetFormatPr defaultRowHeight="15"/>
  <cols>
    <col min="1" max="1" width="24" bestFit="1" customWidth="1"/>
  </cols>
  <sheetData>
    <row r="3" spans="1:10">
      <c r="B3" t="s">
        <v>51</v>
      </c>
      <c r="C3" t="s">
        <v>51</v>
      </c>
      <c r="D3" t="s">
        <v>54</v>
      </c>
      <c r="E3" t="s">
        <v>55</v>
      </c>
      <c r="F3" t="s">
        <v>123</v>
      </c>
      <c r="G3" t="s">
        <v>123</v>
      </c>
      <c r="H3" t="s">
        <v>57</v>
      </c>
      <c r="I3" t="s">
        <v>58</v>
      </c>
      <c r="J3" t="s">
        <v>124</v>
      </c>
    </row>
    <row r="4" spans="1:10">
      <c r="A4" t="s">
        <v>107</v>
      </c>
      <c r="B4" s="4">
        <v>886</v>
      </c>
      <c r="C4" s="4">
        <v>1130</v>
      </c>
      <c r="D4" s="4">
        <v>1880</v>
      </c>
      <c r="E4" s="4">
        <v>1690</v>
      </c>
      <c r="F4" s="4">
        <v>361</v>
      </c>
      <c r="G4" s="4">
        <v>3499</v>
      </c>
      <c r="H4" s="4">
        <v>2190</v>
      </c>
      <c r="I4" s="4">
        <v>2010</v>
      </c>
      <c r="J4" s="4">
        <v>1390</v>
      </c>
    </row>
    <row r="5" spans="1:10">
      <c r="A5" t="s">
        <v>108</v>
      </c>
      <c r="B5" s="4">
        <v>1560</v>
      </c>
      <c r="C5" s="4">
        <v>2313</v>
      </c>
      <c r="D5" s="4">
        <v>4260</v>
      </c>
      <c r="E5" s="4">
        <v>4740</v>
      </c>
      <c r="F5" s="4">
        <v>1160</v>
      </c>
      <c r="G5" s="4">
        <v>5456</v>
      </c>
      <c r="H5" s="4">
        <v>257</v>
      </c>
      <c r="I5" s="4">
        <v>219</v>
      </c>
      <c r="J5" s="4">
        <v>169</v>
      </c>
    </row>
    <row r="6" spans="1:10">
      <c r="A6" t="s">
        <v>109</v>
      </c>
      <c r="B6" s="4">
        <v>62.4</v>
      </c>
      <c r="C6" s="4">
        <v>84.7</v>
      </c>
      <c r="D6" s="4">
        <v>152</v>
      </c>
      <c r="E6" s="4">
        <v>123</v>
      </c>
      <c r="F6" s="4">
        <v>16.100000000000001</v>
      </c>
      <c r="G6" s="4">
        <v>155</v>
      </c>
      <c r="H6" s="4">
        <v>73</v>
      </c>
      <c r="I6" s="4">
        <v>44</v>
      </c>
      <c r="J6" s="4">
        <v>29.8</v>
      </c>
    </row>
    <row r="7" spans="1:10">
      <c r="A7" t="s">
        <v>110</v>
      </c>
      <c r="B7" s="4">
        <v>312</v>
      </c>
      <c r="C7" s="4">
        <v>460</v>
      </c>
      <c r="D7" s="4">
        <v>859</v>
      </c>
      <c r="E7" s="4">
        <v>694</v>
      </c>
      <c r="F7" s="4">
        <v>127</v>
      </c>
      <c r="G7" s="4">
        <v>1403</v>
      </c>
      <c r="H7" s="4">
        <v>470</v>
      </c>
      <c r="I7" s="4">
        <v>303</v>
      </c>
      <c r="J7" s="4">
        <v>223</v>
      </c>
    </row>
    <row r="8" spans="1:10">
      <c r="A8" t="s">
        <v>111</v>
      </c>
      <c r="B8" s="4">
        <v>178</v>
      </c>
      <c r="C8" s="4">
        <v>224</v>
      </c>
      <c r="D8" s="4">
        <v>480</v>
      </c>
      <c r="E8" s="4">
        <v>456</v>
      </c>
      <c r="F8" s="4">
        <v>118</v>
      </c>
      <c r="G8" s="4">
        <v>1300</v>
      </c>
      <c r="H8" s="4">
        <v>558</v>
      </c>
      <c r="I8" s="4">
        <v>395</v>
      </c>
      <c r="J8" s="4">
        <v>297</v>
      </c>
    </row>
    <row r="9" spans="1:10">
      <c r="A9" t="s">
        <v>112</v>
      </c>
      <c r="B9" s="4">
        <v>56.9</v>
      </c>
      <c r="C9" s="4">
        <v>73</v>
      </c>
      <c r="D9" s="4">
        <v>155</v>
      </c>
      <c r="E9" s="4">
        <v>148</v>
      </c>
      <c r="F9" s="4">
        <v>38.799999999999997</v>
      </c>
      <c r="G9" s="4">
        <v>464</v>
      </c>
      <c r="H9" s="4">
        <v>191</v>
      </c>
      <c r="I9" s="4">
        <v>141</v>
      </c>
      <c r="J9" s="4">
        <v>98.7</v>
      </c>
    </row>
    <row r="10" spans="1:10">
      <c r="A10" t="s">
        <v>113</v>
      </c>
      <c r="B10" s="4">
        <v>51.6</v>
      </c>
      <c r="C10" s="4">
        <v>62.3</v>
      </c>
      <c r="D10" s="4">
        <v>143</v>
      </c>
      <c r="E10" s="4">
        <v>138</v>
      </c>
      <c r="F10" s="4">
        <v>43.9</v>
      </c>
      <c r="G10" s="4">
        <v>425</v>
      </c>
      <c r="H10" s="4">
        <v>126</v>
      </c>
      <c r="I10" s="4">
        <v>98.1</v>
      </c>
      <c r="J10" s="4">
        <v>76.400000000000006</v>
      </c>
    </row>
    <row r="11" spans="1:10">
      <c r="A11" t="s">
        <v>114</v>
      </c>
      <c r="B11" s="4">
        <v>47.7</v>
      </c>
      <c r="C11" s="4">
        <v>57.6</v>
      </c>
      <c r="D11" s="4">
        <v>120</v>
      </c>
      <c r="E11" s="4">
        <v>118</v>
      </c>
      <c r="F11" s="4">
        <v>39.700000000000003</v>
      </c>
      <c r="G11" s="4">
        <v>390</v>
      </c>
      <c r="H11" s="4">
        <v>129</v>
      </c>
      <c r="I11" s="4">
        <v>95.9</v>
      </c>
      <c r="J11" s="4">
        <v>74</v>
      </c>
    </row>
    <row r="12" spans="1:10">
      <c r="A12" t="s">
        <v>115</v>
      </c>
      <c r="B12" s="4">
        <v>22.6</v>
      </c>
      <c r="C12" s="4">
        <v>28.1</v>
      </c>
      <c r="D12" s="4">
        <v>55.2</v>
      </c>
      <c r="E12" s="4">
        <v>47.1</v>
      </c>
      <c r="F12" s="4">
        <v>19.100000000000001</v>
      </c>
      <c r="G12" s="4">
        <v>162</v>
      </c>
      <c r="H12" s="4">
        <v>96.1</v>
      </c>
      <c r="I12" s="4">
        <v>73.599999999999994</v>
      </c>
      <c r="J12" s="4">
        <v>56.9</v>
      </c>
    </row>
    <row r="13" spans="1:10">
      <c r="A13" t="s">
        <v>116</v>
      </c>
      <c r="B13" s="4">
        <v>19</v>
      </c>
      <c r="C13" s="4">
        <v>24.1</v>
      </c>
      <c r="D13" s="4">
        <v>47.1</v>
      </c>
      <c r="E13" s="4">
        <v>40.200000000000003</v>
      </c>
      <c r="F13" s="4">
        <v>20.9</v>
      </c>
      <c r="G13" s="4">
        <v>135</v>
      </c>
      <c r="H13" s="4">
        <v>145</v>
      </c>
      <c r="I13" s="4">
        <v>127</v>
      </c>
      <c r="J13" s="4">
        <v>82.9</v>
      </c>
    </row>
    <row r="14" spans="1:10">
      <c r="A14" t="s">
        <v>117</v>
      </c>
      <c r="B14" s="4">
        <v>8.25</v>
      </c>
      <c r="C14" s="4">
        <v>9.82</v>
      </c>
      <c r="D14" s="4">
        <v>22.8</v>
      </c>
      <c r="E14" s="4">
        <v>18.2</v>
      </c>
      <c r="F14" s="4">
        <v>11.1</v>
      </c>
      <c r="G14" s="4">
        <v>60.9</v>
      </c>
      <c r="H14" s="4">
        <v>26.8</v>
      </c>
      <c r="I14" s="4">
        <v>22.1</v>
      </c>
      <c r="J14" s="4">
        <v>17.7</v>
      </c>
    </row>
    <row r="15" spans="1:10">
      <c r="A15" t="s">
        <v>118</v>
      </c>
      <c r="B15" s="4">
        <v>6.65</v>
      </c>
      <c r="C15" s="4">
        <v>7.44</v>
      </c>
      <c r="D15" s="4">
        <v>18.399999999999999</v>
      </c>
      <c r="E15" s="4">
        <v>14.6</v>
      </c>
      <c r="F15" s="4">
        <v>9.61</v>
      </c>
      <c r="G15" s="4">
        <v>46.9</v>
      </c>
      <c r="H15" s="4">
        <v>14.4</v>
      </c>
      <c r="I15" s="4">
        <v>12.1</v>
      </c>
      <c r="J15" s="4">
        <v>8.65</v>
      </c>
    </row>
    <row r="16" spans="1:10">
      <c r="A16" t="s">
        <v>119</v>
      </c>
      <c r="B16" s="4">
        <v>15.5</v>
      </c>
      <c r="C16" s="4">
        <v>18</v>
      </c>
      <c r="D16" s="4">
        <v>41.2</v>
      </c>
      <c r="E16" s="4">
        <v>34</v>
      </c>
      <c r="F16" s="4">
        <v>19.600000000000001</v>
      </c>
      <c r="G16" s="4">
        <v>121</v>
      </c>
      <c r="H16" s="4">
        <v>36.200000000000003</v>
      </c>
      <c r="I16" s="4">
        <v>28.9</v>
      </c>
      <c r="J16" s="4">
        <v>22.5</v>
      </c>
    </row>
    <row r="17" spans="1:10">
      <c r="A17" t="s">
        <v>120</v>
      </c>
      <c r="B17" s="4">
        <v>5.24</v>
      </c>
      <c r="C17" s="4">
        <v>5.76</v>
      </c>
      <c r="D17" s="4">
        <v>14.2</v>
      </c>
      <c r="E17" s="4">
        <v>11.1</v>
      </c>
      <c r="F17" s="4">
        <v>7.91</v>
      </c>
      <c r="G17" s="4">
        <v>51.5</v>
      </c>
      <c r="H17" s="4">
        <v>13.1</v>
      </c>
      <c r="I17" s="4">
        <v>10.3</v>
      </c>
      <c r="J17" s="4">
        <v>8.19</v>
      </c>
    </row>
    <row r="18" spans="1:10">
      <c r="A18" t="s">
        <v>121</v>
      </c>
      <c r="B18" s="4">
        <v>3.87</v>
      </c>
      <c r="C18" s="4">
        <v>4.1399999999999997</v>
      </c>
      <c r="D18" s="4">
        <v>10.3</v>
      </c>
      <c r="E18" s="4">
        <v>8.89</v>
      </c>
      <c r="F18" s="4">
        <v>7.58</v>
      </c>
      <c r="G18" s="4">
        <v>40.299999999999997</v>
      </c>
      <c r="H18" s="4">
        <v>9.15</v>
      </c>
      <c r="I18" s="4">
        <v>7.03</v>
      </c>
      <c r="J18" s="4">
        <v>5.41</v>
      </c>
    </row>
    <row r="19" spans="1:10">
      <c r="A19" t="s">
        <v>122</v>
      </c>
      <c r="B19" s="4">
        <v>1.64</v>
      </c>
      <c r="C19" s="4">
        <v>1.94</v>
      </c>
      <c r="D19" s="4">
        <v>4.42</v>
      </c>
      <c r="E19" s="4">
        <v>3.41</v>
      </c>
      <c r="F19" s="4">
        <v>2.17</v>
      </c>
      <c r="G19" s="4">
        <v>12</v>
      </c>
      <c r="H19" s="4">
        <v>5.91</v>
      </c>
      <c r="I19" s="4">
        <v>3.89</v>
      </c>
      <c r="J19" s="4">
        <v>2.98</v>
      </c>
    </row>
    <row r="20" spans="1:10">
      <c r="A20" t="s">
        <v>125</v>
      </c>
      <c r="B20" s="39">
        <f>SUM(B4:B19)</f>
        <v>3237.3499999999995</v>
      </c>
      <c r="C20" s="39">
        <f t="shared" ref="C20:J20" si="0">SUM(C4:C19)</f>
        <v>4503.9000000000005</v>
      </c>
      <c r="D20" s="39">
        <f t="shared" si="0"/>
        <v>8262.6200000000008</v>
      </c>
      <c r="E20" s="39">
        <f t="shared" si="0"/>
        <v>8284.5000000000018</v>
      </c>
      <c r="F20" s="39">
        <f t="shared" si="0"/>
        <v>2002.4699999999998</v>
      </c>
      <c r="G20" s="39">
        <f t="shared" si="0"/>
        <v>13721.599999999999</v>
      </c>
      <c r="H20" s="39">
        <f t="shared" si="0"/>
        <v>4340.66</v>
      </c>
      <c r="I20" s="39">
        <f t="shared" si="0"/>
        <v>3590.92</v>
      </c>
      <c r="J20" s="39">
        <f t="shared" si="0"/>
        <v>2563.13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Table 1</vt:lpstr>
      <vt:lpstr>total conc</vt:lpstr>
      <vt:lpstr>RE</vt:lpstr>
      <vt:lpstr>Sheet2</vt:lpstr>
      <vt:lpstr>congeners</vt:lpstr>
      <vt:lpstr>Sheet1</vt:lpstr>
      <vt:lpstr>yields</vt:lpstr>
      <vt:lpstr>mass balance dioxin</vt:lpstr>
      <vt:lpstr>PAHs</vt:lpstr>
      <vt:lpstr>percent particle dioxin</vt:lpstr>
      <vt:lpstr>percent particle PAH</vt:lpstr>
      <vt:lpstr>EF dioxin</vt:lpstr>
      <vt:lpstr>EF PAH</vt:lpstr>
      <vt:lpstr>PAH distribution</vt:lpstr>
      <vt:lpstr>TOTAL emissions</vt:lpstr>
      <vt:lpstr>FB kast</vt:lpstr>
      <vt:lpstr>Sheet4</vt:lpstr>
      <vt:lpstr>FB</vt:lpstr>
      <vt:lpstr>Mass balance PCB</vt:lpstr>
      <vt:lpstr>PAH_BOGP</vt:lpstr>
      <vt:lpstr>mass balance</vt:lpstr>
      <vt:lpstr>oil</vt:lpstr>
      <vt:lpstr>oil congeners</vt:lpstr>
      <vt:lpstr>Sheet6</vt:lpstr>
      <vt:lpstr>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Katinka Krahn</dc:creator>
  <cp:lastModifiedBy>Katinka Krahn</cp:lastModifiedBy>
  <dcterms:created xsi:type="dcterms:W3CDTF">2023-02-17T11:04:12Z</dcterms:created>
  <dcterms:modified xsi:type="dcterms:W3CDTF">2023-06-02T13:18:24Z</dcterms:modified>
</cp:coreProperties>
</file>