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VOW\Dioxins_PAH_article\processed_data\"/>
    </mc:Choice>
  </mc:AlternateContent>
  <xr:revisionPtr revIDLastSave="0" documentId="13_ncr:1_{5574FD1E-1A3B-44B5-B07D-3363FCE69AF5}" xr6:coauthVersionLast="47" xr6:coauthVersionMax="47" xr10:uidLastSave="{00000000-0000-0000-0000-000000000000}"/>
  <bookViews>
    <workbookView xWindow="-120" yWindow="-120" windowWidth="19440" windowHeight="10440" firstSheet="5" activeTab="9" xr2:uid="{1229705C-DB8E-4BE0-AB5A-E5CD12430718}"/>
  </bookViews>
  <sheets>
    <sheet name="Table 1" sheetId="1" r:id="rId1"/>
    <sheet name="total conc" sheetId="15" r:id="rId2"/>
    <sheet name="RE" sheetId="2" r:id="rId3"/>
    <sheet name="yields" sheetId="12" r:id="rId4"/>
    <sheet name="mass balance dioxin" sheetId="9" r:id="rId5"/>
    <sheet name="PAHs" sheetId="11" r:id="rId6"/>
    <sheet name="percent particle dioxin" sheetId="4" r:id="rId7"/>
    <sheet name="percent particle PAH" sheetId="5" r:id="rId8"/>
    <sheet name="EF dioxin" sheetId="6" r:id="rId9"/>
    <sheet name="PAH_BOGP" sheetId="16" r:id="rId10"/>
    <sheet name="EF PAH" sheetId="7" r:id="rId11"/>
    <sheet name="PAH distribution" sheetId="14" r:id="rId12"/>
    <sheet name="TOTAL emissions" sheetId="8" r:id="rId13"/>
  </sheets>
  <definedNames>
    <definedName name="_xlnm._FilterDatabase" localSheetId="8" hidden="1">'EF dioxin'!$AE$1:$AN$32</definedName>
    <definedName name="_xlnm._FilterDatabase" localSheetId="10" hidden="1">'EF PAH'!#REF!</definedName>
    <definedName name="_xlnm._FilterDatabase" localSheetId="6" hidden="1">'percent particle dioxin'!$A$1:$H$12</definedName>
    <definedName name="_xlnm._FilterDatabase" localSheetId="2" hidden="1">RE!$I$18:$N$30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1" i="7" l="1"/>
  <c r="U60" i="7"/>
  <c r="K24" i="12"/>
  <c r="K23" i="12"/>
  <c r="K22" i="12"/>
  <c r="K21" i="12"/>
  <c r="K20" i="12"/>
  <c r="K19" i="12"/>
  <c r="L18" i="12"/>
  <c r="K18" i="12"/>
  <c r="K17" i="12"/>
  <c r="K16" i="12"/>
  <c r="K15" i="12"/>
  <c r="K14" i="12"/>
  <c r="K13" i="12"/>
  <c r="K12" i="12"/>
  <c r="K11" i="12"/>
  <c r="K10" i="12"/>
  <c r="K9" i="12"/>
  <c r="K8" i="12"/>
  <c r="K7" i="12"/>
  <c r="K6" i="12"/>
  <c r="K5" i="12"/>
  <c r="K4" i="12"/>
  <c r="K3" i="12"/>
  <c r="K2" i="12"/>
  <c r="H22" i="16"/>
  <c r="L22" i="16" s="1"/>
  <c r="H21" i="16"/>
  <c r="L21" i="16" s="1"/>
  <c r="H20" i="16"/>
  <c r="L20" i="16" s="1"/>
  <c r="H19" i="16"/>
  <c r="K19" i="16" s="1"/>
  <c r="H18" i="16"/>
  <c r="L18" i="16" s="1"/>
  <c r="K11" i="16"/>
  <c r="J6" i="16"/>
  <c r="L6" i="16" s="1"/>
  <c r="J7" i="16"/>
  <c r="K7" i="16" s="1"/>
  <c r="J8" i="16"/>
  <c r="K8" i="16" s="1"/>
  <c r="J9" i="16"/>
  <c r="L9" i="16" s="1"/>
  <c r="J10" i="16"/>
  <c r="L10" i="16" s="1"/>
  <c r="J11" i="16"/>
  <c r="N11" i="16" s="1"/>
  <c r="J12" i="16"/>
  <c r="K12" i="16" s="1"/>
  <c r="J5" i="16"/>
  <c r="N5" i="16" s="1"/>
  <c r="J18" i="16" l="1"/>
  <c r="I19" i="16"/>
  <c r="L19" i="16"/>
  <c r="K10" i="16"/>
  <c r="L8" i="16"/>
  <c r="L5" i="16"/>
  <c r="M11" i="16"/>
  <c r="N7" i="16"/>
  <c r="N6" i="16"/>
  <c r="M5" i="16"/>
  <c r="I22" i="16"/>
  <c r="K9" i="16"/>
  <c r="N10" i="16"/>
  <c r="M7" i="16"/>
  <c r="J22" i="16"/>
  <c r="M10" i="16"/>
  <c r="L7" i="16"/>
  <c r="I18" i="16"/>
  <c r="I20" i="16"/>
  <c r="K6" i="16"/>
  <c r="N9" i="16"/>
  <c r="M6" i="16"/>
  <c r="K18" i="16"/>
  <c r="L11" i="16"/>
  <c r="K5" i="16"/>
  <c r="L12" i="16"/>
  <c r="M9" i="16"/>
  <c r="J20" i="16"/>
  <c r="K20" i="16"/>
  <c r="J19" i="16"/>
  <c r="I21" i="16"/>
  <c r="J21" i="16"/>
  <c r="C28" i="14" l="1"/>
  <c r="C20" i="11" l="1"/>
  <c r="D20" i="11"/>
  <c r="E20" i="11"/>
  <c r="F20" i="11"/>
  <c r="G20" i="11"/>
  <c r="H20" i="11"/>
  <c r="I20" i="11"/>
  <c r="J20" i="11"/>
  <c r="B20" i="11"/>
  <c r="F3" i="9" l="1"/>
  <c r="F4" i="9"/>
  <c r="F5" i="9"/>
  <c r="F6" i="9"/>
  <c r="F7" i="9"/>
  <c r="F8" i="9"/>
  <c r="F9" i="9"/>
  <c r="F10" i="9"/>
  <c r="F11" i="9"/>
  <c r="F12" i="9"/>
  <c r="F13" i="9"/>
  <c r="F14" i="9"/>
  <c r="F15" i="9"/>
  <c r="F16" i="9"/>
  <c r="F17" i="9"/>
  <c r="F18" i="9"/>
  <c r="F19" i="9"/>
  <c r="F20" i="9"/>
  <c r="F21" i="9"/>
  <c r="F22" i="9"/>
  <c r="F23" i="9"/>
  <c r="F24" i="9"/>
  <c r="F25" i="9"/>
  <c r="F2" i="9"/>
</calcChain>
</file>

<file path=xl/sharedStrings.xml><?xml version="1.0" encoding="utf-8"?>
<sst xmlns="http://schemas.openxmlformats.org/spreadsheetml/2006/main" count="1299" uniqueCount="225">
  <si>
    <t>Feedstock</t>
  </si>
  <si>
    <t>Abbrev.</t>
  </si>
  <si>
    <t>Description</t>
  </si>
  <si>
    <t>Pyrolysis temperatures (˚C)</t>
  </si>
  <si>
    <t>Pyrolysis residence time (min)</t>
  </si>
  <si>
    <t>Solid phases sampled</t>
  </si>
  <si>
    <t>Flue gas sampled</t>
  </si>
  <si>
    <t>Food waste reject from biogas production</t>
  </si>
  <si>
    <t>FWR</t>
  </si>
  <si>
    <t>600 and 800</t>
  </si>
  <si>
    <t>Yes</t>
  </si>
  <si>
    <t>No</t>
  </si>
  <si>
    <t>DSS-1</t>
  </si>
  <si>
    <t>DSS-2</t>
  </si>
  <si>
    <t>CWC</t>
  </si>
  <si>
    <t>LSS</t>
  </si>
  <si>
    <t>GW</t>
  </si>
  <si>
    <t>WT</t>
  </si>
  <si>
    <t>Digested sewage sludge</t>
  </si>
  <si>
    <t>Clean wood chips</t>
  </si>
  <si>
    <t>Garden waste</t>
  </si>
  <si>
    <t>Waste timber</t>
  </si>
  <si>
    <t>The rejected fraction of food waste before biogas production. Consists of material that does not pass the initial sieving process that removes plastics and other items that are too large or non-digestible</t>
  </si>
  <si>
    <t>Sewage sludge and food waste pre-treated with thermal hydrolysis (170 ˚C) followed by anaerobic digestion for biogas production</t>
  </si>
  <si>
    <t>Sewage sludge treated by anaerobic digestion for biogas production</t>
  </si>
  <si>
    <t>Pellets produced from pine and spruce wood chips from forestry/logging</t>
  </si>
  <si>
    <t>Dewatered sewage sludge</t>
  </si>
  <si>
    <t>DWSS</t>
  </si>
  <si>
    <t>Raw sewage sludge re-treated with thermal hydrolysis (170 ˚C) and dewatering using a heated centrifuge (100 ˚C)</t>
  </si>
  <si>
    <t>Limed sewage sludge</t>
  </si>
  <si>
    <t>Sewage sludge treated by anaerobic digestion for biogas production, then stabilized/hygenized by addition of lime (39%)</t>
  </si>
  <si>
    <t>Gardening waste from private housholds and businesses. Fraction includes twigs, leaves, roots and some sand/gravel</t>
  </si>
  <si>
    <t>Discarded wood products and objects from private housholds, businesses and construction/demolition (no chemically impregnated wood)</t>
  </si>
  <si>
    <t>600 and 760</t>
  </si>
  <si>
    <t>500, 600, 700 and 750</t>
  </si>
  <si>
    <t>500, 600, 700 and 800</t>
  </si>
  <si>
    <t>500, 600 and 800</t>
  </si>
  <si>
    <t>Yes (except 750  ˚C)</t>
  </si>
  <si>
    <t>Yes (500 and 800  ˚C)</t>
  </si>
  <si>
    <t>feedstock</t>
  </si>
  <si>
    <t>dioxin</t>
  </si>
  <si>
    <t>RE (%)</t>
  </si>
  <si>
    <r>
      <rPr>
        <sz val="11"/>
        <color theme="1"/>
        <rFont val="Calibri"/>
        <family val="2"/>
      </rPr>
      <t>∑</t>
    </r>
    <r>
      <rPr>
        <sz val="11"/>
        <color theme="1"/>
        <rFont val="Calibri"/>
        <family val="2"/>
        <scheme val="minor"/>
      </rPr>
      <t>PCB-7</t>
    </r>
  </si>
  <si>
    <r>
      <t>Pyr. temp. (</t>
    </r>
    <r>
      <rPr>
        <sz val="11"/>
        <color theme="1"/>
        <rFont val="Calibri"/>
        <family val="2"/>
      </rPr>
      <t>˚C)</t>
    </r>
  </si>
  <si>
    <t>sample_ID</t>
  </si>
  <si>
    <t>pollutant_class</t>
  </si>
  <si>
    <t>unit</t>
  </si>
  <si>
    <t>percent_particle</t>
  </si>
  <si>
    <t>percent_particle_TEQ</t>
  </si>
  <si>
    <t>percent_gas</t>
  </si>
  <si>
    <t>percent_gas_TEQ</t>
  </si>
  <si>
    <t>CWC-500</t>
  </si>
  <si>
    <t>PAH</t>
  </si>
  <si>
    <t>ng/sample</t>
  </si>
  <si>
    <t>CWC-600</t>
  </si>
  <si>
    <t>CWC-700</t>
  </si>
  <si>
    <t>DSS-1-500</t>
  </si>
  <si>
    <t>DSS-1-600</t>
  </si>
  <si>
    <t>DSS-1-700</t>
  </si>
  <si>
    <t>DSS-2-500</t>
  </si>
  <si>
    <t>pg/sample</t>
  </si>
  <si>
    <t>DSS-2-600</t>
  </si>
  <si>
    <t>DSS-2-700</t>
  </si>
  <si>
    <t>DSS-2-800</t>
  </si>
  <si>
    <t>FWR-600</t>
  </si>
  <si>
    <t>FWR-800</t>
  </si>
  <si>
    <t>GW-500</t>
  </si>
  <si>
    <t>GW-800</t>
  </si>
  <si>
    <t>LSS-600</t>
  </si>
  <si>
    <t>LSS-750</t>
  </si>
  <si>
    <t>WT-500</t>
  </si>
  <si>
    <t>WT-600</t>
  </si>
  <si>
    <t>WT-700</t>
  </si>
  <si>
    <t>WT-800</t>
  </si>
  <si>
    <t>temperature</t>
  </si>
  <si>
    <t>emission_conc</t>
  </si>
  <si>
    <t>emission_conc_TEQ</t>
  </si>
  <si>
    <t>ng/m3</t>
  </si>
  <si>
    <t>pg/m3</t>
  </si>
  <si>
    <t>Particles (%)</t>
  </si>
  <si>
    <t>Gaseous (%)</t>
  </si>
  <si>
    <t>Emission concentrations (pg m-3)</t>
  </si>
  <si>
    <t>EF (pg tonne-1)</t>
  </si>
  <si>
    <t>TEQ emission concentrations (pg m-3)</t>
  </si>
  <si>
    <t>TEQ EF (pg tonne-1)</t>
  </si>
  <si>
    <t>n.d</t>
  </si>
  <si>
    <t>dioxins</t>
  </si>
  <si>
    <t>Emission concentrations (ng m-3)</t>
  </si>
  <si>
    <t>TEQ emission concentrations (ng m-3)</t>
  </si>
  <si>
    <t>sample_ID.y</t>
  </si>
  <si>
    <t>DSS-1-BC-500</t>
  </si>
  <si>
    <t>DSS-1-BC-600</t>
  </si>
  <si>
    <t>DSS-1-BC-700</t>
  </si>
  <si>
    <t>DSS-1-BC-800</t>
  </si>
  <si>
    <t>DSS-2-BC-500</t>
  </si>
  <si>
    <t>DSS-2-BC-600</t>
  </si>
  <si>
    <t>DSS-2-BC-700</t>
  </si>
  <si>
    <t>DSS-2-BC-800</t>
  </si>
  <si>
    <t>FWR-BC-600</t>
  </si>
  <si>
    <t>FWR-BC-800</t>
  </si>
  <si>
    <t>PCB</t>
  </si>
  <si>
    <t>LSS-BC-600</t>
  </si>
  <si>
    <t>LSS-BC-750</t>
  </si>
  <si>
    <t>perc_red_BC</t>
  </si>
  <si>
    <t>perc_in_BC</t>
  </si>
  <si>
    <t>perc_in_gas</t>
  </si>
  <si>
    <t>% not in BC or gas</t>
  </si>
  <si>
    <t>Naphthalene</t>
  </si>
  <si>
    <t>Acenaphthylene</t>
  </si>
  <si>
    <t>Acenaphthene</t>
  </si>
  <si>
    <t>Fluorene</t>
  </si>
  <si>
    <t>Phenanthrene</t>
  </si>
  <si>
    <t>Anthracene</t>
  </si>
  <si>
    <t>Fluoranthene</t>
  </si>
  <si>
    <t>Pyrene</t>
  </si>
  <si>
    <t>Benz(a)anthracene</t>
  </si>
  <si>
    <t>Chrysene</t>
  </si>
  <si>
    <t>Benzo(b)fluoranthene</t>
  </si>
  <si>
    <t>Benzo(k)fluoranthene</t>
  </si>
  <si>
    <t>Benzo(a)pyrene</t>
  </si>
  <si>
    <t>Indeno(1,2,3-cd)pyrene</t>
  </si>
  <si>
    <t>Benzo(ghi)perylene</t>
  </si>
  <si>
    <t>Dibenz(ah)anthracene</t>
  </si>
  <si>
    <t>CWC-750</t>
  </si>
  <si>
    <t>DSS-1-800</t>
  </si>
  <si>
    <t>Sum PAH-16</t>
  </si>
  <si>
    <t>temperature.y</t>
  </si>
  <si>
    <t>RE_PCB</t>
  </si>
  <si>
    <t>RE_dioxin</t>
  </si>
  <si>
    <t>RE_TEQ_PCB</t>
  </si>
  <si>
    <t>RE_TEQ_dioxin</t>
  </si>
  <si>
    <t>Pyrolysis temp. (°C)</t>
  </si>
  <si>
    <t>Yield (%)</t>
  </si>
  <si>
    <t>Biochar</t>
  </si>
  <si>
    <t>Condensate</t>
  </si>
  <si>
    <t>Gas</t>
  </si>
  <si>
    <t>mg/tonne</t>
  </si>
  <si>
    <t>sample_ID_common</t>
  </si>
  <si>
    <t>biochar</t>
  </si>
  <si>
    <t>perc_biochar</t>
  </si>
  <si>
    <t>perc_oil</t>
  </si>
  <si>
    <t>perc_gp</t>
  </si>
  <si>
    <t>corrected for yield bc, oil and gas/particle</t>
  </si>
  <si>
    <t>FWR-F</t>
  </si>
  <si>
    <t>DSS-1-F</t>
  </si>
  <si>
    <t>DSS-2-F</t>
  </si>
  <si>
    <t>LSS-F</t>
  </si>
  <si>
    <t>mg/kg</t>
  </si>
  <si>
    <t>DWSS-F</t>
  </si>
  <si>
    <t>CWC-F</t>
  </si>
  <si>
    <t>CWC-BC-500</t>
  </si>
  <si>
    <t>CWC-BC-600</t>
  </si>
  <si>
    <t>CWC-BC-700</t>
  </si>
  <si>
    <t>CWC-BC-750</t>
  </si>
  <si>
    <t>GW-F</t>
  </si>
  <si>
    <t>GW-BC-500</t>
  </si>
  <si>
    <t>GW-BC-600</t>
  </si>
  <si>
    <t>GW-BC-800</t>
  </si>
  <si>
    <t>WT-F</t>
  </si>
  <si>
    <t>WT-BC-500</t>
  </si>
  <si>
    <t>WT-BC-600</t>
  </si>
  <si>
    <t>WT-BC-700</t>
  </si>
  <si>
    <t>WT-BC-800</t>
  </si>
  <si>
    <t>&lt; LOQ</t>
  </si>
  <si>
    <t>&lt;LOQ</t>
  </si>
  <si>
    <t>replicates (n)</t>
  </si>
  <si>
    <t>sample ID</t>
  </si>
  <si>
    <t>pollutant class</t>
  </si>
  <si>
    <r>
      <rPr>
        <b/>
        <sz val="11"/>
        <color theme="1"/>
        <rFont val="Calibri"/>
        <family val="2"/>
      </rPr>
      <t>∑</t>
    </r>
    <r>
      <rPr>
        <b/>
        <sz val="11"/>
        <color theme="1"/>
        <rFont val="Calibri"/>
        <family val="2"/>
        <scheme val="minor"/>
      </rPr>
      <t>pollutant</t>
    </r>
  </si>
  <si>
    <t>sd pollutant</t>
  </si>
  <si>
    <r>
      <rPr>
        <b/>
        <sz val="11"/>
        <color theme="1"/>
        <rFont val="Calibri"/>
        <family val="2"/>
      </rPr>
      <t>∑</t>
    </r>
    <r>
      <rPr>
        <b/>
        <sz val="11"/>
        <color theme="1"/>
        <rFont val="Calibri"/>
        <family val="2"/>
        <scheme val="minor"/>
      </rPr>
      <t>TEQ</t>
    </r>
  </si>
  <si>
    <t>sd TEQ</t>
  </si>
  <si>
    <t>∑TCDD/TCDF-17 (TEQ)</t>
  </si>
  <si>
    <t>EF_tonne_prop</t>
  </si>
  <si>
    <t>EF_TEQ_tonne_prop</t>
  </si>
  <si>
    <t>EF_unit</t>
  </si>
  <si>
    <t>ug/tonne</t>
  </si>
  <si>
    <t>EF (µg tonne-1)</t>
  </si>
  <si>
    <t>TEQ EF (µg tonne-1)</t>
  </si>
  <si>
    <t>n.d.</t>
  </si>
  <si>
    <t>Emission concentrations (µg m-3)</t>
  </si>
  <si>
    <t>oil_yield</t>
  </si>
  <si>
    <t>bc_yield</t>
  </si>
  <si>
    <t>gas_yield</t>
  </si>
  <si>
    <t>gas</t>
  </si>
  <si>
    <t>particle_yield</t>
  </si>
  <si>
    <t>particle</t>
  </si>
  <si>
    <t>uit</t>
  </si>
  <si>
    <t>total</t>
  </si>
  <si>
    <t>perc_bc</t>
  </si>
  <si>
    <t>perc_part</t>
  </si>
  <si>
    <t>perc_gas</t>
  </si>
  <si>
    <t>oil</t>
  </si>
  <si>
    <r>
      <rPr>
        <sz val="11"/>
        <color theme="1"/>
        <rFont val="Calibri"/>
        <family val="2"/>
      </rPr>
      <t>∑</t>
    </r>
    <r>
      <rPr>
        <sz val="11"/>
        <color theme="1"/>
        <rFont val="Calibri"/>
        <family val="2"/>
        <scheme val="minor"/>
      </rPr>
      <t>PAH-16 concentration (mg kg-1)</t>
    </r>
  </si>
  <si>
    <t xml:space="preserve">% ∑PAH-16 distribution </t>
  </si>
  <si>
    <t>yield_biochar</t>
  </si>
  <si>
    <t>yield_oil</t>
  </si>
  <si>
    <t>yield_gas</t>
  </si>
  <si>
    <t>V_gas_m3</t>
  </si>
  <si>
    <t>V_gas_m3kg</t>
  </si>
  <si>
    <t>V_gas_m3kg_propane</t>
  </si>
  <si>
    <t>V_gas_m3kg_feedstock</t>
  </si>
  <si>
    <t>GW-600</t>
  </si>
  <si>
    <t>Emission concentrations (µg TEQ m-3)</t>
  </si>
  <si>
    <t>EC</t>
  </si>
  <si>
    <t>EC_TEQ</t>
  </si>
  <si>
    <t>EC_unit</t>
  </si>
  <si>
    <t>Emission factors (mg tonne-1)</t>
  </si>
  <si>
    <t>Emission factors (mg TEQ tonne-1)</t>
  </si>
  <si>
    <t>F</t>
  </si>
  <si>
    <r>
      <t xml:space="preserve">323 </t>
    </r>
    <r>
      <rPr>
        <sz val="11"/>
        <color theme="1"/>
        <rFont val="Calibri"/>
        <family val="2"/>
      </rPr>
      <t>± 14</t>
    </r>
  </si>
  <si>
    <t>2011  ±  118</t>
  </si>
  <si>
    <t>302  ±  6</t>
  </si>
  <si>
    <t>589  ±  29</t>
  </si>
  <si>
    <t>8.3 ± 0.2</t>
  </si>
  <si>
    <t>1.2 ±  0.1</t>
  </si>
  <si>
    <t>1.8 ± 0.1</t>
  </si>
  <si>
    <t>3.0 ± 0.1</t>
  </si>
  <si>
    <t>9.2 ± 0.4</t>
  </si>
  <si>
    <t>21 ± 1</t>
  </si>
  <si>
    <t>7.6 ± 1</t>
  </si>
  <si>
    <t>17 ± 1</t>
  </si>
  <si>
    <r>
      <rPr>
        <b/>
        <sz val="11"/>
        <color theme="1"/>
        <rFont val="Calibri"/>
        <family val="2"/>
      </rPr>
      <t>∑TCDD/F-17</t>
    </r>
    <r>
      <rPr>
        <b/>
        <sz val="11"/>
        <color theme="1"/>
        <rFont val="Calibri"/>
        <family val="2"/>
        <scheme val="minor"/>
      </rPr>
      <t xml:space="preserve"> (ng kg-1)</t>
    </r>
  </si>
  <si>
    <r>
      <rPr>
        <b/>
        <sz val="11"/>
        <color theme="1"/>
        <rFont val="Calibri"/>
        <family val="2"/>
      </rPr>
      <t>∑TCDD/F-17</t>
    </r>
    <r>
      <rPr>
        <b/>
        <sz val="11"/>
        <color theme="1"/>
        <rFont val="Calibri"/>
        <family val="2"/>
        <scheme val="minor"/>
      </rPr>
      <t xml:space="preserve"> (ng TEQ kg-1)</t>
    </r>
  </si>
  <si>
    <t>∑PCB-7 (µg kg-1)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</si>
</sst>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 %"/>
    <numFmt numFmtId="168" formatCode="0.000\ %"/>
    <numFmt numFmtId="171" formatCode="0.00000"/>
    <numFmt numFmtId="175" formatCode="0.0000\ %"/>
    <numFmt numFmtId="176" formatCode="0.00000\ %"/>
  </numFmts>
  <fonts count="10">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sz val="10"/>
      <name val="Helv"/>
    </font>
    <font>
      <b/>
      <sz val="6"/>
      <color rgb="FF000000"/>
      <name val="Calibri"/>
      <family val="2"/>
    </font>
    <font>
      <sz val="6"/>
      <color rgb="FF000000"/>
      <name val="Calibri"/>
      <family val="2"/>
    </font>
    <font>
      <b/>
      <sz val="11"/>
      <color theme="1"/>
      <name val="Calibri"/>
      <family val="2"/>
    </font>
    <font>
      <sz val="11"/>
      <color theme="1"/>
      <name val="Calibri"/>
      <family val="2"/>
      <scheme val="minor"/>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FFFFFF"/>
        <bgColor indexed="64"/>
      </patternFill>
    </fill>
    <fill>
      <patternFill patternType="solid">
        <fgColor rgb="FFF2F2F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s>
  <cellStyleXfs count="3">
    <xf numFmtId="0" fontId="0" fillId="0" borderId="0"/>
    <xf numFmtId="0" fontId="4" fillId="0" borderId="0"/>
    <xf numFmtId="9" fontId="8" fillId="0" borderId="0" applyFont="0" applyFill="0" applyBorder="0" applyAlignment="0" applyProtection="0"/>
  </cellStyleXfs>
  <cellXfs count="141">
    <xf numFmtId="0" fontId="0" fillId="0" borderId="0" xfId="0"/>
    <xf numFmtId="0" fontId="0" fillId="0" borderId="0" xfId="0" applyAlignment="1">
      <alignment wrapText="1"/>
    </xf>
    <xf numFmtId="0" fontId="0" fillId="0" borderId="0" xfId="0" applyAlignment="1">
      <alignment vertical="top" wrapText="1"/>
    </xf>
    <xf numFmtId="0" fontId="0" fillId="2" borderId="0" xfId="0" applyFill="1" applyAlignment="1">
      <alignment vertical="top" wrapText="1"/>
    </xf>
    <xf numFmtId="0" fontId="0" fillId="0" borderId="0" xfId="0" applyAlignment="1">
      <alignment horizontal="center"/>
    </xf>
    <xf numFmtId="2" fontId="0" fillId="0" borderId="0" xfId="0" applyNumberFormat="1"/>
    <xf numFmtId="2" fontId="0" fillId="0" borderId="0" xfId="0" applyNumberFormat="1" applyAlignment="1">
      <alignment horizontal="center"/>
    </xf>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xf numFmtId="0" fontId="1" fillId="0" borderId="2" xfId="0" applyFont="1" applyBorder="1" applyAlignment="1">
      <alignment horizontal="center"/>
    </xf>
    <xf numFmtId="0" fontId="1" fillId="0" borderId="3" xfId="0" applyFont="1" applyBorder="1" applyAlignment="1">
      <alignment horizont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1" fontId="0" fillId="0" borderId="7"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1" xfId="0" applyBorder="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166" fontId="0" fillId="0" borderId="2" xfId="0" applyNumberFormat="1" applyBorder="1" applyAlignment="1">
      <alignment horizontal="center"/>
    </xf>
    <xf numFmtId="165" fontId="0" fillId="0" borderId="2" xfId="0" applyNumberFormat="1" applyBorder="1" applyAlignment="1">
      <alignment horizontal="center"/>
    </xf>
    <xf numFmtId="0" fontId="0" fillId="0" borderId="13" xfId="0" applyBorder="1" applyAlignment="1">
      <alignment horizontal="center"/>
    </xf>
    <xf numFmtId="0" fontId="1" fillId="0" borderId="1" xfId="0" applyFont="1" applyBorder="1" applyAlignment="1">
      <alignment horizontal="left"/>
    </xf>
    <xf numFmtId="0" fontId="1" fillId="0" borderId="4" xfId="0" applyFont="1" applyBorder="1" applyAlignment="1">
      <alignment horizontal="left"/>
    </xf>
    <xf numFmtId="0" fontId="1" fillId="0" borderId="7" xfId="0" applyFont="1" applyBorder="1" applyAlignment="1">
      <alignment horizontal="left"/>
    </xf>
    <xf numFmtId="164" fontId="0" fillId="0" borderId="1" xfId="0" applyNumberFormat="1" applyBorder="1" applyAlignment="1">
      <alignment horizontal="center"/>
    </xf>
    <xf numFmtId="1" fontId="0" fillId="0" borderId="0" xfId="0" applyNumberFormat="1" applyAlignment="1">
      <alignment horizontal="center"/>
    </xf>
    <xf numFmtId="165" fontId="0" fillId="0" borderId="0" xfId="0" applyNumberFormat="1"/>
    <xf numFmtId="0" fontId="5" fillId="3" borderId="9" xfId="0" applyFont="1" applyFill="1" applyBorder="1" applyAlignment="1">
      <alignment horizontal="center" vertical="center"/>
    </xf>
    <xf numFmtId="0" fontId="6" fillId="4" borderId="9" xfId="0" applyFont="1" applyFill="1" applyBorder="1" applyAlignment="1">
      <alignment horizontal="center" vertical="center"/>
    </xf>
    <xf numFmtId="0" fontId="6" fillId="5" borderId="9" xfId="0" applyFont="1" applyFill="1" applyBorder="1" applyAlignment="1">
      <alignment horizontal="center" vertical="center"/>
    </xf>
    <xf numFmtId="10" fontId="0" fillId="0" borderId="0" xfId="0" applyNumberFormat="1"/>
    <xf numFmtId="168" fontId="0" fillId="0" borderId="0" xfId="0" applyNumberFormat="1"/>
    <xf numFmtId="167" fontId="0" fillId="0" borderId="0" xfId="0" applyNumberFormat="1"/>
    <xf numFmtId="9" fontId="0" fillId="0" borderId="0" xfId="0" applyNumberFormat="1"/>
    <xf numFmtId="166"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6" fillId="5" borderId="2" xfId="0" applyFont="1" applyFill="1" applyBorder="1" applyAlignment="1">
      <alignment vertical="center"/>
    </xf>
    <xf numFmtId="0" fontId="6" fillId="5" borderId="14" xfId="0" applyFont="1" applyFill="1" applyBorder="1" applyAlignment="1">
      <alignment vertical="center"/>
    </xf>
    <xf numFmtId="0" fontId="6" fillId="5" borderId="3" xfId="0" applyFont="1" applyFill="1" applyBorder="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4" borderId="14" xfId="0" applyFont="1" applyFill="1" applyBorder="1" applyAlignment="1">
      <alignment vertical="center"/>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1" fillId="0" borderId="1"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applyAlignment="1">
      <alignment horizontal="center" vertical="center" textRotation="90"/>
    </xf>
    <xf numFmtId="0" fontId="0" fillId="0" borderId="14" xfId="0" applyBorder="1" applyAlignment="1">
      <alignment horizontal="center" vertical="center" textRotation="90"/>
    </xf>
    <xf numFmtId="0" fontId="0" fillId="0" borderId="3" xfId="0" applyBorder="1" applyAlignment="1">
      <alignment horizontal="center" vertical="center" textRotation="90"/>
    </xf>
    <xf numFmtId="165" fontId="0" fillId="0" borderId="0" xfId="0" applyNumberFormat="1" applyAlignment="1">
      <alignment horizontal="center"/>
    </xf>
    <xf numFmtId="0" fontId="0" fillId="0" borderId="0" xfId="0" applyNumberFormat="1"/>
    <xf numFmtId="0" fontId="0" fillId="0" borderId="0" xfId="0" applyNumberFormat="1" applyAlignment="1">
      <alignment horizontal="center"/>
    </xf>
    <xf numFmtId="171"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66" fontId="0" fillId="0" borderId="0" xfId="0" applyNumberFormat="1"/>
    <xf numFmtId="10" fontId="0" fillId="0" borderId="0" xfId="0" applyNumberFormat="1" applyAlignment="1">
      <alignment horizontal="center"/>
    </xf>
    <xf numFmtId="0" fontId="0" fillId="0" borderId="15" xfId="0" applyBorder="1" applyAlignment="1">
      <alignment horizontal="center"/>
    </xf>
    <xf numFmtId="1" fontId="0" fillId="0" borderId="13" xfId="0" applyNumberFormat="1" applyBorder="1" applyAlignment="1">
      <alignment horizontal="center"/>
    </xf>
    <xf numFmtId="1" fontId="0" fillId="0" borderId="0" xfId="0" applyNumberFormat="1"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1" fontId="0" fillId="0" borderId="15" xfId="0" applyNumberFormat="1" applyBorder="1" applyAlignment="1">
      <alignment horizontal="center"/>
    </xf>
    <xf numFmtId="166" fontId="0" fillId="0" borderId="0" xfId="0" applyNumberFormat="1" applyBorder="1" applyAlignment="1">
      <alignment horizontal="center"/>
    </xf>
    <xf numFmtId="165" fontId="0" fillId="0" borderId="8"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65" fontId="0" fillId="0" borderId="5" xfId="0" applyNumberFormat="1" applyBorder="1" applyAlignment="1">
      <alignment horizontal="center"/>
    </xf>
    <xf numFmtId="10" fontId="0" fillId="0" borderId="13" xfId="0" applyNumberFormat="1" applyBorder="1" applyAlignment="1">
      <alignment horizontal="center"/>
    </xf>
    <xf numFmtId="10" fontId="0" fillId="0" borderId="0" xfId="0" applyNumberFormat="1" applyBorder="1" applyAlignment="1">
      <alignment horizontal="center"/>
    </xf>
    <xf numFmtId="176" fontId="0" fillId="0" borderId="0" xfId="0" applyNumberFormat="1" applyBorder="1" applyAlignment="1">
      <alignment horizontal="center"/>
    </xf>
    <xf numFmtId="175" fontId="0" fillId="0" borderId="15" xfId="0" applyNumberFormat="1" applyBorder="1" applyAlignment="1">
      <alignment horizontal="center"/>
    </xf>
    <xf numFmtId="10" fontId="0" fillId="0" borderId="15" xfId="0" applyNumberFormat="1" applyBorder="1" applyAlignment="1">
      <alignment horizontal="center"/>
    </xf>
    <xf numFmtId="10" fontId="0" fillId="0" borderId="7" xfId="0" applyNumberFormat="1" applyBorder="1" applyAlignment="1">
      <alignment horizontal="center"/>
    </xf>
    <xf numFmtId="10" fontId="0" fillId="0" borderId="8" xfId="0" applyNumberFormat="1" applyBorder="1" applyAlignment="1">
      <alignment horizontal="center"/>
    </xf>
    <xf numFmtId="175" fontId="0" fillId="0" borderId="9" xfId="0" applyNumberFormat="1" applyBorder="1" applyAlignment="1">
      <alignment horizontal="center"/>
    </xf>
    <xf numFmtId="0" fontId="9" fillId="0" borderId="0" xfId="0" applyFont="1"/>
    <xf numFmtId="9" fontId="0" fillId="0" borderId="0" xfId="2" applyFont="1"/>
    <xf numFmtId="0" fontId="0" fillId="0" borderId="0" xfId="0" applyFont="1"/>
    <xf numFmtId="171" fontId="0" fillId="0" borderId="0" xfId="0" applyNumberFormat="1" applyFont="1"/>
    <xf numFmtId="164" fontId="0" fillId="0" borderId="0" xfId="0" applyNumberFormat="1" applyFont="1"/>
    <xf numFmtId="165" fontId="0" fillId="0" borderId="0" xfId="0" applyNumberFormat="1" applyFont="1"/>
    <xf numFmtId="166" fontId="0" fillId="0" borderId="0" xfId="0" applyNumberFormat="1" applyFont="1"/>
    <xf numFmtId="0" fontId="1" fillId="0" borderId="0" xfId="0" applyFont="1" applyFill="1" applyBorder="1" applyAlignment="1">
      <alignment horizontal="center"/>
    </xf>
    <xf numFmtId="0" fontId="1" fillId="0" borderId="0"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66" fontId="0" fillId="0" borderId="8" xfId="0" applyNumberFormat="1"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4" xfId="0" applyBorder="1" applyAlignment="1">
      <alignment horizontal="center" vertical="center"/>
    </xf>
    <xf numFmtId="166" fontId="0" fillId="0" borderId="7" xfId="0" applyNumberFormat="1" applyBorder="1" applyAlignment="1">
      <alignment horizontal="center" vertical="center"/>
    </xf>
    <xf numFmtId="0" fontId="7" fillId="0" borderId="3" xfId="0" applyFont="1"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1" fontId="0" fillId="0" borderId="7" xfId="0" applyNumberFormat="1" applyBorder="1" applyAlignment="1">
      <alignment horizontal="center" vertical="center"/>
    </xf>
    <xf numFmtId="0" fontId="1" fillId="0" borderId="1" xfId="0" applyFont="1" applyBorder="1" applyAlignment="1">
      <alignment horizontal="left" vertical="center" wrapText="1"/>
    </xf>
    <xf numFmtId="1" fontId="0" fillId="0" borderId="10" xfId="0" applyNumberFormat="1" applyBorder="1" applyAlignment="1">
      <alignment horizontal="center" vertical="center"/>
    </xf>
    <xf numFmtId="166" fontId="0" fillId="0" borderId="11" xfId="0" applyNumberFormat="1" applyBorder="1" applyAlignment="1">
      <alignment horizontal="center" vertical="center"/>
    </xf>
    <xf numFmtId="2" fontId="0" fillId="0" borderId="12" xfId="0" applyNumberFormat="1" applyBorder="1" applyAlignment="1">
      <alignment horizontal="center" vertical="center"/>
    </xf>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6" fontId="0" fillId="0" borderId="12"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66" fontId="0" fillId="0" borderId="10"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1" xfId="0" applyNumberFormat="1" applyBorder="1" applyAlignment="1">
      <alignment horizontal="center" vertical="center"/>
    </xf>
  </cellXfs>
  <cellStyles count="3">
    <cellStyle name="Normal" xfId="0" builtinId="0"/>
    <cellStyle name="Percent" xfId="2" builtinId="5"/>
    <cellStyle name="Standard_0-pcddf lebens- und futtermittel" xfId="1" xr:uid="{373770BF-9301-4160-81B2-C05B086356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F5F6-C13C-4627-9FFB-40E2E57F5017}">
  <dimension ref="A1:G17"/>
  <sheetViews>
    <sheetView workbookViewId="0">
      <selection activeCell="G12" sqref="G12"/>
    </sheetView>
  </sheetViews>
  <sheetFormatPr defaultRowHeight="15"/>
  <cols>
    <col min="1" max="1" width="20.140625" customWidth="1"/>
    <col min="2" max="2" width="8" bestFit="1" customWidth="1"/>
    <col min="3" max="3" width="41" customWidth="1"/>
    <col min="4" max="4" width="25.7109375" bestFit="1" customWidth="1"/>
    <col min="5" max="5" width="28.42578125" bestFit="1" customWidth="1"/>
    <col min="6" max="6" width="20.28515625" bestFit="1" customWidth="1"/>
    <col min="7" max="7" width="16.28515625" bestFit="1" customWidth="1"/>
  </cols>
  <sheetData>
    <row r="1" spans="1:7">
      <c r="A1" s="1" t="s">
        <v>0</v>
      </c>
      <c r="B1" s="1" t="s">
        <v>1</v>
      </c>
      <c r="C1" s="1" t="s">
        <v>2</v>
      </c>
      <c r="D1" s="1" t="s">
        <v>3</v>
      </c>
      <c r="E1" s="1" t="s">
        <v>4</v>
      </c>
      <c r="F1" s="1" t="s">
        <v>5</v>
      </c>
      <c r="G1" s="1" t="s">
        <v>6</v>
      </c>
    </row>
    <row r="2" spans="1:7" ht="82.5" customHeight="1">
      <c r="A2" s="2" t="s">
        <v>7</v>
      </c>
      <c r="B2" s="2" t="s">
        <v>8</v>
      </c>
      <c r="C2" s="2" t="s">
        <v>22</v>
      </c>
      <c r="D2" s="2" t="s">
        <v>9</v>
      </c>
      <c r="E2" s="2">
        <v>20</v>
      </c>
      <c r="F2" s="2" t="s">
        <v>10</v>
      </c>
      <c r="G2" s="2" t="s">
        <v>10</v>
      </c>
    </row>
    <row r="3" spans="1:7" ht="45">
      <c r="A3" s="2" t="s">
        <v>18</v>
      </c>
      <c r="B3" s="2" t="s">
        <v>12</v>
      </c>
      <c r="C3" s="2" t="s">
        <v>23</v>
      </c>
      <c r="D3" s="2" t="s">
        <v>34</v>
      </c>
      <c r="E3" s="2">
        <v>20</v>
      </c>
      <c r="F3" s="2" t="s">
        <v>10</v>
      </c>
      <c r="G3" s="2" t="s">
        <v>37</v>
      </c>
    </row>
    <row r="4" spans="1:7" ht="30">
      <c r="A4" s="2" t="s">
        <v>18</v>
      </c>
      <c r="B4" s="2" t="s">
        <v>13</v>
      </c>
      <c r="C4" s="2" t="s">
        <v>24</v>
      </c>
      <c r="D4" s="2" t="s">
        <v>35</v>
      </c>
      <c r="E4" s="2">
        <v>20</v>
      </c>
      <c r="F4" s="2" t="s">
        <v>10</v>
      </c>
      <c r="G4" s="2" t="s">
        <v>10</v>
      </c>
    </row>
    <row r="5" spans="1:7" ht="45">
      <c r="A5" s="3" t="s">
        <v>26</v>
      </c>
      <c r="B5" s="3" t="s">
        <v>27</v>
      </c>
      <c r="C5" s="3" t="s">
        <v>28</v>
      </c>
      <c r="D5" s="3"/>
      <c r="E5" s="3"/>
      <c r="F5" s="3" t="s">
        <v>11</v>
      </c>
      <c r="G5" s="3" t="s">
        <v>11</v>
      </c>
    </row>
    <row r="6" spans="1:7" ht="30">
      <c r="A6" s="2" t="s">
        <v>19</v>
      </c>
      <c r="B6" s="2" t="s">
        <v>14</v>
      </c>
      <c r="C6" s="2" t="s">
        <v>25</v>
      </c>
      <c r="D6" s="2" t="s">
        <v>34</v>
      </c>
      <c r="E6" s="2">
        <v>20</v>
      </c>
      <c r="F6" s="2" t="s">
        <v>10</v>
      </c>
      <c r="G6" s="2" t="s">
        <v>11</v>
      </c>
    </row>
    <row r="7" spans="1:7" ht="60">
      <c r="A7" s="2" t="s">
        <v>29</v>
      </c>
      <c r="B7" s="2" t="s">
        <v>15</v>
      </c>
      <c r="C7" s="2" t="s">
        <v>30</v>
      </c>
      <c r="D7" s="2" t="s">
        <v>33</v>
      </c>
      <c r="E7" s="2">
        <v>20</v>
      </c>
      <c r="F7" s="2" t="s">
        <v>10</v>
      </c>
      <c r="G7" s="2" t="s">
        <v>10</v>
      </c>
    </row>
    <row r="8" spans="1:7" ht="45">
      <c r="A8" s="2" t="s">
        <v>20</v>
      </c>
      <c r="B8" s="2" t="s">
        <v>16</v>
      </c>
      <c r="C8" s="2" t="s">
        <v>31</v>
      </c>
      <c r="D8" s="2" t="s">
        <v>36</v>
      </c>
      <c r="E8" s="2">
        <v>20</v>
      </c>
      <c r="F8" s="2" t="s">
        <v>10</v>
      </c>
      <c r="G8" s="2" t="s">
        <v>38</v>
      </c>
    </row>
    <row r="9" spans="1:7" ht="60">
      <c r="A9" s="2" t="s">
        <v>21</v>
      </c>
      <c r="B9" s="2" t="s">
        <v>17</v>
      </c>
      <c r="C9" s="2" t="s">
        <v>32</v>
      </c>
      <c r="D9" s="2" t="s">
        <v>35</v>
      </c>
      <c r="E9" s="2">
        <v>20</v>
      </c>
      <c r="F9" s="2" t="s">
        <v>10</v>
      </c>
      <c r="G9" s="2" t="s">
        <v>10</v>
      </c>
    </row>
    <row r="10" spans="1:7">
      <c r="A10" s="2"/>
      <c r="B10" s="2"/>
      <c r="C10" s="2"/>
      <c r="D10" s="2"/>
      <c r="E10" s="2"/>
      <c r="F10" s="2"/>
      <c r="G10" s="2"/>
    </row>
    <row r="11" spans="1:7">
      <c r="A11" s="2"/>
      <c r="B11" s="2"/>
      <c r="C11" s="2"/>
      <c r="D11" s="2"/>
      <c r="E11" s="2"/>
      <c r="F11" s="2"/>
      <c r="G11" s="2"/>
    </row>
    <row r="12" spans="1:7">
      <c r="A12" s="2"/>
      <c r="B12" s="2"/>
      <c r="C12" s="2"/>
      <c r="D12" s="2"/>
      <c r="E12" s="2"/>
      <c r="F12" s="2"/>
      <c r="G12" s="2"/>
    </row>
    <row r="13" spans="1:7">
      <c r="A13" s="2"/>
      <c r="B13" s="2"/>
      <c r="C13" s="2"/>
      <c r="D13" s="2"/>
      <c r="E13" s="2"/>
      <c r="F13" s="2"/>
      <c r="G13" s="2"/>
    </row>
    <row r="14" spans="1:7">
      <c r="A14" s="2"/>
      <c r="B14" s="2"/>
      <c r="C14" s="2"/>
      <c r="D14" s="2"/>
      <c r="E14" s="2"/>
      <c r="F14" s="2"/>
      <c r="G14" s="2"/>
    </row>
    <row r="15" spans="1:7">
      <c r="A15" s="2"/>
      <c r="B15" s="2"/>
      <c r="C15" s="2"/>
      <c r="D15" s="2"/>
      <c r="E15" s="2"/>
      <c r="F15" s="2"/>
      <c r="G15" s="2"/>
    </row>
    <row r="16" spans="1:7">
      <c r="A16" s="2"/>
      <c r="B16" s="2"/>
      <c r="C16" s="2"/>
      <c r="D16" s="2"/>
      <c r="E16" s="2"/>
      <c r="F16" s="2"/>
      <c r="G16" s="2"/>
    </row>
    <row r="17" spans="1:7">
      <c r="A17" s="2"/>
      <c r="B17" s="2"/>
      <c r="C17" s="2"/>
      <c r="D17" s="2"/>
      <c r="E17" s="2"/>
      <c r="F17" s="2"/>
      <c r="G17" s="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20C9-1A0C-4C71-8D43-499016DBED2C}">
  <dimension ref="B4:N23"/>
  <sheetViews>
    <sheetView tabSelected="1" topLeftCell="A8" workbookViewId="0">
      <selection activeCell="I21" sqref="I21:L22"/>
    </sheetView>
  </sheetViews>
  <sheetFormatPr defaultRowHeight="15"/>
  <cols>
    <col min="2" max="2" width="19.28515625" bestFit="1" customWidth="1"/>
    <col min="3" max="3" width="12.28515625" bestFit="1" customWidth="1"/>
    <col min="4" max="4" width="9.7109375" bestFit="1" customWidth="1"/>
    <col min="5" max="5" width="9.7109375" customWidth="1"/>
    <col min="6" max="6" width="9.28515625" bestFit="1" customWidth="1"/>
    <col min="7" max="7" width="10.5703125" bestFit="1" customWidth="1"/>
    <col min="8" max="8" width="11.5703125" bestFit="1" customWidth="1"/>
    <col min="9" max="9" width="9.28515625" bestFit="1" customWidth="1"/>
    <col min="11" max="11" width="11.140625" customWidth="1"/>
    <col min="13" max="13" width="9.5703125" bestFit="1" customWidth="1"/>
    <col min="14" max="14" width="11.5703125" bestFit="1" customWidth="1"/>
  </cols>
  <sheetData>
    <row r="4" spans="2:14">
      <c r="B4" t="s">
        <v>137</v>
      </c>
      <c r="C4" t="s">
        <v>74</v>
      </c>
      <c r="D4" t="s">
        <v>39</v>
      </c>
      <c r="E4" t="s">
        <v>187</v>
      </c>
      <c r="F4" t="s">
        <v>182</v>
      </c>
      <c r="G4" t="s">
        <v>181</v>
      </c>
      <c r="H4" t="s">
        <v>185</v>
      </c>
      <c r="I4" t="s">
        <v>183</v>
      </c>
      <c r="J4" t="s">
        <v>188</v>
      </c>
      <c r="K4" t="s">
        <v>189</v>
      </c>
      <c r="L4" t="s">
        <v>140</v>
      </c>
      <c r="M4" t="s">
        <v>190</v>
      </c>
      <c r="N4" t="s">
        <v>191</v>
      </c>
    </row>
    <row r="5" spans="2:14">
      <c r="B5" t="s">
        <v>51</v>
      </c>
      <c r="C5">
        <v>500</v>
      </c>
      <c r="D5" t="s">
        <v>14</v>
      </c>
      <c r="E5" t="s">
        <v>147</v>
      </c>
      <c r="F5" s="5">
        <v>1.657441341</v>
      </c>
      <c r="G5" s="5">
        <v>2381.0134189999999</v>
      </c>
      <c r="H5" s="5">
        <v>2.1751999999999999E-4</v>
      </c>
      <c r="I5" s="5">
        <v>2.7480680000000002E-3</v>
      </c>
      <c r="J5" s="14">
        <f>SUM(F5:I5)</f>
        <v>2382.673825929</v>
      </c>
      <c r="K5" s="79">
        <f>F5/$J5</f>
        <v>6.9562242341490732E-4</v>
      </c>
      <c r="L5" s="79">
        <f t="shared" ref="L5:N12" si="0">G5/$J5</f>
        <v>0.99930313292951345</v>
      </c>
      <c r="M5" s="79">
        <f t="shared" si="0"/>
        <v>9.1292394969416074E-8</v>
      </c>
      <c r="N5" s="79">
        <f t="shared" si="0"/>
        <v>1.1533546766219811E-6</v>
      </c>
    </row>
    <row r="6" spans="2:14">
      <c r="B6" t="s">
        <v>54</v>
      </c>
      <c r="C6">
        <v>600</v>
      </c>
      <c r="D6" t="s">
        <v>14</v>
      </c>
      <c r="E6" t="s">
        <v>147</v>
      </c>
      <c r="F6" s="5">
        <v>3.3676562090000002</v>
      </c>
      <c r="G6" s="5">
        <v>2627.1032319999999</v>
      </c>
      <c r="H6" s="5">
        <v>2.7264599999999998E-4</v>
      </c>
      <c r="I6" s="5">
        <v>1.636881E-3</v>
      </c>
      <c r="J6" s="14">
        <f t="shared" ref="J6:J12" si="1">SUM(F6:I6)</f>
        <v>2630.4727977360003</v>
      </c>
      <c r="K6" s="79">
        <f t="shared" ref="K6:K12" si="2">F6/$J6</f>
        <v>1.2802474946323262E-3</v>
      </c>
      <c r="L6" s="79">
        <f t="shared" si="0"/>
        <v>0.99871902657997436</v>
      </c>
      <c r="M6" s="79">
        <f t="shared" si="0"/>
        <v>1.0364904751520769E-7</v>
      </c>
      <c r="N6" s="79">
        <f t="shared" si="0"/>
        <v>6.2227634568539673E-7</v>
      </c>
    </row>
    <row r="7" spans="2:14">
      <c r="B7" t="s">
        <v>55</v>
      </c>
      <c r="C7">
        <v>700</v>
      </c>
      <c r="D7" t="s">
        <v>14</v>
      </c>
      <c r="E7" t="s">
        <v>147</v>
      </c>
      <c r="F7" s="5">
        <v>1.312577984</v>
      </c>
      <c r="G7" s="5">
        <v>2203.7014570000001</v>
      </c>
      <c r="H7" s="5">
        <v>0.395409803</v>
      </c>
      <c r="I7" s="5">
        <v>0.92163362500000001</v>
      </c>
      <c r="J7" s="14">
        <f t="shared" si="1"/>
        <v>2206.3310784120004</v>
      </c>
      <c r="K7" s="79">
        <f t="shared" si="2"/>
        <v>5.9491433395604607E-4</v>
      </c>
      <c r="L7" s="79">
        <f t="shared" si="0"/>
        <v>0.99880814740918533</v>
      </c>
      <c r="M7" s="79">
        <f t="shared" si="0"/>
        <v>1.7921598751380276E-4</v>
      </c>
      <c r="N7" s="79">
        <f t="shared" si="0"/>
        <v>4.1772226934470001E-4</v>
      </c>
    </row>
    <row r="8" spans="2:14">
      <c r="B8" t="s">
        <v>123</v>
      </c>
      <c r="C8">
        <v>750</v>
      </c>
      <c r="D8" t="s">
        <v>14</v>
      </c>
      <c r="E8" t="s">
        <v>147</v>
      </c>
      <c r="F8" s="5">
        <v>1.006007535</v>
      </c>
      <c r="G8" s="5">
        <v>2023.682712</v>
      </c>
      <c r="H8" s="5" t="s">
        <v>179</v>
      </c>
      <c r="I8" s="5" t="s">
        <v>179</v>
      </c>
      <c r="J8" s="14">
        <f t="shared" si="1"/>
        <v>2024.688719535</v>
      </c>
      <c r="K8" s="79">
        <f t="shared" si="2"/>
        <v>4.96870222713072E-4</v>
      </c>
      <c r="L8" s="79">
        <f t="shared" si="0"/>
        <v>0.99950312977728695</v>
      </c>
      <c r="M8" s="79" t="s">
        <v>179</v>
      </c>
      <c r="N8" s="79" t="s">
        <v>179</v>
      </c>
    </row>
    <row r="9" spans="2:14">
      <c r="B9" t="s">
        <v>56</v>
      </c>
      <c r="C9">
        <v>500</v>
      </c>
      <c r="D9" t="s">
        <v>12</v>
      </c>
      <c r="E9" t="s">
        <v>147</v>
      </c>
      <c r="F9" s="5">
        <v>11.14253426</v>
      </c>
      <c r="G9" s="5"/>
      <c r="H9" s="5">
        <v>0</v>
      </c>
      <c r="I9" s="5">
        <v>1.7154400000000001E-4</v>
      </c>
      <c r="J9" s="14">
        <f t="shared" si="1"/>
        <v>11.142705804</v>
      </c>
      <c r="K9" s="79">
        <f t="shared" si="2"/>
        <v>0.99998460481654838</v>
      </c>
      <c r="L9" s="79">
        <f t="shared" si="0"/>
        <v>0</v>
      </c>
      <c r="M9" s="79">
        <f t="shared" si="0"/>
        <v>0</v>
      </c>
      <c r="N9" s="79">
        <f t="shared" si="0"/>
        <v>1.5395183451619019E-5</v>
      </c>
    </row>
    <row r="10" spans="2:14">
      <c r="B10" t="s">
        <v>57</v>
      </c>
      <c r="C10">
        <v>600</v>
      </c>
      <c r="D10" t="s">
        <v>12</v>
      </c>
      <c r="E10" t="s">
        <v>147</v>
      </c>
      <c r="F10" s="5">
        <v>12.837401010000001</v>
      </c>
      <c r="G10" s="5">
        <v>945.99074529999996</v>
      </c>
      <c r="H10" s="5">
        <v>0</v>
      </c>
      <c r="I10" s="5">
        <v>3.1125340000000001E-3</v>
      </c>
      <c r="J10" s="14">
        <f t="shared" si="1"/>
        <v>958.83125884399999</v>
      </c>
      <c r="K10" s="79">
        <f t="shared" si="2"/>
        <v>1.3388592509465339E-2</v>
      </c>
      <c r="L10" s="79">
        <f t="shared" si="0"/>
        <v>0.98660816131559892</v>
      </c>
      <c r="M10" s="79">
        <f t="shared" si="0"/>
        <v>0</v>
      </c>
      <c r="N10" s="79">
        <f t="shared" si="0"/>
        <v>3.2461749356738517E-6</v>
      </c>
    </row>
    <row r="11" spans="2:14">
      <c r="B11" t="s">
        <v>58</v>
      </c>
      <c r="C11">
        <v>700</v>
      </c>
      <c r="D11" t="s">
        <v>12</v>
      </c>
      <c r="E11" t="s">
        <v>147</v>
      </c>
      <c r="F11" s="5">
        <v>4.3133665370000003</v>
      </c>
      <c r="G11" s="5">
        <v>801.32132260000003</v>
      </c>
      <c r="H11" s="5">
        <v>0</v>
      </c>
      <c r="I11" s="5">
        <v>1.156046E-3</v>
      </c>
      <c r="J11" s="14">
        <f t="shared" si="1"/>
        <v>805.63584518300001</v>
      </c>
      <c r="K11" s="79">
        <f t="shared" si="2"/>
        <v>5.3539903453777181E-3</v>
      </c>
      <c r="L11" s="79">
        <f t="shared" si="0"/>
        <v>0.99464457470605727</v>
      </c>
      <c r="M11" s="79">
        <f t="shared" si="0"/>
        <v>0</v>
      </c>
      <c r="N11" s="79">
        <f t="shared" si="0"/>
        <v>1.4349485650522468E-6</v>
      </c>
    </row>
    <row r="12" spans="2:14">
      <c r="B12" t="s">
        <v>124</v>
      </c>
      <c r="C12">
        <v>800</v>
      </c>
      <c r="D12" t="s">
        <v>12</v>
      </c>
      <c r="E12" t="s">
        <v>147</v>
      </c>
      <c r="F12" s="5">
        <v>2.567207904</v>
      </c>
      <c r="G12" s="5">
        <v>529.82080099999996</v>
      </c>
      <c r="H12" s="5" t="s">
        <v>179</v>
      </c>
      <c r="I12" s="5" t="s">
        <v>179</v>
      </c>
      <c r="J12" s="14">
        <f t="shared" si="1"/>
        <v>532.388008904</v>
      </c>
      <c r="K12" s="79">
        <f t="shared" si="2"/>
        <v>4.8220618441143703E-3</v>
      </c>
      <c r="L12" s="79">
        <f t="shared" si="0"/>
        <v>0.99517793815588551</v>
      </c>
      <c r="M12" s="79" t="s">
        <v>179</v>
      </c>
      <c r="N12" s="79" t="s">
        <v>179</v>
      </c>
    </row>
    <row r="15" spans="2:14" ht="15.75" thickBot="1"/>
    <row r="16" spans="2:14" ht="15.75" thickBot="1">
      <c r="D16" s="91" t="s">
        <v>193</v>
      </c>
      <c r="E16" s="92"/>
      <c r="F16" s="92"/>
      <c r="G16" s="92"/>
      <c r="H16" s="93"/>
      <c r="I16" s="91" t="s">
        <v>194</v>
      </c>
      <c r="J16" s="92"/>
      <c r="K16" s="92"/>
      <c r="L16" s="93"/>
    </row>
    <row r="17" spans="2:12" ht="15.75" thickBot="1">
      <c r="B17" s="30" t="s">
        <v>44</v>
      </c>
      <c r="C17" s="94" t="s">
        <v>74</v>
      </c>
      <c r="D17" s="88" t="s">
        <v>138</v>
      </c>
      <c r="E17" s="89" t="s">
        <v>192</v>
      </c>
      <c r="F17" s="89" t="s">
        <v>186</v>
      </c>
      <c r="G17" s="89" t="s">
        <v>184</v>
      </c>
      <c r="H17" s="90" t="s">
        <v>188</v>
      </c>
      <c r="I17" s="88" t="s">
        <v>189</v>
      </c>
      <c r="J17" s="89" t="s">
        <v>140</v>
      </c>
      <c r="K17" s="89" t="s">
        <v>190</v>
      </c>
      <c r="L17" s="90" t="s">
        <v>191</v>
      </c>
    </row>
    <row r="18" spans="2:12">
      <c r="B18" s="97" t="s">
        <v>14</v>
      </c>
      <c r="C18" s="94">
        <v>500</v>
      </c>
      <c r="D18" s="81">
        <v>1.657441341</v>
      </c>
      <c r="E18" s="82">
        <v>2381.0134189999999</v>
      </c>
      <c r="F18" s="83">
        <v>2.1751999999999999E-4</v>
      </c>
      <c r="G18" s="84">
        <v>2.7480680000000002E-3</v>
      </c>
      <c r="H18" s="85">
        <f>SUM(D18:G18)</f>
        <v>2382.673825929</v>
      </c>
      <c r="I18" s="99">
        <f>D18/$H18</f>
        <v>6.9562242341490732E-4</v>
      </c>
      <c r="J18" s="100">
        <f>E18/$H18</f>
        <v>0.99930313292951345</v>
      </c>
      <c r="K18" s="101">
        <f t="shared" ref="K18:K20" si="3">F18/$H18</f>
        <v>9.1292394969416074E-8</v>
      </c>
      <c r="L18" s="102">
        <f t="shared" ref="L18:L20" si="4">G18/$H18</f>
        <v>1.1533546766219811E-6</v>
      </c>
    </row>
    <row r="19" spans="2:12">
      <c r="B19" s="95"/>
      <c r="C19" s="80">
        <v>600</v>
      </c>
      <c r="D19" s="81">
        <v>3.3676562090000002</v>
      </c>
      <c r="E19" s="82">
        <v>2627.1032319999999</v>
      </c>
      <c r="F19" s="83">
        <v>2.7264599999999998E-4</v>
      </c>
      <c r="G19" s="84">
        <v>1.636881E-3</v>
      </c>
      <c r="H19" s="85">
        <f t="shared" ref="H19:H22" si="5">SUM(D19:G19)</f>
        <v>2630.4727977360003</v>
      </c>
      <c r="I19" s="99">
        <f>D19/$H19</f>
        <v>1.2802474946323262E-3</v>
      </c>
      <c r="J19" s="100">
        <f>E19/$H19</f>
        <v>0.99871902657997436</v>
      </c>
      <c r="K19" s="101">
        <f t="shared" si="3"/>
        <v>1.0364904751520769E-7</v>
      </c>
      <c r="L19" s="102">
        <f t="shared" si="4"/>
        <v>6.2227634568539673E-7</v>
      </c>
    </row>
    <row r="20" spans="2:12" ht="15.75" thickBot="1">
      <c r="B20" s="96"/>
      <c r="C20" s="90">
        <v>700</v>
      </c>
      <c r="D20" s="81">
        <v>1.312577984</v>
      </c>
      <c r="E20" s="82">
        <v>2203.7014570000001</v>
      </c>
      <c r="F20" s="86">
        <v>0.395409803</v>
      </c>
      <c r="G20" s="86">
        <v>0.92163362500000001</v>
      </c>
      <c r="H20" s="85">
        <f t="shared" si="5"/>
        <v>2206.3310784120004</v>
      </c>
      <c r="I20" s="99">
        <f>D20/$H20</f>
        <v>5.9491433395604607E-4</v>
      </c>
      <c r="J20" s="100">
        <f>E20/$H20</f>
        <v>0.99880814740918533</v>
      </c>
      <c r="K20" s="100">
        <f t="shared" si="3"/>
        <v>1.7921598751380276E-4</v>
      </c>
      <c r="L20" s="103">
        <f t="shared" si="4"/>
        <v>4.1772226934470001E-4</v>
      </c>
    </row>
    <row r="21" spans="2:12">
      <c r="B21" s="97" t="s">
        <v>12</v>
      </c>
      <c r="C21" s="94">
        <v>600</v>
      </c>
      <c r="D21" s="17">
        <v>12.837401010000001</v>
      </c>
      <c r="E21" s="18">
        <v>945.99074529999996</v>
      </c>
      <c r="F21" s="18" t="s">
        <v>164</v>
      </c>
      <c r="G21" s="98">
        <v>3.1125340000000001E-3</v>
      </c>
      <c r="H21" s="19">
        <f t="shared" si="5"/>
        <v>958.83125884399999</v>
      </c>
      <c r="I21" s="99">
        <f>D21/$H21</f>
        <v>1.3388592509465339E-2</v>
      </c>
      <c r="J21" s="100">
        <f>E21/$H21</f>
        <v>0.98660816131559892</v>
      </c>
      <c r="K21" s="100" t="s">
        <v>164</v>
      </c>
      <c r="L21" s="102">
        <f>G21/$H21</f>
        <v>3.2461749356738517E-6</v>
      </c>
    </row>
    <row r="22" spans="2:12" ht="15.75" thickBot="1">
      <c r="B22" s="96"/>
      <c r="C22" s="90">
        <v>700</v>
      </c>
      <c r="D22" s="20">
        <v>4.3133665370000003</v>
      </c>
      <c r="E22" s="21">
        <v>801.32132260000003</v>
      </c>
      <c r="F22" s="21" t="s">
        <v>164</v>
      </c>
      <c r="G22" s="87">
        <v>1.156046E-3</v>
      </c>
      <c r="H22" s="22">
        <f t="shared" si="5"/>
        <v>805.63584518300001</v>
      </c>
      <c r="I22" s="104">
        <f>D22/$H22</f>
        <v>5.3539903453777181E-3</v>
      </c>
      <c r="J22" s="105">
        <f>E22/$H22</f>
        <v>0.99464457470605727</v>
      </c>
      <c r="K22" s="105" t="s">
        <v>164</v>
      </c>
      <c r="L22" s="106">
        <f>G22/$H22</f>
        <v>1.4349485650522468E-6</v>
      </c>
    </row>
    <row r="23" spans="2:12">
      <c r="J23" s="4"/>
    </row>
  </sheetData>
  <mergeCells count="4">
    <mergeCell ref="D16:H16"/>
    <mergeCell ref="B18:B20"/>
    <mergeCell ref="B21:B22"/>
    <mergeCell ref="I16: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01CF-7B8F-406B-B31A-D32F92810FAA}">
  <dimension ref="A1:AU63"/>
  <sheetViews>
    <sheetView topLeftCell="G49" workbookViewId="0">
      <selection activeCell="M64" sqref="M64"/>
    </sheetView>
  </sheetViews>
  <sheetFormatPr defaultRowHeight="15"/>
  <cols>
    <col min="1" max="1" width="36.42578125" customWidth="1"/>
    <col min="2" max="2" width="12.7109375" customWidth="1"/>
    <col min="3" max="3" width="10.140625" customWidth="1"/>
    <col min="4" max="4" width="14.28515625" bestFit="1" customWidth="1"/>
    <col min="5" max="5" width="14.7109375" bestFit="1" customWidth="1"/>
    <col min="6" max="6" width="18.85546875" bestFit="1" customWidth="1"/>
    <col min="7" max="7" width="19.28515625" bestFit="1" customWidth="1"/>
    <col min="8" max="8" width="11" customWidth="1"/>
    <col min="9" max="9" width="12.5703125" bestFit="1" customWidth="1"/>
    <col min="10" max="11" width="11.5703125" bestFit="1" customWidth="1"/>
    <col min="12" max="12" width="13.42578125" bestFit="1" customWidth="1"/>
    <col min="13" max="13" width="11.5703125" bestFit="1" customWidth="1"/>
    <col min="14" max="15" width="10.7109375" bestFit="1" customWidth="1"/>
    <col min="16" max="17" width="11.5703125" bestFit="1" customWidth="1"/>
    <col min="18" max="19" width="10.7109375" bestFit="1" customWidth="1"/>
    <col min="20" max="20" width="12.5703125" bestFit="1" customWidth="1"/>
    <col min="21" max="21" width="11.5703125" bestFit="1" customWidth="1"/>
    <col min="25" max="25" width="12.28515625" bestFit="1" customWidth="1"/>
    <col min="26" max="26" width="14.140625" bestFit="1" customWidth="1"/>
    <col min="27" max="27" width="14.5703125" bestFit="1" customWidth="1"/>
  </cols>
  <sheetData>
    <row r="1" spans="1:29" s="7" customFormat="1">
      <c r="A1" s="7" t="s">
        <v>44</v>
      </c>
      <c r="B1" s="7" t="s">
        <v>39</v>
      </c>
      <c r="C1" s="7" t="s">
        <v>74</v>
      </c>
      <c r="D1" s="7" t="s">
        <v>75</v>
      </c>
      <c r="E1" s="7" t="s">
        <v>173</v>
      </c>
      <c r="F1" s="7" t="s">
        <v>76</v>
      </c>
      <c r="G1" s="7" t="s">
        <v>174</v>
      </c>
      <c r="J1" s="8"/>
      <c r="X1" s="7" t="s">
        <v>44</v>
      </c>
      <c r="Y1" s="7" t="s">
        <v>45</v>
      </c>
      <c r="Z1" s="7" t="s">
        <v>74</v>
      </c>
      <c r="AA1" s="7" t="s">
        <v>39</v>
      </c>
      <c r="AB1" s="7" t="s">
        <v>47</v>
      </c>
      <c r="AC1" s="7" t="s">
        <v>49</v>
      </c>
    </row>
    <row r="2" spans="1:29">
      <c r="A2" t="s">
        <v>51</v>
      </c>
      <c r="B2" t="s">
        <v>14</v>
      </c>
      <c r="C2">
        <v>500</v>
      </c>
      <c r="D2">
        <v>313.5930735930736</v>
      </c>
      <c r="E2">
        <v>203.04836949939391</v>
      </c>
      <c r="F2">
        <v>0.32138528138528139</v>
      </c>
      <c r="G2">
        <v>203.04836949939391</v>
      </c>
      <c r="H2" s="109">
        <v>3.2138528138528138E-4</v>
      </c>
      <c r="I2" s="8"/>
      <c r="X2" t="s">
        <v>51</v>
      </c>
      <c r="Y2" t="s">
        <v>52</v>
      </c>
      <c r="Z2">
        <v>500</v>
      </c>
      <c r="AA2" t="s">
        <v>14</v>
      </c>
      <c r="AB2" s="14">
        <v>7.3348058163077461</v>
      </c>
      <c r="AC2" s="14">
        <v>92.66519418369225</v>
      </c>
    </row>
    <row r="3" spans="1:29">
      <c r="A3" t="s">
        <v>54</v>
      </c>
      <c r="B3" t="s">
        <v>14</v>
      </c>
      <c r="C3">
        <v>600</v>
      </c>
      <c r="D3">
        <v>221.2227074235808</v>
      </c>
      <c r="E3">
        <v>68.785637417991268</v>
      </c>
      <c r="F3">
        <v>0.22515283842794759</v>
      </c>
      <c r="G3">
        <v>68.785637417991268</v>
      </c>
      <c r="H3" s="109">
        <v>2.251528384279476E-4</v>
      </c>
      <c r="X3" t="s">
        <v>54</v>
      </c>
      <c r="Y3" t="s">
        <v>52</v>
      </c>
      <c r="Z3">
        <v>600</v>
      </c>
      <c r="AA3" t="s">
        <v>14</v>
      </c>
      <c r="AB3" s="14">
        <v>14.27819449927622</v>
      </c>
      <c r="AC3" s="14">
        <v>85.721805500723775</v>
      </c>
    </row>
    <row r="4" spans="1:29">
      <c r="A4" t="s">
        <v>55</v>
      </c>
      <c r="B4" t="s">
        <v>14</v>
      </c>
      <c r="C4">
        <v>700</v>
      </c>
      <c r="D4">
        <v>137234.19913419909</v>
      </c>
      <c r="E4">
        <v>30698.983902353681</v>
      </c>
      <c r="F4">
        <v>1872.406926406926</v>
      </c>
      <c r="G4">
        <v>30698.983902353681</v>
      </c>
      <c r="H4" s="109">
        <v>1.8724069264069261</v>
      </c>
      <c r="X4" t="s">
        <v>55</v>
      </c>
      <c r="Y4" t="s">
        <v>52</v>
      </c>
      <c r="Z4">
        <v>700</v>
      </c>
      <c r="AA4" t="s">
        <v>14</v>
      </c>
      <c r="AB4" s="14">
        <v>30.022533392637271</v>
      </c>
      <c r="AC4" s="14">
        <v>69.977466607362729</v>
      </c>
    </row>
    <row r="5" spans="1:29">
      <c r="A5" t="s">
        <v>56</v>
      </c>
      <c r="B5" t="s">
        <v>12</v>
      </c>
      <c r="C5">
        <v>500</v>
      </c>
      <c r="D5">
        <v>1712.362339072437</v>
      </c>
      <c r="E5">
        <v>12.977991873264459</v>
      </c>
      <c r="F5">
        <v>2.2249728555917478</v>
      </c>
      <c r="G5">
        <v>12.977991873264459</v>
      </c>
      <c r="H5" s="109">
        <v>2.224972855591748E-3</v>
      </c>
      <c r="X5" t="s">
        <v>56</v>
      </c>
      <c r="Y5" t="s">
        <v>52</v>
      </c>
      <c r="Z5">
        <v>500</v>
      </c>
      <c r="AA5" t="s">
        <v>12</v>
      </c>
      <c r="AB5" s="14">
        <v>0</v>
      </c>
      <c r="AC5" s="14">
        <v>100</v>
      </c>
    </row>
    <row r="6" spans="1:29">
      <c r="A6" t="s">
        <v>57</v>
      </c>
      <c r="B6" t="s">
        <v>12</v>
      </c>
      <c r="C6">
        <v>600</v>
      </c>
      <c r="D6">
        <v>3153.4863945578231</v>
      </c>
      <c r="E6">
        <v>32.443211510841842</v>
      </c>
      <c r="F6">
        <v>6.8969812925170073</v>
      </c>
      <c r="G6">
        <v>32.443211510841842</v>
      </c>
      <c r="H6" s="109">
        <v>6.8969812925170071E-3</v>
      </c>
      <c r="X6" t="s">
        <v>57</v>
      </c>
      <c r="Y6" t="s">
        <v>52</v>
      </c>
      <c r="Z6">
        <v>600</v>
      </c>
      <c r="AA6" t="s">
        <v>12</v>
      </c>
      <c r="AB6" s="14">
        <v>0</v>
      </c>
      <c r="AC6" s="14">
        <v>100</v>
      </c>
    </row>
    <row r="7" spans="1:29">
      <c r="A7" t="s">
        <v>58</v>
      </c>
      <c r="B7" t="s">
        <v>12</v>
      </c>
      <c r="C7">
        <v>700</v>
      </c>
      <c r="D7">
        <v>1609.9525404801791</v>
      </c>
      <c r="E7">
        <v>10.849014457129821</v>
      </c>
      <c r="F7">
        <v>2.635455053042993</v>
      </c>
      <c r="G7">
        <v>10.849014457129821</v>
      </c>
      <c r="H7" s="109">
        <v>2.6354550530429928E-3</v>
      </c>
      <c r="X7" t="s">
        <v>58</v>
      </c>
      <c r="Y7" t="s">
        <v>52</v>
      </c>
      <c r="Z7">
        <v>700</v>
      </c>
      <c r="AA7" t="s">
        <v>12</v>
      </c>
      <c r="AB7" s="14">
        <v>0</v>
      </c>
      <c r="AC7" s="14">
        <v>100</v>
      </c>
    </row>
    <row r="8" spans="1:29">
      <c r="A8" t="s">
        <v>59</v>
      </c>
      <c r="B8" t="s">
        <v>13</v>
      </c>
      <c r="C8">
        <v>500</v>
      </c>
      <c r="D8">
        <v>420514.01993355481</v>
      </c>
      <c r="E8">
        <v>5288.034404968399</v>
      </c>
      <c r="F8">
        <v>3716.9646511627911</v>
      </c>
      <c r="G8">
        <v>5288.034404968399</v>
      </c>
      <c r="H8" s="109">
        <v>3.7169646511627912</v>
      </c>
      <c r="X8" t="s">
        <v>59</v>
      </c>
      <c r="Y8" t="s">
        <v>52</v>
      </c>
      <c r="Z8">
        <v>500</v>
      </c>
      <c r="AA8" t="s">
        <v>13</v>
      </c>
      <c r="AB8" s="14">
        <v>14.062734380662</v>
      </c>
      <c r="AC8" s="14">
        <v>85.937265619338007</v>
      </c>
    </row>
    <row r="9" spans="1:29">
      <c r="A9" t="s">
        <v>61</v>
      </c>
      <c r="B9" t="s">
        <v>13</v>
      </c>
      <c r="C9">
        <v>600</v>
      </c>
      <c r="D9">
        <v>20767.917205692109</v>
      </c>
      <c r="E9">
        <v>1221.462010029702</v>
      </c>
      <c r="F9">
        <v>74.129883570504532</v>
      </c>
      <c r="G9">
        <v>1221.462010029702</v>
      </c>
      <c r="H9" s="109">
        <v>7.4129883570504526E-2</v>
      </c>
      <c r="X9" t="s">
        <v>61</v>
      </c>
      <c r="Y9" t="s">
        <v>52</v>
      </c>
      <c r="Z9">
        <v>600</v>
      </c>
      <c r="AA9" t="s">
        <v>13</v>
      </c>
      <c r="AB9" s="14">
        <v>16.443525301351581</v>
      </c>
      <c r="AC9" s="14">
        <v>83.556474698648415</v>
      </c>
    </row>
    <row r="10" spans="1:29">
      <c r="A10" t="s">
        <v>62</v>
      </c>
      <c r="B10" t="s">
        <v>13</v>
      </c>
      <c r="C10">
        <v>700</v>
      </c>
      <c r="D10">
        <v>2374.988933156264</v>
      </c>
      <c r="E10">
        <v>57.588180416241713</v>
      </c>
      <c r="F10">
        <v>5.9745905267817623</v>
      </c>
      <c r="G10">
        <v>57.588180416241713</v>
      </c>
      <c r="H10" s="109">
        <v>5.9745905267817624E-3</v>
      </c>
      <c r="X10" t="s">
        <v>62</v>
      </c>
      <c r="Y10" t="s">
        <v>52</v>
      </c>
      <c r="Z10">
        <v>700</v>
      </c>
      <c r="AA10" t="s">
        <v>13</v>
      </c>
      <c r="AB10" s="14">
        <v>5.3257783328052293</v>
      </c>
      <c r="AC10" s="14">
        <v>94.674221667194772</v>
      </c>
    </row>
    <row r="11" spans="1:29">
      <c r="A11" t="s">
        <v>63</v>
      </c>
      <c r="B11" t="s">
        <v>13</v>
      </c>
      <c r="C11">
        <v>800</v>
      </c>
      <c r="D11">
        <v>5137.4756335282646</v>
      </c>
      <c r="E11">
        <v>163.64722330454191</v>
      </c>
      <c r="F11">
        <v>29.27914230019493</v>
      </c>
      <c r="G11">
        <v>163.64722330454191</v>
      </c>
      <c r="H11" s="109">
        <v>2.9279142300194929E-2</v>
      </c>
      <c r="X11" t="s">
        <v>63</v>
      </c>
      <c r="Y11" t="s">
        <v>52</v>
      </c>
      <c r="Z11">
        <v>800</v>
      </c>
      <c r="AA11" t="s">
        <v>13</v>
      </c>
      <c r="AB11" s="14">
        <v>6.3320717251148562</v>
      </c>
      <c r="AC11" s="14">
        <v>93.667928274885142</v>
      </c>
    </row>
    <row r="12" spans="1:29">
      <c r="A12" t="s">
        <v>64</v>
      </c>
      <c r="B12" t="s">
        <v>8</v>
      </c>
      <c r="C12">
        <v>600</v>
      </c>
      <c r="D12">
        <v>2277.7215189873409</v>
      </c>
      <c r="E12">
        <v>100.16503596455691</v>
      </c>
      <c r="F12">
        <v>3.101772151898734</v>
      </c>
      <c r="G12">
        <v>100.16503596455691</v>
      </c>
      <c r="H12" s="109">
        <v>3.1017721518987341E-3</v>
      </c>
      <c r="X12" t="s">
        <v>64</v>
      </c>
      <c r="Y12" t="s">
        <v>52</v>
      </c>
      <c r="Z12">
        <v>600</v>
      </c>
      <c r="AA12" t="s">
        <v>8</v>
      </c>
      <c r="AB12" s="14">
        <v>17.374927444950789</v>
      </c>
      <c r="AC12" s="14">
        <v>82.625072555049215</v>
      </c>
    </row>
    <row r="13" spans="1:29">
      <c r="A13" t="s">
        <v>65</v>
      </c>
      <c r="B13" t="s">
        <v>8</v>
      </c>
      <c r="C13">
        <v>800</v>
      </c>
      <c r="D13">
        <v>1397.1129915380791</v>
      </c>
      <c r="E13">
        <v>77.914464440099565</v>
      </c>
      <c r="F13">
        <v>10.09696366351419</v>
      </c>
      <c r="G13">
        <v>77.914464440099565</v>
      </c>
      <c r="H13" s="109">
        <v>1.009696366351419E-2</v>
      </c>
      <c r="X13" t="s">
        <v>65</v>
      </c>
      <c r="Y13" t="s">
        <v>52</v>
      </c>
      <c r="Z13">
        <v>800</v>
      </c>
      <c r="AA13" t="s">
        <v>8</v>
      </c>
      <c r="AB13" s="14">
        <v>11.96142701059332</v>
      </c>
      <c r="AC13" s="14">
        <v>88.038572989406674</v>
      </c>
    </row>
    <row r="14" spans="1:29">
      <c r="A14" t="s">
        <v>66</v>
      </c>
      <c r="B14" t="s">
        <v>16</v>
      </c>
      <c r="C14">
        <v>500</v>
      </c>
      <c r="D14">
        <v>266.97100752843193</v>
      </c>
      <c r="E14">
        <v>11.2222491615153</v>
      </c>
      <c r="F14">
        <v>0.39628383789844629</v>
      </c>
      <c r="G14">
        <v>11.2222491615153</v>
      </c>
      <c r="H14" s="109">
        <v>3.9628383789844631E-4</v>
      </c>
      <c r="X14" t="s">
        <v>66</v>
      </c>
      <c r="Y14" t="s">
        <v>52</v>
      </c>
      <c r="Z14">
        <v>500</v>
      </c>
      <c r="AA14" t="s">
        <v>16</v>
      </c>
      <c r="AB14" s="14">
        <v>0</v>
      </c>
      <c r="AC14" s="14">
        <v>100</v>
      </c>
    </row>
    <row r="15" spans="1:29">
      <c r="A15" t="s">
        <v>67</v>
      </c>
      <c r="B15" t="s">
        <v>16</v>
      </c>
      <c r="C15">
        <v>800</v>
      </c>
      <c r="D15">
        <v>410.65922381711857</v>
      </c>
      <c r="E15">
        <v>26.2617473796066</v>
      </c>
      <c r="F15">
        <v>0.48960659223817132</v>
      </c>
      <c r="G15">
        <v>26.2617473796066</v>
      </c>
      <c r="H15" s="109">
        <v>4.8960659223817133E-4</v>
      </c>
      <c r="X15" t="s">
        <v>67</v>
      </c>
      <c r="Y15" t="s">
        <v>52</v>
      </c>
      <c r="Z15">
        <v>800</v>
      </c>
      <c r="AA15" t="s">
        <v>16</v>
      </c>
      <c r="AB15" s="14">
        <v>0</v>
      </c>
      <c r="AC15" s="14">
        <v>100</v>
      </c>
    </row>
    <row r="16" spans="1:29">
      <c r="A16" t="s">
        <v>68</v>
      </c>
      <c r="B16" t="s">
        <v>15</v>
      </c>
      <c r="C16">
        <v>600</v>
      </c>
      <c r="D16">
        <v>2032.364743323647</v>
      </c>
      <c r="E16">
        <v>41.794003221700557</v>
      </c>
      <c r="F16">
        <v>9.547308703473087</v>
      </c>
      <c r="G16">
        <v>41.794003221700557</v>
      </c>
      <c r="H16" s="109">
        <v>9.5473087034730862E-3</v>
      </c>
      <c r="X16" t="s">
        <v>68</v>
      </c>
      <c r="Y16" t="s">
        <v>52</v>
      </c>
      <c r="Z16">
        <v>600</v>
      </c>
      <c r="AA16" t="s">
        <v>15</v>
      </c>
      <c r="AB16" s="14">
        <v>14.011533302922819</v>
      </c>
      <c r="AC16" s="14">
        <v>85.988466697077186</v>
      </c>
    </row>
    <row r="17" spans="1:47">
      <c r="A17" t="s">
        <v>69</v>
      </c>
      <c r="B17" t="s">
        <v>15</v>
      </c>
      <c r="C17">
        <v>750</v>
      </c>
      <c r="D17">
        <v>5903.0163385002097</v>
      </c>
      <c r="E17">
        <v>1738.002793045873</v>
      </c>
      <c r="F17">
        <v>21.981985756179299</v>
      </c>
      <c r="G17">
        <v>1738.002793045873</v>
      </c>
      <c r="H17" s="109">
        <v>2.1981985756179299E-2</v>
      </c>
      <c r="X17" t="s">
        <v>69</v>
      </c>
      <c r="Y17" t="s">
        <v>52</v>
      </c>
      <c r="Z17">
        <v>750</v>
      </c>
      <c r="AA17" t="s">
        <v>15</v>
      </c>
      <c r="AB17" s="14">
        <v>5.6487231349727356</v>
      </c>
      <c r="AC17" s="14">
        <v>94.351276865027259</v>
      </c>
    </row>
    <row r="18" spans="1:47">
      <c r="A18" t="s">
        <v>70</v>
      </c>
      <c r="B18" t="s">
        <v>17</v>
      </c>
      <c r="C18">
        <v>500</v>
      </c>
      <c r="D18">
        <v>177.91666666666671</v>
      </c>
      <c r="E18">
        <v>4.6536542158750001</v>
      </c>
      <c r="F18">
        <v>0.2088541666666667</v>
      </c>
      <c r="G18">
        <v>4.6536542158750001</v>
      </c>
      <c r="H18" s="109">
        <v>2.088541666666667E-4</v>
      </c>
      <c r="X18" t="s">
        <v>70</v>
      </c>
      <c r="Y18" t="s">
        <v>52</v>
      </c>
      <c r="Z18">
        <v>500</v>
      </c>
      <c r="AA18" t="s">
        <v>17</v>
      </c>
      <c r="AB18" s="14">
        <v>15.729898516783759</v>
      </c>
      <c r="AC18" s="14">
        <v>84.270101483216237</v>
      </c>
    </row>
    <row r="19" spans="1:47">
      <c r="A19" t="s">
        <v>71</v>
      </c>
      <c r="B19" t="s">
        <v>17</v>
      </c>
      <c r="C19">
        <v>600</v>
      </c>
      <c r="D19">
        <v>418.93812709030101</v>
      </c>
      <c r="E19">
        <v>18.467086192086121</v>
      </c>
      <c r="F19">
        <v>0.44113712374581948</v>
      </c>
      <c r="G19">
        <v>18.467086192086121</v>
      </c>
      <c r="H19" s="109">
        <v>4.411371237458195E-4</v>
      </c>
      <c r="X19" t="s">
        <v>71</v>
      </c>
      <c r="Y19" t="s">
        <v>52</v>
      </c>
      <c r="Z19">
        <v>600</v>
      </c>
      <c r="AA19" t="s">
        <v>17</v>
      </c>
      <c r="AB19" s="14">
        <v>1.84944948940558</v>
      </c>
      <c r="AC19" s="14">
        <v>98.150550510594414</v>
      </c>
    </row>
    <row r="20" spans="1:47">
      <c r="A20" t="s">
        <v>72</v>
      </c>
      <c r="B20" t="s">
        <v>17</v>
      </c>
      <c r="C20">
        <v>700</v>
      </c>
      <c r="D20">
        <v>25769.254820218859</v>
      </c>
      <c r="E20">
        <v>2355.611220772319</v>
      </c>
      <c r="F20">
        <v>94.629807191245447</v>
      </c>
      <c r="G20">
        <v>2355.611220772319</v>
      </c>
      <c r="H20" s="109">
        <v>9.4629807191245446E-2</v>
      </c>
      <c r="X20" t="s">
        <v>72</v>
      </c>
      <c r="Y20" t="s">
        <v>52</v>
      </c>
      <c r="Z20">
        <v>700</v>
      </c>
      <c r="AA20" t="s">
        <v>17</v>
      </c>
      <c r="AB20" s="14">
        <v>10.39192847359282</v>
      </c>
      <c r="AC20" s="14">
        <v>89.608071526407173</v>
      </c>
    </row>
    <row r="21" spans="1:47">
      <c r="A21" t="s">
        <v>73</v>
      </c>
      <c r="B21" t="s">
        <v>17</v>
      </c>
      <c r="C21">
        <v>800</v>
      </c>
      <c r="D21">
        <v>4483.4295136026376</v>
      </c>
      <c r="E21">
        <v>355.5903650524649</v>
      </c>
      <c r="F21">
        <v>22.786150041220111</v>
      </c>
      <c r="G21">
        <v>355.5903650524649</v>
      </c>
      <c r="H21" s="109">
        <v>2.2786150041220112E-2</v>
      </c>
      <c r="X21" t="s">
        <v>73</v>
      </c>
      <c r="Y21" t="s">
        <v>52</v>
      </c>
      <c r="Z21">
        <v>800</v>
      </c>
      <c r="AA21" t="s">
        <v>17</v>
      </c>
      <c r="AB21" s="14">
        <v>10.55702657644405</v>
      </c>
      <c r="AC21" s="14">
        <v>89.442973423555941</v>
      </c>
    </row>
    <row r="23" spans="1:47" ht="15.75" thickBot="1">
      <c r="AB23" s="14">
        <v>7.3348058163077461</v>
      </c>
      <c r="AC23" s="14">
        <v>14.27819449927622</v>
      </c>
      <c r="AD23" s="14">
        <v>30.022533392637271</v>
      </c>
      <c r="AE23" s="14">
        <v>0</v>
      </c>
      <c r="AF23" s="14">
        <v>0</v>
      </c>
      <c r="AG23" s="14">
        <v>0</v>
      </c>
      <c r="AH23" s="14">
        <v>14.062734380662</v>
      </c>
      <c r="AI23" s="14">
        <v>16.443525301351581</v>
      </c>
      <c r="AJ23" s="14">
        <v>5.3257783328052293</v>
      </c>
      <c r="AK23" s="14">
        <v>6.3320717251148562</v>
      </c>
      <c r="AL23" s="14">
        <v>17.374927444950789</v>
      </c>
      <c r="AM23" s="14">
        <v>11.96142701059332</v>
      </c>
      <c r="AN23" s="14">
        <v>0</v>
      </c>
      <c r="AO23" s="14">
        <v>0</v>
      </c>
      <c r="AP23" s="14">
        <v>14.011533302922819</v>
      </c>
      <c r="AQ23" s="14">
        <v>5.6487231349727356</v>
      </c>
      <c r="AR23" s="14">
        <v>15.729898516783759</v>
      </c>
      <c r="AS23" s="14">
        <v>1.84944948940558</v>
      </c>
      <c r="AT23" s="14">
        <v>10.39192847359282</v>
      </c>
      <c r="AU23" s="14">
        <v>10.55702657644405</v>
      </c>
    </row>
    <row r="24" spans="1:47" s="8" customFormat="1" ht="15.75" thickBot="1">
      <c r="A24" s="9" t="s">
        <v>39</v>
      </c>
      <c r="B24" s="66" t="s">
        <v>14</v>
      </c>
      <c r="C24" s="67"/>
      <c r="D24" s="68"/>
      <c r="E24" s="65" t="s">
        <v>12</v>
      </c>
      <c r="F24" s="65"/>
      <c r="G24" s="65"/>
      <c r="H24" s="65" t="s">
        <v>13</v>
      </c>
      <c r="I24" s="65"/>
      <c r="J24" s="65"/>
      <c r="K24" s="65"/>
      <c r="L24" s="65" t="s">
        <v>8</v>
      </c>
      <c r="M24" s="65"/>
      <c r="N24" s="65" t="s">
        <v>16</v>
      </c>
      <c r="O24" s="65"/>
      <c r="P24" s="65" t="s">
        <v>15</v>
      </c>
      <c r="Q24" s="65"/>
      <c r="R24" s="65" t="s">
        <v>17</v>
      </c>
      <c r="S24" s="65"/>
      <c r="T24" s="65"/>
      <c r="U24" s="65"/>
      <c r="X24"/>
      <c r="Y24"/>
      <c r="Z24"/>
      <c r="AA24"/>
      <c r="AB24" s="14">
        <v>92.66519418369225</v>
      </c>
      <c r="AC24" s="14">
        <v>85.721805500723775</v>
      </c>
      <c r="AD24" s="14">
        <v>69.977466607362729</v>
      </c>
      <c r="AE24" s="14">
        <v>100</v>
      </c>
      <c r="AF24" s="14">
        <v>100</v>
      </c>
      <c r="AG24" s="14">
        <v>100</v>
      </c>
      <c r="AH24" s="14">
        <v>85.937265619338007</v>
      </c>
      <c r="AI24" s="14">
        <v>83.556474698648415</v>
      </c>
      <c r="AJ24" s="14">
        <v>94.674221667194772</v>
      </c>
      <c r="AK24" s="14">
        <v>93.667928274885142</v>
      </c>
      <c r="AL24" s="14">
        <v>82.625072555049215</v>
      </c>
      <c r="AM24" s="14">
        <v>88.038572989406674</v>
      </c>
      <c r="AN24" s="14">
        <v>100</v>
      </c>
      <c r="AO24" s="14">
        <v>100</v>
      </c>
      <c r="AP24" s="14">
        <v>85.988466697077186</v>
      </c>
      <c r="AQ24" s="14">
        <v>94.351276865027259</v>
      </c>
      <c r="AR24" s="14">
        <v>84.270101483216237</v>
      </c>
      <c r="AS24" s="14">
        <v>98.150550510594414</v>
      </c>
      <c r="AT24" s="14">
        <v>89.608071526407173</v>
      </c>
      <c r="AU24" s="14">
        <v>89.442973423555941</v>
      </c>
    </row>
    <row r="25" spans="1:47" s="8" customFormat="1" ht="15.75" thickBot="1">
      <c r="A25" s="9" t="s">
        <v>74</v>
      </c>
      <c r="B25" s="9">
        <v>500</v>
      </c>
      <c r="C25" s="9">
        <v>600</v>
      </c>
      <c r="D25" s="9">
        <v>700</v>
      </c>
      <c r="E25" s="9">
        <v>500</v>
      </c>
      <c r="F25" s="9">
        <v>600</v>
      </c>
      <c r="G25" s="9">
        <v>700</v>
      </c>
      <c r="H25" s="9">
        <v>500</v>
      </c>
      <c r="I25" s="9">
        <v>600</v>
      </c>
      <c r="J25" s="9">
        <v>700</v>
      </c>
      <c r="K25" s="9">
        <v>800</v>
      </c>
      <c r="L25" s="9">
        <v>600</v>
      </c>
      <c r="M25" s="9">
        <v>800</v>
      </c>
      <c r="N25" s="9">
        <v>500</v>
      </c>
      <c r="O25" s="9">
        <v>800</v>
      </c>
      <c r="P25" s="9">
        <v>600</v>
      </c>
      <c r="Q25" s="9">
        <v>750</v>
      </c>
      <c r="R25" s="9">
        <v>500</v>
      </c>
      <c r="S25" s="9">
        <v>600</v>
      </c>
      <c r="T25" s="9">
        <v>700</v>
      </c>
      <c r="U25" s="9">
        <v>800</v>
      </c>
      <c r="X25"/>
      <c r="Y25"/>
      <c r="Z25"/>
      <c r="AA25"/>
      <c r="AB25"/>
      <c r="AC25"/>
      <c r="AD25"/>
      <c r="AE25"/>
      <c r="AF25"/>
      <c r="AG25"/>
      <c r="AH25"/>
      <c r="AI25"/>
      <c r="AJ25"/>
      <c r="AK25"/>
      <c r="AL25"/>
      <c r="AM25"/>
      <c r="AN25"/>
      <c r="AO25"/>
      <c r="AP25"/>
      <c r="AQ25"/>
      <c r="AR25"/>
    </row>
    <row r="26" spans="1:47" ht="15.75" thickBot="1">
      <c r="A26" s="9" t="s">
        <v>180</v>
      </c>
      <c r="B26" s="12">
        <v>0.31359307359307359</v>
      </c>
      <c r="C26" s="12">
        <v>0.2212227074235808</v>
      </c>
      <c r="D26" s="13">
        <v>137.23419913419909</v>
      </c>
      <c r="E26" s="26">
        <v>1.712362339072437</v>
      </c>
      <c r="F26" s="26">
        <v>3.1534863945578233</v>
      </c>
      <c r="G26" s="26">
        <v>1.6099525404801791</v>
      </c>
      <c r="H26" s="13">
        <v>420.51401993355483</v>
      </c>
      <c r="I26" s="13">
        <v>20.767917205692108</v>
      </c>
      <c r="J26" s="26">
        <v>2.3749889331562639</v>
      </c>
      <c r="K26" s="26">
        <v>5.1374756335282648</v>
      </c>
      <c r="L26" s="26">
        <v>2.2777215189873408</v>
      </c>
      <c r="M26" s="26">
        <v>1.3971129915380791</v>
      </c>
      <c r="N26" s="12">
        <v>0.26697100752843195</v>
      </c>
      <c r="O26" s="12">
        <v>0.41065922381711856</v>
      </c>
      <c r="P26" s="13">
        <v>2.0323647433236469</v>
      </c>
      <c r="Q26" s="13">
        <v>5.9030163385002101</v>
      </c>
      <c r="R26" s="12">
        <v>0.17791666666666672</v>
      </c>
      <c r="S26" s="12">
        <v>0.41893812709030098</v>
      </c>
      <c r="T26" s="13">
        <v>25.769254820218858</v>
      </c>
      <c r="U26" s="26">
        <v>4.4834295136026379</v>
      </c>
    </row>
    <row r="27" spans="1:47" ht="15.75" thickBot="1">
      <c r="A27" s="9" t="s">
        <v>203</v>
      </c>
      <c r="B27" s="13">
        <v>203.04836949939391</v>
      </c>
      <c r="C27" s="13">
        <v>68.785637417991268</v>
      </c>
      <c r="D27" s="13">
        <v>30698.983902353681</v>
      </c>
      <c r="E27" s="13">
        <v>12.977991873264459</v>
      </c>
      <c r="F27" s="13">
        <v>32.443211510841842</v>
      </c>
      <c r="G27" s="13">
        <v>10.849014457129821</v>
      </c>
      <c r="H27" s="13">
        <v>5288.034404968399</v>
      </c>
      <c r="I27" s="13">
        <v>1221.462010029702</v>
      </c>
      <c r="J27" s="13">
        <v>57.588180416241713</v>
      </c>
      <c r="K27" s="13">
        <v>163.64722330454191</v>
      </c>
      <c r="L27" s="13">
        <v>100.16503596455691</v>
      </c>
      <c r="M27" s="13">
        <v>77.914464440099565</v>
      </c>
      <c r="N27" s="13">
        <v>11.2222491615153</v>
      </c>
      <c r="O27" s="13">
        <v>26.2617473796066</v>
      </c>
      <c r="P27" s="13">
        <v>41.794003221700557</v>
      </c>
      <c r="Q27" s="13">
        <v>1738.002793045873</v>
      </c>
      <c r="R27" s="26">
        <v>4.6536542158750001</v>
      </c>
      <c r="S27" s="13">
        <v>18.467086192086121</v>
      </c>
      <c r="T27" s="13">
        <v>2355.611220772319</v>
      </c>
      <c r="U27" s="13">
        <v>355.5903650524649</v>
      </c>
    </row>
    <row r="28" spans="1:47" ht="15.75" thickBot="1">
      <c r="A28" s="114" t="s">
        <v>207</v>
      </c>
      <c r="B28" s="110">
        <v>3.2138528138528138E-4</v>
      </c>
      <c r="C28" s="110">
        <v>2.251528384279476E-4</v>
      </c>
      <c r="D28" s="113">
        <v>1.8724069264069261</v>
      </c>
      <c r="E28" s="111">
        <v>2.224972855591748E-3</v>
      </c>
      <c r="F28" s="111">
        <v>6.8969812925170071E-3</v>
      </c>
      <c r="G28" s="111">
        <v>2.6354550530429928E-3</v>
      </c>
      <c r="H28" s="113">
        <v>3.7169646511627912</v>
      </c>
      <c r="I28" s="111">
        <v>7.4129883570504526E-2</v>
      </c>
      <c r="J28" s="111">
        <v>5.9745905267817624E-3</v>
      </c>
      <c r="K28" s="112">
        <v>2.9279142300194929E-2</v>
      </c>
      <c r="L28" s="111">
        <v>3.1017721518987341E-3</v>
      </c>
      <c r="M28" s="112">
        <v>1.009696366351419E-2</v>
      </c>
      <c r="N28" s="110">
        <v>3.9628383789844631E-4</v>
      </c>
      <c r="O28" s="110">
        <v>4.8960659223817133E-4</v>
      </c>
      <c r="P28" s="111">
        <v>9.5473087034730862E-3</v>
      </c>
      <c r="Q28" s="112">
        <v>2.1981985756179299E-2</v>
      </c>
      <c r="R28" s="110">
        <v>2.088541666666667E-4</v>
      </c>
      <c r="S28" s="110">
        <v>4.411371237458195E-4</v>
      </c>
      <c r="T28" s="112">
        <v>9.4629807191245446E-2</v>
      </c>
      <c r="U28" s="112">
        <v>2.2786150041220112E-2</v>
      </c>
    </row>
    <row r="29" spans="1:47" ht="15.75" thickBot="1">
      <c r="A29" s="9" t="s">
        <v>208</v>
      </c>
      <c r="B29" s="31">
        <v>0.20304836949939392</v>
      </c>
      <c r="C29" s="31">
        <v>6.8785637417991263E-2</v>
      </c>
      <c r="D29" s="23">
        <v>30.698983902353682</v>
      </c>
      <c r="E29" s="31">
        <v>1.2977991873264458E-2</v>
      </c>
      <c r="F29" s="31">
        <v>3.2443211510841841E-2</v>
      </c>
      <c r="G29" s="31">
        <v>1.0849014457129821E-2</v>
      </c>
      <c r="H29" s="32">
        <v>5.2880344049683989</v>
      </c>
      <c r="I29" s="32">
        <v>1.221462010029702</v>
      </c>
      <c r="J29" s="31">
        <v>5.758818041624171E-2</v>
      </c>
      <c r="K29" s="31">
        <v>0.1636472233045419</v>
      </c>
      <c r="L29" s="31">
        <v>0.10016503596455691</v>
      </c>
      <c r="M29" s="31">
        <v>7.7914464440099571E-2</v>
      </c>
      <c r="N29" s="31">
        <v>1.1222249161515301E-2</v>
      </c>
      <c r="O29" s="31">
        <v>2.6261747379606602E-2</v>
      </c>
      <c r="P29" s="31">
        <v>4.1794003221700557E-2</v>
      </c>
      <c r="Q29" s="32">
        <v>1.738002793045873</v>
      </c>
      <c r="R29" s="33">
        <v>4.6536542158750003E-3</v>
      </c>
      <c r="S29" s="31">
        <v>1.8467086192086122E-2</v>
      </c>
      <c r="T29" s="32">
        <v>2.3556112207723192</v>
      </c>
      <c r="U29" s="32">
        <v>0.35559036505246489</v>
      </c>
    </row>
    <row r="30" spans="1:47">
      <c r="A30" s="28" t="s">
        <v>79</v>
      </c>
      <c r="B30" s="17">
        <v>7.3348058163077461</v>
      </c>
      <c r="C30" s="18">
        <v>14.27819449927622</v>
      </c>
      <c r="D30" s="19">
        <v>30.022533392637271</v>
      </c>
      <c r="E30" s="17">
        <v>0</v>
      </c>
      <c r="F30" s="18">
        <v>0</v>
      </c>
      <c r="G30" s="19">
        <v>0</v>
      </c>
      <c r="H30" s="17">
        <v>14.062734380662</v>
      </c>
      <c r="I30" s="18">
        <v>16.443525301351581</v>
      </c>
      <c r="J30" s="18">
        <v>5.3257783328052293</v>
      </c>
      <c r="K30" s="19">
        <v>6.3320717251148562</v>
      </c>
      <c r="L30" s="17">
        <v>17.374927444950789</v>
      </c>
      <c r="M30" s="19">
        <v>11.96142701059332</v>
      </c>
      <c r="N30" s="17">
        <v>0</v>
      </c>
      <c r="O30" s="19">
        <v>0</v>
      </c>
      <c r="P30" s="17">
        <v>14.011533302922819</v>
      </c>
      <c r="Q30" s="19">
        <v>5.6487231349727356</v>
      </c>
      <c r="R30" s="17">
        <v>15.729898516783759</v>
      </c>
      <c r="S30" s="18">
        <v>1.84944948940558</v>
      </c>
      <c r="T30" s="18">
        <v>10.39192847359282</v>
      </c>
      <c r="U30" s="19">
        <v>10.55702657644405</v>
      </c>
      <c r="V30" s="14"/>
    </row>
    <row r="31" spans="1:47" ht="15.75" thickBot="1">
      <c r="A31" s="29" t="s">
        <v>80</v>
      </c>
      <c r="B31" s="20">
        <v>92.66519418369225</v>
      </c>
      <c r="C31" s="21">
        <v>85.721805500723775</v>
      </c>
      <c r="D31" s="22">
        <v>69.977466607362729</v>
      </c>
      <c r="E31" s="20">
        <v>100</v>
      </c>
      <c r="F31" s="21">
        <v>100</v>
      </c>
      <c r="G31" s="22">
        <v>100</v>
      </c>
      <c r="H31" s="20">
        <v>85.937265619338007</v>
      </c>
      <c r="I31" s="21">
        <v>83.556474698648415</v>
      </c>
      <c r="J31" s="21">
        <v>94.674221667194772</v>
      </c>
      <c r="K31" s="22">
        <v>93.667928274885142</v>
      </c>
      <c r="L31" s="20">
        <v>82.625072555049215</v>
      </c>
      <c r="M31" s="22">
        <v>88.038572989406674</v>
      </c>
      <c r="N31" s="20">
        <v>100</v>
      </c>
      <c r="O31" s="22">
        <v>100</v>
      </c>
      <c r="P31" s="20">
        <v>85.988466697077186</v>
      </c>
      <c r="Q31" s="22">
        <v>94.351276865027259</v>
      </c>
      <c r="R31" s="20">
        <v>84.270101483216237</v>
      </c>
      <c r="S31" s="21">
        <v>98.150550510594414</v>
      </c>
      <c r="T31" s="21">
        <v>89.608071526407173</v>
      </c>
      <c r="U31" s="22">
        <v>89.442973423555941</v>
      </c>
      <c r="V31" s="14"/>
    </row>
    <row r="33" spans="1:21">
      <c r="A33" s="7" t="s">
        <v>44</v>
      </c>
      <c r="B33" s="7" t="s">
        <v>45</v>
      </c>
      <c r="C33" s="7" t="s">
        <v>74</v>
      </c>
      <c r="D33" s="7" t="s">
        <v>39</v>
      </c>
      <c r="E33" s="7" t="s">
        <v>204</v>
      </c>
      <c r="F33" s="7" t="s">
        <v>205</v>
      </c>
      <c r="G33" s="7" t="s">
        <v>206</v>
      </c>
      <c r="H33" s="7" t="s">
        <v>173</v>
      </c>
      <c r="I33" s="7" t="s">
        <v>174</v>
      </c>
      <c r="J33" s="7" t="s">
        <v>175</v>
      </c>
      <c r="K33" s="5"/>
      <c r="L33" s="5"/>
      <c r="M33" s="5"/>
      <c r="N33" s="5"/>
      <c r="O33" s="5"/>
      <c r="P33" s="5"/>
      <c r="Q33" s="5"/>
      <c r="R33" s="5"/>
      <c r="S33" s="5"/>
      <c r="T33" s="5"/>
      <c r="U33" s="5"/>
    </row>
    <row r="34" spans="1:21">
      <c r="A34" t="s">
        <v>51</v>
      </c>
      <c r="B34" t="s">
        <v>52</v>
      </c>
      <c r="C34" s="73">
        <v>500</v>
      </c>
      <c r="D34" t="s">
        <v>14</v>
      </c>
      <c r="E34">
        <v>313.5930735930736</v>
      </c>
      <c r="F34">
        <v>0.32138528138528139</v>
      </c>
      <c r="G34" t="s">
        <v>77</v>
      </c>
      <c r="H34">
        <v>203.04836949939391</v>
      </c>
      <c r="I34">
        <v>0.2080937458812121</v>
      </c>
      <c r="J34" t="s">
        <v>136</v>
      </c>
    </row>
    <row r="35" spans="1:21">
      <c r="A35" t="s">
        <v>54</v>
      </c>
      <c r="B35" t="s">
        <v>52</v>
      </c>
      <c r="C35" s="73">
        <v>600</v>
      </c>
      <c r="D35" t="s">
        <v>14</v>
      </c>
      <c r="E35">
        <v>221.2227074235808</v>
      </c>
      <c r="F35">
        <v>0.22515283842794759</v>
      </c>
      <c r="G35" t="s">
        <v>77</v>
      </c>
      <c r="H35">
        <v>68.785637417991268</v>
      </c>
      <c r="I35">
        <v>7.0007648347248902E-2</v>
      </c>
      <c r="J35" t="s">
        <v>136</v>
      </c>
    </row>
    <row r="36" spans="1:21">
      <c r="A36" t="s">
        <v>55</v>
      </c>
      <c r="B36" t="s">
        <v>52</v>
      </c>
      <c r="C36" s="73">
        <v>700</v>
      </c>
      <c r="D36" t="s">
        <v>14</v>
      </c>
      <c r="E36">
        <v>137234.19913419909</v>
      </c>
      <c r="F36">
        <v>1872.406926406926</v>
      </c>
      <c r="G36" t="s">
        <v>77</v>
      </c>
      <c r="H36">
        <v>30698.983902353681</v>
      </c>
      <c r="I36">
        <v>418.85324835256279</v>
      </c>
      <c r="J36" t="s">
        <v>136</v>
      </c>
    </row>
    <row r="37" spans="1:21">
      <c r="A37" t="s">
        <v>56</v>
      </c>
      <c r="B37" t="s">
        <v>52</v>
      </c>
      <c r="C37" s="73">
        <v>500</v>
      </c>
      <c r="D37" t="s">
        <v>12</v>
      </c>
      <c r="E37">
        <v>1712.362339072437</v>
      </c>
      <c r="F37">
        <v>2.2249728555917478</v>
      </c>
      <c r="G37" t="s">
        <v>77</v>
      </c>
      <c r="H37">
        <v>12.977991873264459</v>
      </c>
      <c r="I37">
        <v>1.686306629106623E-2</v>
      </c>
      <c r="J37" t="s">
        <v>136</v>
      </c>
    </row>
    <row r="38" spans="1:21">
      <c r="A38" t="s">
        <v>57</v>
      </c>
      <c r="B38" t="s">
        <v>52</v>
      </c>
      <c r="C38" s="73">
        <v>600</v>
      </c>
      <c r="D38" t="s">
        <v>12</v>
      </c>
      <c r="E38">
        <v>3153.4863945578231</v>
      </c>
      <c r="F38">
        <v>6.8969812925170073</v>
      </c>
      <c r="G38" t="s">
        <v>77</v>
      </c>
      <c r="H38">
        <v>32.443211510841842</v>
      </c>
      <c r="I38">
        <v>7.0956457350063784E-2</v>
      </c>
      <c r="J38" t="s">
        <v>136</v>
      </c>
    </row>
    <row r="39" spans="1:21">
      <c r="A39" t="s">
        <v>58</v>
      </c>
      <c r="B39" t="s">
        <v>52</v>
      </c>
      <c r="C39" s="73">
        <v>700</v>
      </c>
      <c r="D39" t="s">
        <v>12</v>
      </c>
      <c r="E39">
        <v>1609.9525404801791</v>
      </c>
      <c r="F39">
        <v>2.635455053042993</v>
      </c>
      <c r="G39" t="s">
        <v>77</v>
      </c>
      <c r="H39">
        <v>10.849014457129821</v>
      </c>
      <c r="I39">
        <v>1.7759585610549411E-2</v>
      </c>
      <c r="J39" t="s">
        <v>136</v>
      </c>
    </row>
    <row r="40" spans="1:21">
      <c r="A40" t="s">
        <v>59</v>
      </c>
      <c r="B40" t="s">
        <v>52</v>
      </c>
      <c r="C40" s="73">
        <v>500</v>
      </c>
      <c r="D40" t="s">
        <v>13</v>
      </c>
      <c r="E40">
        <v>420514.01993355481</v>
      </c>
      <c r="F40">
        <v>3716.9646511627911</v>
      </c>
      <c r="G40" t="s">
        <v>77</v>
      </c>
      <c r="H40">
        <v>5288.034404968399</v>
      </c>
      <c r="I40">
        <v>46.741454566737033</v>
      </c>
      <c r="J40" t="s">
        <v>136</v>
      </c>
    </row>
    <row r="41" spans="1:21">
      <c r="A41" t="s">
        <v>61</v>
      </c>
      <c r="B41" t="s">
        <v>52</v>
      </c>
      <c r="C41" s="73">
        <v>600</v>
      </c>
      <c r="D41" t="s">
        <v>13</v>
      </c>
      <c r="E41">
        <v>20767.917205692109</v>
      </c>
      <c r="F41">
        <v>74.129883570504532</v>
      </c>
      <c r="G41" t="s">
        <v>77</v>
      </c>
      <c r="H41">
        <v>1221.462010029702</v>
      </c>
      <c r="I41">
        <v>4.3599382495842693</v>
      </c>
      <c r="J41" t="s">
        <v>136</v>
      </c>
    </row>
    <row r="42" spans="1:21">
      <c r="A42" t="s">
        <v>62</v>
      </c>
      <c r="B42" t="s">
        <v>52</v>
      </c>
      <c r="C42" s="73">
        <v>700</v>
      </c>
      <c r="D42" t="s">
        <v>13</v>
      </c>
      <c r="E42">
        <v>2374.988933156264</v>
      </c>
      <c r="F42">
        <v>5.9745905267817623</v>
      </c>
      <c r="G42" t="s">
        <v>77</v>
      </c>
      <c r="H42">
        <v>57.588180416241713</v>
      </c>
      <c r="I42">
        <v>0.14487048439094291</v>
      </c>
      <c r="J42" t="s">
        <v>136</v>
      </c>
    </row>
    <row r="43" spans="1:21">
      <c r="A43" t="s">
        <v>63</v>
      </c>
      <c r="B43" t="s">
        <v>52</v>
      </c>
      <c r="C43" s="73">
        <v>800</v>
      </c>
      <c r="D43" t="s">
        <v>13</v>
      </c>
      <c r="E43">
        <v>5137.4756335282646</v>
      </c>
      <c r="F43">
        <v>29.27914230019493</v>
      </c>
      <c r="G43" t="s">
        <v>77</v>
      </c>
      <c r="H43">
        <v>163.64722330454191</v>
      </c>
      <c r="I43">
        <v>0.93264682500787532</v>
      </c>
      <c r="J43" t="s">
        <v>136</v>
      </c>
    </row>
    <row r="44" spans="1:21">
      <c r="A44" t="s">
        <v>64</v>
      </c>
      <c r="B44" t="s">
        <v>52</v>
      </c>
      <c r="C44" s="73">
        <v>600</v>
      </c>
      <c r="D44" t="s">
        <v>8</v>
      </c>
      <c r="E44">
        <v>2277.7215189873409</v>
      </c>
      <c r="F44">
        <v>3.101772151898734</v>
      </c>
      <c r="G44" t="s">
        <v>77</v>
      </c>
      <c r="H44">
        <v>100.16503596455691</v>
      </c>
      <c r="I44">
        <v>0.13640347011645571</v>
      </c>
      <c r="J44" t="s">
        <v>136</v>
      </c>
    </row>
    <row r="45" spans="1:21">
      <c r="A45" t="s">
        <v>65</v>
      </c>
      <c r="B45" t="s">
        <v>52</v>
      </c>
      <c r="C45" s="73">
        <v>800</v>
      </c>
      <c r="D45" t="s">
        <v>8</v>
      </c>
      <c r="E45">
        <v>1397.1129915380791</v>
      </c>
      <c r="F45">
        <v>10.09696366351419</v>
      </c>
      <c r="G45" t="s">
        <v>77</v>
      </c>
      <c r="H45">
        <v>77.914464440099565</v>
      </c>
      <c r="I45">
        <v>0.56308940012631159</v>
      </c>
      <c r="J45" t="s">
        <v>136</v>
      </c>
    </row>
    <row r="46" spans="1:21">
      <c r="A46" t="s">
        <v>66</v>
      </c>
      <c r="B46" t="s">
        <v>52</v>
      </c>
      <c r="C46" s="73">
        <v>500</v>
      </c>
      <c r="D46" t="s">
        <v>16</v>
      </c>
      <c r="E46">
        <v>266.97100752843193</v>
      </c>
      <c r="F46">
        <v>0.39628383789844629</v>
      </c>
      <c r="G46" t="s">
        <v>77</v>
      </c>
      <c r="H46">
        <v>11.2222491615153</v>
      </c>
      <c r="I46">
        <v>1.6657973495883389E-2</v>
      </c>
      <c r="J46" t="s">
        <v>136</v>
      </c>
    </row>
    <row r="47" spans="1:21">
      <c r="A47" t="s">
        <v>67</v>
      </c>
      <c r="B47" t="s">
        <v>52</v>
      </c>
      <c r="C47" s="73">
        <v>800</v>
      </c>
      <c r="D47" t="s">
        <v>16</v>
      </c>
      <c r="E47">
        <v>410.65922381711857</v>
      </c>
      <c r="F47">
        <v>0.48960659223817132</v>
      </c>
      <c r="G47" t="s">
        <v>77</v>
      </c>
      <c r="H47">
        <v>26.2617473796066</v>
      </c>
      <c r="I47">
        <v>3.1310448895396067E-2</v>
      </c>
      <c r="J47" t="s">
        <v>136</v>
      </c>
    </row>
    <row r="48" spans="1:21">
      <c r="A48" t="s">
        <v>68</v>
      </c>
      <c r="B48" t="s">
        <v>52</v>
      </c>
      <c r="C48" s="73">
        <v>600</v>
      </c>
      <c r="D48" t="s">
        <v>15</v>
      </c>
      <c r="E48">
        <v>2032.364743323647</v>
      </c>
      <c r="F48">
        <v>9.547308703473087</v>
      </c>
      <c r="G48" t="s">
        <v>77</v>
      </c>
      <c r="H48">
        <v>41.794003221700557</v>
      </c>
      <c r="I48">
        <v>0.19633299191117751</v>
      </c>
      <c r="J48" t="s">
        <v>136</v>
      </c>
    </row>
    <row r="49" spans="1:21">
      <c r="A49" t="s">
        <v>69</v>
      </c>
      <c r="B49" t="s">
        <v>52</v>
      </c>
      <c r="C49" s="73">
        <v>750</v>
      </c>
      <c r="D49" t="s">
        <v>15</v>
      </c>
      <c r="E49">
        <v>5903.0163385002097</v>
      </c>
      <c r="F49">
        <v>21.981985756179299</v>
      </c>
      <c r="G49" t="s">
        <v>77</v>
      </c>
      <c r="H49">
        <v>1738.002793045873</v>
      </c>
      <c r="I49">
        <v>6.4720729962676993</v>
      </c>
      <c r="J49" t="s">
        <v>136</v>
      </c>
    </row>
    <row r="50" spans="1:21">
      <c r="A50" t="s">
        <v>70</v>
      </c>
      <c r="B50" t="s">
        <v>52</v>
      </c>
      <c r="C50" s="73">
        <v>500</v>
      </c>
      <c r="D50" t="s">
        <v>17</v>
      </c>
      <c r="E50">
        <v>177.91666666666671</v>
      </c>
      <c r="F50">
        <v>0.2088541666666667</v>
      </c>
      <c r="G50" t="s">
        <v>77</v>
      </c>
      <c r="H50">
        <v>4.6536542158750001</v>
      </c>
      <c r="I50">
        <v>5.4628669220312493E-3</v>
      </c>
      <c r="J50" t="s">
        <v>136</v>
      </c>
    </row>
    <row r="51" spans="1:21">
      <c r="A51" t="s">
        <v>71</v>
      </c>
      <c r="B51" t="s">
        <v>52</v>
      </c>
      <c r="C51" s="73">
        <v>600</v>
      </c>
      <c r="D51" t="s">
        <v>17</v>
      </c>
      <c r="E51">
        <v>418.93812709030101</v>
      </c>
      <c r="F51">
        <v>0.44113712374581948</v>
      </c>
      <c r="G51" t="s">
        <v>77</v>
      </c>
      <c r="H51">
        <v>18.467086192086121</v>
      </c>
      <c r="I51">
        <v>1.944563351949833E-2</v>
      </c>
      <c r="J51" t="s">
        <v>136</v>
      </c>
    </row>
    <row r="52" spans="1:21">
      <c r="A52" t="s">
        <v>72</v>
      </c>
      <c r="B52" t="s">
        <v>52</v>
      </c>
      <c r="C52" s="73">
        <v>700</v>
      </c>
      <c r="D52" t="s">
        <v>17</v>
      </c>
      <c r="E52">
        <v>25769.254820218859</v>
      </c>
      <c r="F52">
        <v>94.629807191245447</v>
      </c>
      <c r="G52" t="s">
        <v>77</v>
      </c>
      <c r="H52">
        <v>2355.611220772319</v>
      </c>
      <c r="I52">
        <v>8.6502709214672446</v>
      </c>
      <c r="J52" t="s">
        <v>136</v>
      </c>
    </row>
    <row r="53" spans="1:21">
      <c r="A53" t="s">
        <v>73</v>
      </c>
      <c r="B53" t="s">
        <v>52</v>
      </c>
      <c r="C53" s="73">
        <v>800</v>
      </c>
      <c r="D53" t="s">
        <v>17</v>
      </c>
      <c r="E53">
        <v>4483.4295136026376</v>
      </c>
      <c r="F53">
        <v>22.786150041220111</v>
      </c>
      <c r="G53" t="s">
        <v>77</v>
      </c>
      <c r="H53">
        <v>355.5903650524649</v>
      </c>
      <c r="I53">
        <v>1.8072181990850451</v>
      </c>
      <c r="J53" t="s">
        <v>136</v>
      </c>
    </row>
    <row r="55" spans="1:21">
      <c r="A55" s="7" t="s">
        <v>204</v>
      </c>
      <c r="B55" s="14">
        <v>313.5930735930736</v>
      </c>
      <c r="C55" s="14">
        <v>221.2227074235808</v>
      </c>
      <c r="D55" s="14">
        <v>137234.19913419909</v>
      </c>
      <c r="E55" s="14">
        <v>1712.362339072437</v>
      </c>
      <c r="F55" s="14">
        <v>3153.4863945578231</v>
      </c>
      <c r="G55" s="14">
        <v>1609.9525404801791</v>
      </c>
      <c r="H55" s="14">
        <v>420514.01993355481</v>
      </c>
      <c r="I55" s="14">
        <v>20767.917205692109</v>
      </c>
      <c r="J55" s="14">
        <v>2374.988933156264</v>
      </c>
      <c r="K55" s="14">
        <v>5137.4756335282646</v>
      </c>
      <c r="L55" s="14">
        <v>2277.7215189873409</v>
      </c>
      <c r="M55" s="14">
        <v>1397.1129915380791</v>
      </c>
      <c r="N55" s="14">
        <v>266.97100752843193</v>
      </c>
      <c r="O55" s="14">
        <v>410.65922381711857</v>
      </c>
      <c r="P55" s="14">
        <v>2032.364743323647</v>
      </c>
      <c r="Q55" s="14">
        <v>5903.0163385002097</v>
      </c>
      <c r="R55" s="14">
        <v>177.91666666666671</v>
      </c>
      <c r="S55" s="14">
        <v>418.93812709030101</v>
      </c>
      <c r="T55" s="14">
        <v>25769.254820218859</v>
      </c>
      <c r="U55" s="14">
        <v>4483.4295136026376</v>
      </c>
    </row>
    <row r="56" spans="1:21">
      <c r="A56" s="7" t="s">
        <v>205</v>
      </c>
      <c r="B56" s="14">
        <v>0.32138528138528139</v>
      </c>
      <c r="C56" s="14">
        <v>0.22515283842794759</v>
      </c>
      <c r="D56" s="14">
        <v>1872.406926406926</v>
      </c>
      <c r="E56" s="14">
        <v>2.2249728555917478</v>
      </c>
      <c r="F56" s="14">
        <v>6.8969812925170073</v>
      </c>
      <c r="G56" s="14">
        <v>2.635455053042993</v>
      </c>
      <c r="H56" s="14">
        <v>3716.9646511627911</v>
      </c>
      <c r="I56" s="14">
        <v>74.129883570504532</v>
      </c>
      <c r="J56" s="14">
        <v>5.9745905267817623</v>
      </c>
      <c r="K56" s="14">
        <v>29.27914230019493</v>
      </c>
      <c r="L56" s="14">
        <v>3.101772151898734</v>
      </c>
      <c r="M56" s="14">
        <v>10.09696366351419</v>
      </c>
      <c r="N56" s="14">
        <v>0.39628383789844629</v>
      </c>
      <c r="O56" s="14">
        <v>0.48960659223817132</v>
      </c>
      <c r="P56" s="14">
        <v>9.547308703473087</v>
      </c>
      <c r="Q56" s="14">
        <v>21.981985756179299</v>
      </c>
      <c r="R56" s="14">
        <v>0.2088541666666667</v>
      </c>
      <c r="S56" s="14">
        <v>0.44113712374581948</v>
      </c>
      <c r="T56" s="14">
        <v>94.629807191245447</v>
      </c>
      <c r="U56" s="14">
        <v>22.786150041220111</v>
      </c>
    </row>
    <row r="57" spans="1:21">
      <c r="A57" s="7" t="s">
        <v>173</v>
      </c>
      <c r="B57" s="14">
        <v>203.04836949939391</v>
      </c>
      <c r="C57" s="14">
        <v>68.785637417991268</v>
      </c>
      <c r="D57" s="14">
        <v>30698.983902353681</v>
      </c>
      <c r="E57" s="14">
        <v>12.977991873264459</v>
      </c>
      <c r="F57" s="14">
        <v>32.443211510841842</v>
      </c>
      <c r="G57" s="14">
        <v>10.849014457129821</v>
      </c>
      <c r="H57" s="14">
        <v>5288.034404968399</v>
      </c>
      <c r="I57" s="14">
        <v>1221.462010029702</v>
      </c>
      <c r="J57" s="14">
        <v>57.588180416241713</v>
      </c>
      <c r="K57" s="14">
        <v>163.64722330454191</v>
      </c>
      <c r="L57" s="14">
        <v>100.16503596455691</v>
      </c>
      <c r="M57" s="14">
        <v>77.914464440099565</v>
      </c>
      <c r="N57" s="14">
        <v>11.2222491615153</v>
      </c>
      <c r="O57" s="14">
        <v>26.2617473796066</v>
      </c>
      <c r="P57" s="14">
        <v>41.794003221700557</v>
      </c>
      <c r="Q57" s="14">
        <v>1738.002793045873</v>
      </c>
      <c r="R57" s="14">
        <v>4.6536542158750001</v>
      </c>
      <c r="S57" s="14">
        <v>18.467086192086121</v>
      </c>
      <c r="T57" s="14">
        <v>2355.611220772319</v>
      </c>
      <c r="U57" s="14">
        <v>355.5903650524649</v>
      </c>
    </row>
    <row r="58" spans="1:21">
      <c r="A58" s="7" t="s">
        <v>174</v>
      </c>
      <c r="B58" s="14">
        <v>0.2080937458812121</v>
      </c>
      <c r="C58" s="14">
        <v>7.0007648347248902E-2</v>
      </c>
      <c r="D58" s="14">
        <v>418.85324835256279</v>
      </c>
      <c r="E58" s="14">
        <v>1.686306629106623E-2</v>
      </c>
      <c r="F58" s="14">
        <v>7.0956457350063784E-2</v>
      </c>
      <c r="G58" s="14">
        <v>1.7759585610549411E-2</v>
      </c>
      <c r="H58" s="14">
        <v>46.741454566737033</v>
      </c>
      <c r="I58" s="14">
        <v>4.3599382495842693</v>
      </c>
      <c r="J58" s="14">
        <v>0.14487048439094291</v>
      </c>
      <c r="K58" s="14">
        <v>0.93264682500787532</v>
      </c>
      <c r="L58" s="14">
        <v>0.13640347011645571</v>
      </c>
      <c r="M58" s="14">
        <v>0.56308940012631159</v>
      </c>
      <c r="N58" s="14">
        <v>1.6657973495883389E-2</v>
      </c>
      <c r="O58" s="14">
        <v>3.1310448895396067E-2</v>
      </c>
      <c r="P58" s="14">
        <v>0.19633299191117751</v>
      </c>
      <c r="Q58" s="14">
        <v>6.4720729962676993</v>
      </c>
      <c r="R58" s="14">
        <v>5.4628669220312493E-3</v>
      </c>
      <c r="S58" s="14">
        <v>1.944563351949833E-2</v>
      </c>
      <c r="T58" s="14">
        <v>8.6502709214672446</v>
      </c>
      <c r="U58" s="14">
        <v>1.8072181990850451</v>
      </c>
    </row>
    <row r="60" spans="1:21">
      <c r="A60" s="7" t="s">
        <v>204</v>
      </c>
      <c r="B60" s="5">
        <v>0.31359307359307359</v>
      </c>
      <c r="C60" s="5">
        <v>0.2212227074235808</v>
      </c>
      <c r="D60" s="14">
        <v>137.23419913419909</v>
      </c>
      <c r="E60" s="78">
        <v>1.712362339072437</v>
      </c>
      <c r="F60" s="78">
        <v>3.1534863945578233</v>
      </c>
      <c r="G60" s="78">
        <v>1.6099525404801791</v>
      </c>
      <c r="H60" s="14">
        <v>420.51401993355483</v>
      </c>
      <c r="I60" s="14">
        <v>20.767917205692108</v>
      </c>
      <c r="J60" s="78">
        <v>2.3749889331562639</v>
      </c>
      <c r="K60" s="78">
        <v>5.1374756335282648</v>
      </c>
      <c r="L60" s="78">
        <v>2.2777215189873408</v>
      </c>
      <c r="M60" s="78">
        <v>1.3971129915380791</v>
      </c>
      <c r="N60" s="5">
        <v>0.26697100752843195</v>
      </c>
      <c r="O60" s="5">
        <v>0.41065922381711856</v>
      </c>
      <c r="P60" s="78">
        <v>2.0323647433236469</v>
      </c>
      <c r="Q60" s="78">
        <v>5.9030163385002101</v>
      </c>
      <c r="R60" s="78">
        <v>0.17791666666666672</v>
      </c>
      <c r="S60" s="78">
        <v>0.41893812709030098</v>
      </c>
      <c r="T60" s="78">
        <v>25.769254820218858</v>
      </c>
      <c r="U60" s="78">
        <f>U55/1000</f>
        <v>4.4834295136026379</v>
      </c>
    </row>
    <row r="61" spans="1:21">
      <c r="A61" s="7" t="s">
        <v>205</v>
      </c>
      <c r="B61" s="77">
        <v>3.2138528138528138E-4</v>
      </c>
      <c r="C61" s="77">
        <v>2.251528384279476E-4</v>
      </c>
      <c r="D61" s="78">
        <v>1.8724069264069261</v>
      </c>
      <c r="E61" s="40">
        <v>2.224972855591748E-3</v>
      </c>
      <c r="F61" s="5">
        <v>6.8969812925170071E-3</v>
      </c>
      <c r="G61" s="40">
        <v>2.6354550530429928E-3</v>
      </c>
      <c r="H61" s="78">
        <v>3.7169646511627912</v>
      </c>
      <c r="I61" s="5">
        <v>7.4129883570504526E-2</v>
      </c>
      <c r="J61" s="5">
        <v>5.9745905267817624E-3</v>
      </c>
      <c r="K61" s="5">
        <v>2.9279142300194929E-2</v>
      </c>
      <c r="L61" s="40">
        <v>3.1017721518987341E-3</v>
      </c>
      <c r="M61" s="5">
        <v>1.009696366351419E-2</v>
      </c>
      <c r="N61" s="77">
        <v>3.9628383789844631E-4</v>
      </c>
      <c r="O61" s="77">
        <v>4.8960659223817133E-4</v>
      </c>
      <c r="P61" s="40">
        <v>9.5473087034730862E-3</v>
      </c>
      <c r="Q61" s="5">
        <v>2.1981985756179299E-2</v>
      </c>
      <c r="R61" s="77">
        <v>2.088541666666667E-4</v>
      </c>
      <c r="S61" s="77">
        <v>4.411371237458195E-4</v>
      </c>
      <c r="T61" s="5">
        <v>9.4629807191245446E-2</v>
      </c>
      <c r="U61" s="5">
        <f>U56/1000</f>
        <v>2.2786150041220112E-2</v>
      </c>
    </row>
    <row r="62" spans="1:21">
      <c r="A62" s="7" t="s">
        <v>173</v>
      </c>
      <c r="B62" s="14">
        <v>203.04836949939391</v>
      </c>
      <c r="C62" s="14">
        <v>68.785637417991268</v>
      </c>
      <c r="D62" s="14">
        <v>30698.983902353681</v>
      </c>
      <c r="E62" s="14">
        <v>12.977991873264459</v>
      </c>
      <c r="F62" s="14">
        <v>32.443211510841842</v>
      </c>
      <c r="G62" s="14">
        <v>10.849014457129821</v>
      </c>
      <c r="H62" s="14">
        <v>5288.034404968399</v>
      </c>
      <c r="I62" s="14">
        <v>1221.462010029702</v>
      </c>
      <c r="J62" s="14">
        <v>57.588180416241713</v>
      </c>
      <c r="K62" s="14">
        <v>163.64722330454191</v>
      </c>
      <c r="L62" s="14">
        <v>100.16503596455691</v>
      </c>
      <c r="M62" s="14">
        <v>77.914464440099565</v>
      </c>
      <c r="N62" s="14">
        <v>11.2222491615153</v>
      </c>
      <c r="O62" s="14">
        <v>26.2617473796066</v>
      </c>
      <c r="P62" s="14">
        <v>41.794003221700557</v>
      </c>
      <c r="Q62" s="14">
        <v>1738.002793045873</v>
      </c>
      <c r="R62" s="14">
        <v>4.6536542158750001</v>
      </c>
      <c r="S62" s="14">
        <v>18.467086192086121</v>
      </c>
      <c r="T62" s="14">
        <v>2355.611220772319</v>
      </c>
      <c r="U62" s="14">
        <v>355.5903650524649</v>
      </c>
    </row>
    <row r="63" spans="1:21">
      <c r="A63" s="7" t="s">
        <v>174</v>
      </c>
      <c r="B63" s="14">
        <v>0.2080937458812121</v>
      </c>
      <c r="C63" s="14">
        <v>7.0007648347248902E-2</v>
      </c>
      <c r="D63" s="14">
        <v>418.85324835256279</v>
      </c>
      <c r="E63" s="14">
        <v>1.686306629106623E-2</v>
      </c>
      <c r="F63" s="14">
        <v>7.0956457350063784E-2</v>
      </c>
      <c r="G63" s="14">
        <v>1.7759585610549411E-2</v>
      </c>
      <c r="H63" s="14">
        <v>46.741454566737033</v>
      </c>
      <c r="I63" s="14">
        <v>4.3599382495842693</v>
      </c>
      <c r="J63" s="14">
        <v>0.14487048439094291</v>
      </c>
      <c r="K63" s="14">
        <v>0.93264682500787532</v>
      </c>
      <c r="L63" s="14">
        <v>0.13640347011645571</v>
      </c>
      <c r="M63" s="14">
        <v>0.56308940012631159</v>
      </c>
      <c r="N63" s="14">
        <v>1.6657973495883389E-2</v>
      </c>
      <c r="O63" s="14">
        <v>3.1310448895396067E-2</v>
      </c>
      <c r="P63" s="14">
        <v>0.19633299191117751</v>
      </c>
      <c r="Q63" s="14">
        <v>6.4720729962676993</v>
      </c>
      <c r="R63" s="14">
        <v>5.4628669220312493E-3</v>
      </c>
      <c r="S63" s="14">
        <v>1.944563351949833E-2</v>
      </c>
      <c r="T63" s="14">
        <v>8.6502709214672446</v>
      </c>
      <c r="U63" s="14">
        <v>1.8072181990850451</v>
      </c>
    </row>
  </sheetData>
  <mergeCells count="7">
    <mergeCell ref="P24:Q24"/>
    <mergeCell ref="R24:U24"/>
    <mergeCell ref="B24:D24"/>
    <mergeCell ref="E24:G24"/>
    <mergeCell ref="H24:K24"/>
    <mergeCell ref="L24:M24"/>
    <mergeCell ref="N24:O24"/>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CB74-E02F-4D3F-8C13-FE21A94C45A3}">
  <dimension ref="A3:G28"/>
  <sheetViews>
    <sheetView workbookViewId="0">
      <selection activeCell="C28" sqref="C28"/>
    </sheetView>
  </sheetViews>
  <sheetFormatPr defaultRowHeight="15"/>
  <cols>
    <col min="1" max="1" width="19.28515625" bestFit="1" customWidth="1"/>
    <col min="2" max="2" width="12.7109375" style="44" bestFit="1" customWidth="1"/>
    <col min="3" max="3" width="11.5703125" style="44" bestFit="1" customWidth="1"/>
    <col min="4" max="4" width="9.5703125" style="44" bestFit="1" customWidth="1"/>
    <col min="5" max="5" width="15.7109375" style="44" bestFit="1" customWidth="1"/>
    <col min="6" max="7" width="9.140625" style="44"/>
  </cols>
  <sheetData>
    <row r="3" spans="1:7">
      <c r="A3" s="7" t="s">
        <v>137</v>
      </c>
      <c r="B3" s="7" t="s">
        <v>139</v>
      </c>
      <c r="C3" s="7" t="s">
        <v>140</v>
      </c>
      <c r="D3" s="7" t="s">
        <v>141</v>
      </c>
      <c r="E3"/>
      <c r="F3"/>
      <c r="G3"/>
    </row>
    <row r="4" spans="1:7">
      <c r="A4" t="s">
        <v>51</v>
      </c>
      <c r="B4" s="46">
        <v>6.0438149920320381E-4</v>
      </c>
      <c r="C4" s="47">
        <v>0.8682300992819586</v>
      </c>
      <c r="D4" s="47">
        <v>0.13116551921883829</v>
      </c>
      <c r="E4"/>
      <c r="F4"/>
      <c r="G4"/>
    </row>
    <row r="5" spans="1:7">
      <c r="A5" t="s">
        <v>54</v>
      </c>
      <c r="B5" s="46">
        <v>1.1803310500442771E-3</v>
      </c>
      <c r="C5" s="47">
        <v>0.92077436766952159</v>
      </c>
      <c r="D5" s="47">
        <v>7.8045301280434104E-2</v>
      </c>
      <c r="E5"/>
      <c r="F5"/>
      <c r="G5"/>
    </row>
    <row r="6" spans="1:7">
      <c r="A6" t="s">
        <v>55</v>
      </c>
      <c r="B6" s="45">
        <v>1.08845604686618E-5</v>
      </c>
      <c r="C6" s="47">
        <v>1.82742069873689E-2</v>
      </c>
      <c r="D6" s="47">
        <v>0.98171490845216236</v>
      </c>
      <c r="E6"/>
      <c r="F6"/>
      <c r="G6"/>
    </row>
    <row r="7" spans="1:7">
      <c r="A7" t="s">
        <v>57</v>
      </c>
      <c r="B7" s="47">
        <v>6.6094170978172086E-3</v>
      </c>
      <c r="C7" s="47">
        <v>0.48704931782849142</v>
      </c>
      <c r="D7" s="47">
        <v>0.50634126507369137</v>
      </c>
      <c r="E7"/>
      <c r="F7"/>
      <c r="G7"/>
    </row>
    <row r="8" spans="1:7">
      <c r="A8" t="s">
        <v>58</v>
      </c>
      <c r="B8" s="46">
        <v>3.0585490639987449E-3</v>
      </c>
      <c r="C8" s="47">
        <v>0.56820596163097625</v>
      </c>
      <c r="D8" s="47">
        <v>0.42873548930502497</v>
      </c>
      <c r="E8"/>
      <c r="F8"/>
      <c r="G8"/>
    </row>
    <row r="10" spans="1:7">
      <c r="A10" t="s">
        <v>142</v>
      </c>
    </row>
    <row r="28" spans="3:3">
      <c r="C28" s="5">
        <f>672+1344+144+210+297+507</f>
        <v>3174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342D-DBBD-4CAB-9571-47825F8B383D}">
  <dimension ref="C14:X31"/>
  <sheetViews>
    <sheetView topLeftCell="B14" workbookViewId="0">
      <selection activeCell="J39" sqref="J39"/>
    </sheetView>
  </sheetViews>
  <sheetFormatPr defaultRowHeight="15"/>
  <cols>
    <col min="3" max="3" width="5.42578125" customWidth="1"/>
    <col min="4" max="4" width="32.85546875" bestFit="1" customWidth="1"/>
  </cols>
  <sheetData>
    <row r="14" spans="3:24" ht="15.75" thickBot="1"/>
    <row r="15" spans="3:24" ht="15.75" thickBot="1">
      <c r="C15" s="69" t="s">
        <v>52</v>
      </c>
      <c r="D15" s="35"/>
      <c r="E15" s="66" t="s">
        <v>12</v>
      </c>
      <c r="F15" s="67"/>
      <c r="G15" s="68"/>
      <c r="H15" s="66" t="s">
        <v>13</v>
      </c>
      <c r="I15" s="67"/>
      <c r="J15" s="67"/>
      <c r="K15" s="68"/>
      <c r="L15" s="66" t="s">
        <v>8</v>
      </c>
      <c r="M15" s="68"/>
      <c r="N15" s="66" t="s">
        <v>15</v>
      </c>
      <c r="O15" s="68"/>
      <c r="P15" s="66" t="s">
        <v>17</v>
      </c>
      <c r="Q15" s="67"/>
      <c r="R15" s="67"/>
      <c r="S15" s="68"/>
      <c r="T15" s="66" t="s">
        <v>14</v>
      </c>
      <c r="U15" s="67"/>
      <c r="V15" s="68"/>
      <c r="W15" s="65" t="s">
        <v>16</v>
      </c>
      <c r="X15" s="65"/>
    </row>
    <row r="16" spans="3:24" ht="15.75" thickBot="1">
      <c r="C16" s="70"/>
      <c r="D16" s="35"/>
      <c r="E16" s="9">
        <v>500</v>
      </c>
      <c r="F16" s="9">
        <v>600</v>
      </c>
      <c r="G16" s="9">
        <v>700</v>
      </c>
      <c r="H16" s="9">
        <v>500</v>
      </c>
      <c r="I16" s="9">
        <v>600</v>
      </c>
      <c r="J16" s="9">
        <v>700</v>
      </c>
      <c r="K16" s="9">
        <v>800</v>
      </c>
      <c r="L16" s="9">
        <v>600</v>
      </c>
      <c r="M16" s="9">
        <v>800</v>
      </c>
      <c r="N16" s="9">
        <v>600</v>
      </c>
      <c r="O16" s="9">
        <v>750</v>
      </c>
      <c r="P16" s="9">
        <v>500</v>
      </c>
      <c r="Q16" s="9">
        <v>600</v>
      </c>
      <c r="R16" s="9">
        <v>700</v>
      </c>
      <c r="S16" s="9">
        <v>800</v>
      </c>
      <c r="T16" s="9">
        <v>500</v>
      </c>
      <c r="U16" s="9">
        <v>600</v>
      </c>
      <c r="V16" s="9">
        <v>700</v>
      </c>
      <c r="W16" s="9">
        <v>500</v>
      </c>
      <c r="X16" s="9">
        <v>800</v>
      </c>
    </row>
    <row r="17" spans="3:24" ht="15.75" thickBot="1">
      <c r="C17" s="70"/>
      <c r="D17" s="35" t="s">
        <v>87</v>
      </c>
      <c r="E17" s="13">
        <v>1712.362339072437</v>
      </c>
      <c r="F17" s="13">
        <v>3153.4863945578231</v>
      </c>
      <c r="G17" s="13">
        <v>1609.9525404801791</v>
      </c>
      <c r="H17" s="13">
        <v>420515.85825027688</v>
      </c>
      <c r="I17" s="13">
        <v>20767.917205692109</v>
      </c>
      <c r="J17" s="13">
        <v>2374.988933156264</v>
      </c>
      <c r="K17" s="13">
        <v>5137.4756335282646</v>
      </c>
      <c r="L17" s="13">
        <v>2277.7215189873409</v>
      </c>
      <c r="M17" s="13">
        <v>1397.1129915380791</v>
      </c>
      <c r="N17" s="13">
        <v>2032.364743323647</v>
      </c>
      <c r="O17" s="13">
        <v>5903.0163385002088</v>
      </c>
      <c r="P17" s="13">
        <v>177.91666666666671</v>
      </c>
      <c r="Q17" s="13">
        <v>418.93812709030101</v>
      </c>
      <c r="R17" s="13">
        <v>25769.254820218859</v>
      </c>
      <c r="S17" s="13">
        <v>4483.4295136026376</v>
      </c>
      <c r="T17" s="25" t="s">
        <v>85</v>
      </c>
      <c r="U17" s="25" t="s">
        <v>85</v>
      </c>
      <c r="V17" s="25" t="s">
        <v>85</v>
      </c>
      <c r="W17" s="13">
        <v>266.97100752843193</v>
      </c>
      <c r="X17" s="13">
        <v>410.65922381711857</v>
      </c>
    </row>
    <row r="18" spans="3:24" ht="15.75" thickBot="1">
      <c r="C18" s="70"/>
      <c r="D18" s="35" t="s">
        <v>82</v>
      </c>
      <c r="E18" s="26">
        <v>1.8664749495889561</v>
      </c>
      <c r="F18" s="13">
        <v>31.21951530612245</v>
      </c>
      <c r="G18" s="13">
        <v>13.781193746510329</v>
      </c>
      <c r="H18" s="13">
        <v>4247.2101683277961</v>
      </c>
      <c r="I18" s="13">
        <v>620.96072445019399</v>
      </c>
      <c r="J18" s="13">
        <v>58.187228862328467</v>
      </c>
      <c r="K18" s="13">
        <v>125.8681530214425</v>
      </c>
      <c r="L18" s="13">
        <v>84.047924050632886</v>
      </c>
      <c r="M18" s="13">
        <v>61.612682926829279</v>
      </c>
      <c r="N18" s="26">
        <v>1.028376560121766</v>
      </c>
      <c r="O18" s="13">
        <v>355.36158357771262</v>
      </c>
      <c r="P18" s="26">
        <v>1.6030291666666669</v>
      </c>
      <c r="Q18" s="13">
        <v>12.107311872909699</v>
      </c>
      <c r="R18" s="13">
        <v>1693.040041688379</v>
      </c>
      <c r="S18" s="13">
        <v>358.22601813685083</v>
      </c>
      <c r="T18" s="25" t="s">
        <v>85</v>
      </c>
      <c r="U18" s="25" t="s">
        <v>85</v>
      </c>
      <c r="V18" s="25" t="s">
        <v>85</v>
      </c>
      <c r="W18" s="26">
        <v>6.3272128784238344</v>
      </c>
      <c r="X18" s="13">
        <v>23.571839447102612</v>
      </c>
    </row>
    <row r="19" spans="3:24" ht="15.75" thickBot="1">
      <c r="C19" s="70"/>
      <c r="D19" s="35" t="s">
        <v>88</v>
      </c>
      <c r="E19" s="26">
        <v>2.2249728555917478</v>
      </c>
      <c r="F19" s="26">
        <v>6.8969812925170073</v>
      </c>
      <c r="G19" s="26">
        <v>2.635455053042993</v>
      </c>
      <c r="H19" s="13">
        <v>3716.9664894795128</v>
      </c>
      <c r="I19" s="13">
        <v>74.129883570504532</v>
      </c>
      <c r="J19" s="26">
        <v>5.9745905267817623</v>
      </c>
      <c r="K19" s="13">
        <v>29.27914230019493</v>
      </c>
      <c r="L19" s="26">
        <v>3.101772151898734</v>
      </c>
      <c r="M19" s="13">
        <v>10.09696366351419</v>
      </c>
      <c r="N19" s="26">
        <v>9.547308703473087</v>
      </c>
      <c r="O19" s="13">
        <v>21.981985756179299</v>
      </c>
      <c r="P19" s="26">
        <v>0.2088541666666667</v>
      </c>
      <c r="Q19" s="26">
        <v>0.44113712374581948</v>
      </c>
      <c r="R19" s="13">
        <v>94.629807191245447</v>
      </c>
      <c r="S19" s="13">
        <v>22.786150041220111</v>
      </c>
      <c r="T19" s="25" t="s">
        <v>85</v>
      </c>
      <c r="U19" s="25" t="s">
        <v>85</v>
      </c>
      <c r="V19" s="25" t="s">
        <v>85</v>
      </c>
      <c r="W19" s="26">
        <v>0.39628383789844629</v>
      </c>
      <c r="X19" s="26">
        <v>0.48960659223817132</v>
      </c>
    </row>
    <row r="20" spans="3:24" ht="15.75" thickBot="1">
      <c r="C20" s="70"/>
      <c r="D20" s="35" t="s">
        <v>84</v>
      </c>
      <c r="E20" s="23">
        <v>2.425220412595006E-3</v>
      </c>
      <c r="F20" s="31">
        <v>6.8280114795918376E-2</v>
      </c>
      <c r="G20" s="31">
        <v>2.2559495254048021E-2</v>
      </c>
      <c r="H20" s="23">
        <v>37.541361543743079</v>
      </c>
      <c r="I20" s="32">
        <v>2.2164835187580851</v>
      </c>
      <c r="J20" s="32">
        <v>0.14637746790615319</v>
      </c>
      <c r="K20" s="32">
        <v>0.71733898635477589</v>
      </c>
      <c r="L20" s="32">
        <v>0.11445539240506331</v>
      </c>
      <c r="M20" s="32">
        <v>0.44527609756097558</v>
      </c>
      <c r="N20" s="33">
        <v>4.8309382039573821E-3</v>
      </c>
      <c r="O20" s="32">
        <v>1.323315542521994</v>
      </c>
      <c r="P20" s="33">
        <v>1.881776041666667E-3</v>
      </c>
      <c r="Q20" s="31">
        <v>1.274886287625418E-2</v>
      </c>
      <c r="R20" s="32">
        <v>6.217178332464826</v>
      </c>
      <c r="S20" s="32">
        <v>1.820613388293487</v>
      </c>
      <c r="T20" s="30" t="s">
        <v>85</v>
      </c>
      <c r="U20" s="30" t="s">
        <v>85</v>
      </c>
      <c r="V20" s="30" t="s">
        <v>85</v>
      </c>
      <c r="W20" s="31">
        <v>9.3919269581931759E-3</v>
      </c>
      <c r="X20" s="31">
        <v>2.810341839447103E-2</v>
      </c>
    </row>
    <row r="21" spans="3:24">
      <c r="C21" s="70"/>
      <c r="D21" s="36" t="s">
        <v>79</v>
      </c>
      <c r="E21" s="17">
        <v>0</v>
      </c>
      <c r="F21" s="18">
        <v>0</v>
      </c>
      <c r="G21" s="19">
        <v>0</v>
      </c>
      <c r="H21" s="17">
        <v>14.063110061886229</v>
      </c>
      <c r="I21" s="18">
        <v>16.443525301351581</v>
      </c>
      <c r="J21" s="18">
        <v>5.3257783328052293</v>
      </c>
      <c r="K21" s="19">
        <v>6.3320717251148562</v>
      </c>
      <c r="L21" s="17">
        <v>17.374927444950789</v>
      </c>
      <c r="M21" s="19">
        <v>11.96142701059332</v>
      </c>
      <c r="N21" s="17">
        <v>14.011533302922819</v>
      </c>
      <c r="O21" s="19">
        <v>5.6487231349727356</v>
      </c>
      <c r="P21" s="17">
        <v>15.729898516783759</v>
      </c>
      <c r="Q21" s="18">
        <v>1.84944948940558</v>
      </c>
      <c r="R21" s="18">
        <v>10.39192847359282</v>
      </c>
      <c r="S21" s="19">
        <v>10.55702657644405</v>
      </c>
      <c r="T21" s="17">
        <v>7.6873710749484276</v>
      </c>
      <c r="U21" s="18">
        <v>14.7437994895622</v>
      </c>
      <c r="V21" s="19">
        <v>30.023144105308571</v>
      </c>
      <c r="W21" s="17">
        <v>0</v>
      </c>
      <c r="X21" s="19">
        <v>0</v>
      </c>
    </row>
    <row r="22" spans="3:24" ht="15.75" thickBot="1">
      <c r="C22" s="71"/>
      <c r="D22" s="37" t="s">
        <v>80</v>
      </c>
      <c r="E22" s="20">
        <v>100</v>
      </c>
      <c r="F22" s="21">
        <v>100</v>
      </c>
      <c r="G22" s="22">
        <v>100</v>
      </c>
      <c r="H22" s="20">
        <v>85.936889938113765</v>
      </c>
      <c r="I22" s="21">
        <v>83.556474698648415</v>
      </c>
      <c r="J22" s="21">
        <v>94.674221667194772</v>
      </c>
      <c r="K22" s="22">
        <v>93.667928274885142</v>
      </c>
      <c r="L22" s="20">
        <v>82.625072555049215</v>
      </c>
      <c r="M22" s="22">
        <v>88.038572989406674</v>
      </c>
      <c r="N22" s="20">
        <v>85.988466697077186</v>
      </c>
      <c r="O22" s="22">
        <v>94.351276865027259</v>
      </c>
      <c r="P22" s="20">
        <v>84.270101483216237</v>
      </c>
      <c r="Q22" s="21">
        <v>98.150550510594414</v>
      </c>
      <c r="R22" s="21">
        <v>89.608071526407173</v>
      </c>
      <c r="S22" s="22">
        <v>89.442973423555941</v>
      </c>
      <c r="T22" s="20">
        <v>92.31262892505157</v>
      </c>
      <c r="U22" s="21">
        <v>85.256200510437793</v>
      </c>
      <c r="V22" s="22">
        <v>69.976855894691425</v>
      </c>
      <c r="W22" s="20">
        <v>100</v>
      </c>
      <c r="X22" s="22">
        <v>100</v>
      </c>
    </row>
    <row r="23" spans="3:24" ht="15.75" thickBot="1">
      <c r="E23" s="34"/>
    </row>
    <row r="24" spans="3:24" ht="15.75" thickBot="1">
      <c r="C24" s="69" t="s">
        <v>86</v>
      </c>
      <c r="D24" s="9"/>
      <c r="E24" s="65" t="s">
        <v>12</v>
      </c>
      <c r="F24" s="65"/>
      <c r="G24" s="65"/>
      <c r="H24" s="65" t="s">
        <v>13</v>
      </c>
      <c r="I24" s="65"/>
      <c r="J24" s="65"/>
      <c r="K24" s="65"/>
      <c r="L24" s="65" t="s">
        <v>8</v>
      </c>
      <c r="M24" s="65"/>
      <c r="N24" s="65" t="s">
        <v>15</v>
      </c>
      <c r="O24" s="65"/>
    </row>
    <row r="25" spans="3:24" ht="15.75" thickBot="1">
      <c r="C25" s="70"/>
      <c r="D25" s="9"/>
      <c r="E25" s="10">
        <v>500</v>
      </c>
      <c r="F25" s="10">
        <v>600</v>
      </c>
      <c r="G25" s="10">
        <v>700</v>
      </c>
      <c r="H25" s="9">
        <v>500</v>
      </c>
      <c r="I25" s="9">
        <v>600</v>
      </c>
      <c r="J25" s="9">
        <v>700</v>
      </c>
      <c r="K25" s="9">
        <v>800</v>
      </c>
      <c r="L25" s="9">
        <v>600</v>
      </c>
      <c r="M25" s="9">
        <v>800</v>
      </c>
      <c r="N25" s="9">
        <v>600</v>
      </c>
      <c r="O25" s="9">
        <v>750</v>
      </c>
    </row>
    <row r="26" spans="3:24" ht="15.75" thickBot="1">
      <c r="C26" s="70"/>
      <c r="D26" s="9" t="s">
        <v>81</v>
      </c>
      <c r="E26" s="11">
        <v>0</v>
      </c>
      <c r="F26" s="11">
        <v>0</v>
      </c>
      <c r="G26" s="11">
        <v>0</v>
      </c>
      <c r="H26" s="13">
        <v>41.328903654485053</v>
      </c>
      <c r="I26" s="13">
        <v>12.677878395860279</v>
      </c>
      <c r="J26" s="26">
        <v>3.0987162461266049</v>
      </c>
      <c r="K26" s="13">
        <v>38.304093567251449</v>
      </c>
      <c r="L26" s="13">
        <v>0</v>
      </c>
      <c r="M26" s="13">
        <v>16.147336983573918</v>
      </c>
      <c r="N26" s="26">
        <v>1.32835201328352</v>
      </c>
      <c r="O26" s="13">
        <v>20.904901550062831</v>
      </c>
    </row>
    <row r="27" spans="3:24" ht="15.75" thickBot="1">
      <c r="C27" s="70"/>
      <c r="D27" s="9" t="s">
        <v>82</v>
      </c>
      <c r="E27" s="11">
        <v>0</v>
      </c>
      <c r="F27" s="11">
        <v>0</v>
      </c>
      <c r="G27" s="11">
        <v>0</v>
      </c>
      <c r="H27" s="26">
        <v>0.417421926910299</v>
      </c>
      <c r="I27" s="26">
        <v>0.37906856403622252</v>
      </c>
      <c r="J27" s="26">
        <v>7.5918548030101812E-2</v>
      </c>
      <c r="K27" s="26">
        <v>0.93845029239766053</v>
      </c>
      <c r="L27" s="13">
        <v>0</v>
      </c>
      <c r="M27" s="26">
        <v>0.71209756097560983</v>
      </c>
      <c r="N27" s="27">
        <v>6.7214611872146125E-4</v>
      </c>
      <c r="O27" s="26">
        <v>1.2584750733137819</v>
      </c>
    </row>
    <row r="28" spans="3:24" ht="15.75" thickBot="1">
      <c r="C28" s="70"/>
      <c r="D28" s="9" t="s">
        <v>83</v>
      </c>
      <c r="E28" s="11">
        <v>0</v>
      </c>
      <c r="F28" s="11">
        <v>0</v>
      </c>
      <c r="G28" s="11">
        <v>0</v>
      </c>
      <c r="H28" s="26">
        <v>2.740332225913622</v>
      </c>
      <c r="I28" s="26">
        <v>0.6084519189305736</v>
      </c>
      <c r="J28" s="26">
        <v>0.15493581230633019</v>
      </c>
      <c r="K28" s="26">
        <v>2.155263157894737</v>
      </c>
      <c r="L28" s="13">
        <v>0</v>
      </c>
      <c r="M28" s="26">
        <v>1.610751617720259</v>
      </c>
      <c r="N28" s="26">
        <v>9.9626400996264033E-2</v>
      </c>
      <c r="O28" s="26">
        <v>1.527356514453287</v>
      </c>
    </row>
    <row r="29" spans="3:24" ht="15.75" thickBot="1">
      <c r="C29" s="70"/>
      <c r="D29" s="9" t="s">
        <v>84</v>
      </c>
      <c r="E29" s="11">
        <v>0</v>
      </c>
      <c r="F29" s="11">
        <v>0</v>
      </c>
      <c r="G29" s="11">
        <v>0</v>
      </c>
      <c r="H29" s="12">
        <v>2.7677355481727579E-2</v>
      </c>
      <c r="I29" s="12">
        <v>1.8192712376024149E-2</v>
      </c>
      <c r="J29" s="27">
        <v>3.795927401505091E-3</v>
      </c>
      <c r="K29" s="26">
        <v>5.2803947368421048E-2</v>
      </c>
      <c r="L29" s="13">
        <v>0</v>
      </c>
      <c r="M29" s="26">
        <v>7.1034146341463419E-2</v>
      </c>
      <c r="N29" s="38">
        <v>5.0410958904109599E-5</v>
      </c>
      <c r="O29" s="26">
        <v>9.1946862170087892E-2</v>
      </c>
    </row>
    <row r="30" spans="3:24">
      <c r="C30" s="70"/>
      <c r="D30" s="15" t="s">
        <v>79</v>
      </c>
      <c r="E30" s="23">
        <v>0</v>
      </c>
      <c r="F30" s="23">
        <v>0</v>
      </c>
      <c r="G30" s="23">
        <v>0</v>
      </c>
      <c r="H30" s="23">
        <v>100</v>
      </c>
      <c r="I30" s="23">
        <v>100</v>
      </c>
      <c r="J30" s="23">
        <v>100</v>
      </c>
      <c r="K30" s="23">
        <v>100</v>
      </c>
      <c r="L30" s="23">
        <v>0</v>
      </c>
      <c r="M30" s="19">
        <v>77.065351418002464</v>
      </c>
      <c r="N30" s="17">
        <v>100</v>
      </c>
      <c r="O30" s="19">
        <v>86.172344689378804</v>
      </c>
    </row>
    <row r="31" spans="3:24" ht="15.75" thickBot="1">
      <c r="C31" s="71"/>
      <c r="D31" s="16" t="s">
        <v>80</v>
      </c>
      <c r="E31" s="24">
        <v>0</v>
      </c>
      <c r="F31" s="24">
        <v>0</v>
      </c>
      <c r="G31" s="24">
        <v>0</v>
      </c>
      <c r="H31" s="24">
        <v>0</v>
      </c>
      <c r="I31" s="24">
        <v>0</v>
      </c>
      <c r="J31" s="24">
        <v>0</v>
      </c>
      <c r="K31" s="24">
        <v>0</v>
      </c>
      <c r="L31" s="24">
        <v>0</v>
      </c>
      <c r="M31" s="22">
        <v>22.934648581997539</v>
      </c>
      <c r="N31" s="20">
        <v>0</v>
      </c>
      <c r="O31" s="22">
        <v>13.8276553106212</v>
      </c>
    </row>
  </sheetData>
  <mergeCells count="13">
    <mergeCell ref="C24:C31"/>
    <mergeCell ref="C15:C22"/>
    <mergeCell ref="W15:X15"/>
    <mergeCell ref="E15:G15"/>
    <mergeCell ref="H15:K15"/>
    <mergeCell ref="L15:M15"/>
    <mergeCell ref="N15:O15"/>
    <mergeCell ref="P15:S15"/>
    <mergeCell ref="T15:V15"/>
    <mergeCell ref="E24:G24"/>
    <mergeCell ref="H24:K24"/>
    <mergeCell ref="L24:M24"/>
    <mergeCell ref="N24:O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8195-453A-4DB4-B9E3-78DC6CD3E82B}">
  <dimension ref="A1:S54"/>
  <sheetViews>
    <sheetView topLeftCell="A42" zoomScale="90" zoomScaleNormal="90" workbookViewId="0">
      <selection activeCell="A50" sqref="A50:Q54"/>
    </sheetView>
  </sheetViews>
  <sheetFormatPr defaultRowHeight="15"/>
  <cols>
    <col min="1" max="1" width="11.7109375" customWidth="1"/>
    <col min="2" max="2" width="13.85546875" bestFit="1" customWidth="1"/>
    <col min="4" max="4" width="12.28515625" bestFit="1" customWidth="1"/>
    <col min="5" max="5" width="14" bestFit="1" customWidth="1"/>
    <col min="6" max="6" width="12.140625" bestFit="1" customWidth="1"/>
    <col min="9" max="9" width="12.7109375" bestFit="1" customWidth="1"/>
  </cols>
  <sheetData>
    <row r="1" spans="1:19">
      <c r="A1" s="7" t="s">
        <v>166</v>
      </c>
      <c r="B1" s="7" t="s">
        <v>167</v>
      </c>
      <c r="C1" s="7" t="s">
        <v>39</v>
      </c>
      <c r="D1" s="7" t="s">
        <v>74</v>
      </c>
      <c r="E1" s="7" t="s">
        <v>168</v>
      </c>
      <c r="F1" s="7" t="s">
        <v>169</v>
      </c>
      <c r="G1" s="7" t="s">
        <v>170</v>
      </c>
      <c r="H1" s="7" t="s">
        <v>171</v>
      </c>
      <c r="I1" s="7" t="s">
        <v>165</v>
      </c>
      <c r="K1" s="7" t="s">
        <v>166</v>
      </c>
      <c r="L1" s="7" t="s">
        <v>167</v>
      </c>
      <c r="M1" s="7" t="s">
        <v>39</v>
      </c>
      <c r="N1" s="7" t="s">
        <v>74</v>
      </c>
      <c r="O1" s="7" t="s">
        <v>168</v>
      </c>
      <c r="P1" s="7" t="s">
        <v>169</v>
      </c>
      <c r="Q1" s="7" t="s">
        <v>170</v>
      </c>
      <c r="R1" s="7" t="s">
        <v>171</v>
      </c>
      <c r="S1" s="7" t="s">
        <v>165</v>
      </c>
    </row>
    <row r="2" spans="1:19">
      <c r="A2" t="s">
        <v>143</v>
      </c>
      <c r="B2" t="s">
        <v>40</v>
      </c>
      <c r="C2" t="s">
        <v>8</v>
      </c>
      <c r="D2" t="s">
        <v>209</v>
      </c>
      <c r="E2" s="39">
        <v>322.90333333333331</v>
      </c>
      <c r="F2" s="39">
        <v>13.594524633101367</v>
      </c>
      <c r="G2" s="6">
        <v>1.1808333333333341</v>
      </c>
      <c r="H2" s="6">
        <v>0.1436638739893846</v>
      </c>
      <c r="I2">
        <v>3</v>
      </c>
      <c r="K2" t="s">
        <v>143</v>
      </c>
      <c r="L2" t="s">
        <v>100</v>
      </c>
      <c r="M2" t="s">
        <v>8</v>
      </c>
      <c r="N2" t="s">
        <v>209</v>
      </c>
      <c r="O2" s="48">
        <v>9.1666666666666643</v>
      </c>
      <c r="P2" s="48">
        <v>0.42817441928883776</v>
      </c>
      <c r="Q2" s="6"/>
      <c r="R2" s="4"/>
      <c r="S2">
        <v>3</v>
      </c>
    </row>
    <row r="3" spans="1:19">
      <c r="A3" t="s">
        <v>98</v>
      </c>
      <c r="B3" t="s">
        <v>40</v>
      </c>
      <c r="C3" t="s">
        <v>8</v>
      </c>
      <c r="D3">
        <v>600</v>
      </c>
      <c r="E3" s="6">
        <v>9.4500000000000011</v>
      </c>
      <c r="F3" s="6"/>
      <c r="G3" s="6">
        <v>7.3200000000000001E-2</v>
      </c>
      <c r="H3" s="6"/>
      <c r="I3">
        <v>1</v>
      </c>
      <c r="K3" t="s">
        <v>144</v>
      </c>
      <c r="L3" t="s">
        <v>100</v>
      </c>
      <c r="M3" t="s">
        <v>12</v>
      </c>
      <c r="N3" t="s">
        <v>209</v>
      </c>
      <c r="O3" s="39">
        <v>20.733333333333341</v>
      </c>
      <c r="P3" s="39">
        <v>0.55075705472861003</v>
      </c>
      <c r="Q3" s="6"/>
      <c r="R3" s="6"/>
      <c r="S3">
        <v>3</v>
      </c>
    </row>
    <row r="4" spans="1:19">
      <c r="A4" t="s">
        <v>99</v>
      </c>
      <c r="B4" t="s">
        <v>40</v>
      </c>
      <c r="C4" t="s">
        <v>8</v>
      </c>
      <c r="D4">
        <v>800</v>
      </c>
      <c r="E4" s="6">
        <v>0.3</v>
      </c>
      <c r="F4" s="6"/>
      <c r="G4" s="6">
        <v>3.0000000000000001E-3</v>
      </c>
      <c r="H4" s="6"/>
      <c r="I4">
        <v>1</v>
      </c>
      <c r="K4" t="s">
        <v>90</v>
      </c>
      <c r="L4" t="s">
        <v>100</v>
      </c>
      <c r="M4" t="s">
        <v>12</v>
      </c>
      <c r="N4">
        <v>500</v>
      </c>
      <c r="O4" s="6">
        <v>1.6899999999999991</v>
      </c>
      <c r="P4" s="6"/>
      <c r="Q4" s="6"/>
      <c r="R4" s="4"/>
      <c r="S4">
        <v>1</v>
      </c>
    </row>
    <row r="5" spans="1:19">
      <c r="A5" t="s">
        <v>144</v>
      </c>
      <c r="B5" t="s">
        <v>40</v>
      </c>
      <c r="C5" t="s">
        <v>12</v>
      </c>
      <c r="D5" t="s">
        <v>209</v>
      </c>
      <c r="E5" s="39">
        <v>2011.393333333333</v>
      </c>
      <c r="F5" s="39">
        <v>118.09449239203894</v>
      </c>
      <c r="G5" s="6">
        <v>8.25043333333333</v>
      </c>
      <c r="H5" s="6">
        <v>0.23338373729961945</v>
      </c>
      <c r="I5">
        <v>3</v>
      </c>
      <c r="K5" t="s">
        <v>91</v>
      </c>
      <c r="L5" t="s">
        <v>100</v>
      </c>
      <c r="M5" t="s">
        <v>12</v>
      </c>
      <c r="N5">
        <v>600</v>
      </c>
      <c r="O5" s="6" t="s">
        <v>164</v>
      </c>
      <c r="P5" s="4"/>
      <c r="Q5" s="4"/>
      <c r="R5" s="4"/>
      <c r="S5">
        <v>1</v>
      </c>
    </row>
    <row r="6" spans="1:19">
      <c r="A6" t="s">
        <v>90</v>
      </c>
      <c r="B6" t="s">
        <v>40</v>
      </c>
      <c r="C6" t="s">
        <v>12</v>
      </c>
      <c r="D6">
        <v>500</v>
      </c>
      <c r="E6" s="6">
        <v>2.69</v>
      </c>
      <c r="F6" s="6"/>
      <c r="G6" s="6">
        <v>1.2619999999999999E-2</v>
      </c>
      <c r="H6" s="6"/>
      <c r="I6">
        <v>1</v>
      </c>
      <c r="K6" t="s">
        <v>92</v>
      </c>
      <c r="L6" t="s">
        <v>100</v>
      </c>
      <c r="M6" t="s">
        <v>12</v>
      </c>
      <c r="N6">
        <v>700</v>
      </c>
      <c r="O6" s="6">
        <v>1.3</v>
      </c>
      <c r="P6" s="6"/>
      <c r="Q6" s="6"/>
      <c r="R6" s="4"/>
      <c r="S6">
        <v>1</v>
      </c>
    </row>
    <row r="7" spans="1:19">
      <c r="A7" t="s">
        <v>91</v>
      </c>
      <c r="B7" t="s">
        <v>40</v>
      </c>
      <c r="C7" t="s">
        <v>12</v>
      </c>
      <c r="D7">
        <v>600</v>
      </c>
      <c r="E7" s="6">
        <v>2.0099999999999998</v>
      </c>
      <c r="F7" s="6"/>
      <c r="G7" s="6">
        <v>9.0299999999999998E-3</v>
      </c>
      <c r="H7" s="6"/>
      <c r="I7">
        <v>1</v>
      </c>
      <c r="K7" t="s">
        <v>93</v>
      </c>
      <c r="L7" t="s">
        <v>100</v>
      </c>
      <c r="M7" t="s">
        <v>12</v>
      </c>
      <c r="N7">
        <v>800</v>
      </c>
      <c r="O7" s="6">
        <v>0.26</v>
      </c>
      <c r="P7" s="6"/>
      <c r="Q7" s="6"/>
      <c r="R7" s="4"/>
      <c r="S7">
        <v>1</v>
      </c>
    </row>
    <row r="8" spans="1:19">
      <c r="A8" t="s">
        <v>92</v>
      </c>
      <c r="B8" t="s">
        <v>40</v>
      </c>
      <c r="C8" t="s">
        <v>12</v>
      </c>
      <c r="D8">
        <v>700</v>
      </c>
      <c r="E8" s="6">
        <v>2.58</v>
      </c>
      <c r="F8" s="6"/>
      <c r="G8" s="6">
        <v>1.085E-2</v>
      </c>
      <c r="H8" s="6"/>
      <c r="I8">
        <v>1</v>
      </c>
      <c r="K8" t="s">
        <v>145</v>
      </c>
      <c r="L8" t="s">
        <v>100</v>
      </c>
      <c r="M8" t="s">
        <v>13</v>
      </c>
      <c r="N8" t="s">
        <v>209</v>
      </c>
      <c r="O8" s="39">
        <v>7.6333333333333302</v>
      </c>
      <c r="P8" s="39">
        <v>0.62449979983983961</v>
      </c>
      <c r="Q8" s="6"/>
      <c r="R8" s="4"/>
      <c r="S8">
        <v>3</v>
      </c>
    </row>
    <row r="9" spans="1:19">
      <c r="A9" t="s">
        <v>93</v>
      </c>
      <c r="B9" t="s">
        <v>40</v>
      </c>
      <c r="C9" t="s">
        <v>12</v>
      </c>
      <c r="D9">
        <v>800</v>
      </c>
      <c r="E9" s="6">
        <v>0.44000000000000011</v>
      </c>
      <c r="F9" s="6"/>
      <c r="G9" s="6">
        <v>2.5100000000000001E-3</v>
      </c>
      <c r="H9" s="6"/>
      <c r="I9">
        <v>1</v>
      </c>
      <c r="K9" t="s">
        <v>94</v>
      </c>
      <c r="L9" t="s">
        <v>100</v>
      </c>
      <c r="M9" t="s">
        <v>13</v>
      </c>
      <c r="N9">
        <v>500</v>
      </c>
      <c r="O9" s="6">
        <v>0.64</v>
      </c>
      <c r="P9" s="6"/>
      <c r="Q9" s="6"/>
      <c r="R9" s="4"/>
      <c r="S9">
        <v>1</v>
      </c>
    </row>
    <row r="10" spans="1:19">
      <c r="A10" t="s">
        <v>145</v>
      </c>
      <c r="B10" t="s">
        <v>40</v>
      </c>
      <c r="C10" t="s">
        <v>13</v>
      </c>
      <c r="D10" t="s">
        <v>209</v>
      </c>
      <c r="E10" s="39">
        <v>301.97999999999962</v>
      </c>
      <c r="F10" s="39">
        <v>5.6893789936453807</v>
      </c>
      <c r="G10" s="6">
        <v>1.780233333333332</v>
      </c>
      <c r="H10" s="6">
        <v>0.14408549495194783</v>
      </c>
      <c r="I10">
        <v>3</v>
      </c>
      <c r="K10" t="s">
        <v>95</v>
      </c>
      <c r="L10" t="s">
        <v>100</v>
      </c>
      <c r="M10" t="s">
        <v>13</v>
      </c>
      <c r="N10">
        <v>600</v>
      </c>
      <c r="O10" s="6">
        <v>0.39</v>
      </c>
      <c r="P10" s="6"/>
      <c r="Q10" s="6"/>
      <c r="R10" s="4"/>
      <c r="S10">
        <v>1</v>
      </c>
    </row>
    <row r="11" spans="1:19">
      <c r="A11" t="s">
        <v>94</v>
      </c>
      <c r="B11" t="s">
        <v>40</v>
      </c>
      <c r="C11" t="s">
        <v>13</v>
      </c>
      <c r="D11">
        <v>500</v>
      </c>
      <c r="E11" s="6">
        <v>3.31</v>
      </c>
      <c r="F11" s="6"/>
      <c r="G11" s="6">
        <v>2.7470000000000001E-2</v>
      </c>
      <c r="H11" s="6"/>
      <c r="I11">
        <v>1</v>
      </c>
      <c r="K11" t="s">
        <v>96</v>
      </c>
      <c r="L11" t="s">
        <v>100</v>
      </c>
      <c r="M11" t="s">
        <v>13</v>
      </c>
      <c r="N11">
        <v>700</v>
      </c>
      <c r="O11" s="6">
        <v>0.39</v>
      </c>
      <c r="P11" s="6"/>
      <c r="Q11" s="6"/>
      <c r="R11" s="4"/>
      <c r="S11">
        <v>1</v>
      </c>
    </row>
    <row r="12" spans="1:19">
      <c r="A12" t="s">
        <v>95</v>
      </c>
      <c r="B12" t="s">
        <v>40</v>
      </c>
      <c r="C12" t="s">
        <v>13</v>
      </c>
      <c r="D12">
        <v>600</v>
      </c>
      <c r="E12" s="6">
        <v>2.8899999999999988</v>
      </c>
      <c r="F12" s="6"/>
      <c r="G12" s="6">
        <v>2.3349999999999999E-2</v>
      </c>
      <c r="H12" s="6"/>
      <c r="I12">
        <v>1</v>
      </c>
      <c r="K12" t="s">
        <v>97</v>
      </c>
      <c r="L12" t="s">
        <v>100</v>
      </c>
      <c r="M12" t="s">
        <v>13</v>
      </c>
      <c r="N12">
        <v>800</v>
      </c>
      <c r="O12" s="6">
        <v>0.53</v>
      </c>
      <c r="P12" s="6"/>
      <c r="Q12" s="6"/>
      <c r="R12" s="4"/>
      <c r="S12">
        <v>1</v>
      </c>
    </row>
    <row r="13" spans="1:19">
      <c r="A13" t="s">
        <v>96</v>
      </c>
      <c r="B13" t="s">
        <v>40</v>
      </c>
      <c r="C13" t="s">
        <v>13</v>
      </c>
      <c r="D13">
        <v>700</v>
      </c>
      <c r="E13" s="6">
        <v>3.15</v>
      </c>
      <c r="F13" s="6"/>
      <c r="G13" s="6">
        <v>2.9360000000000001E-2</v>
      </c>
      <c r="H13" s="6"/>
      <c r="I13">
        <v>1</v>
      </c>
      <c r="K13" t="s">
        <v>146</v>
      </c>
      <c r="L13" t="s">
        <v>100</v>
      </c>
      <c r="M13" t="s">
        <v>15</v>
      </c>
      <c r="N13" t="s">
        <v>209</v>
      </c>
      <c r="O13" s="39">
        <v>16.633333333333301</v>
      </c>
      <c r="P13" s="39">
        <v>1.0049875621120892</v>
      </c>
      <c r="Q13" s="6"/>
      <c r="R13" s="4"/>
      <c r="S13">
        <v>3</v>
      </c>
    </row>
    <row r="14" spans="1:19">
      <c r="A14" t="s">
        <v>97</v>
      </c>
      <c r="B14" t="s">
        <v>40</v>
      </c>
      <c r="C14" t="s">
        <v>13</v>
      </c>
      <c r="D14">
        <v>800</v>
      </c>
      <c r="E14" s="6">
        <v>2.66</v>
      </c>
      <c r="F14" s="6"/>
      <c r="G14" s="6">
        <v>3.4880000000000001E-2</v>
      </c>
      <c r="H14" s="6"/>
      <c r="I14">
        <v>1</v>
      </c>
      <c r="K14" t="s">
        <v>101</v>
      </c>
      <c r="L14" t="s">
        <v>100</v>
      </c>
      <c r="M14" t="s">
        <v>15</v>
      </c>
      <c r="N14">
        <v>600</v>
      </c>
      <c r="O14" s="6">
        <v>0.25</v>
      </c>
      <c r="P14" s="6"/>
      <c r="Q14" s="6"/>
      <c r="R14" s="4"/>
      <c r="S14">
        <v>1</v>
      </c>
    </row>
    <row r="15" spans="1:19">
      <c r="A15" t="s">
        <v>146</v>
      </c>
      <c r="B15" t="s">
        <v>40</v>
      </c>
      <c r="C15" t="s">
        <v>15</v>
      </c>
      <c r="D15" t="s">
        <v>209</v>
      </c>
      <c r="E15" s="39">
        <v>589.12666666666701</v>
      </c>
      <c r="F15" s="39">
        <v>29.253449938995804</v>
      </c>
      <c r="G15" s="6">
        <v>2.981100000000001</v>
      </c>
      <c r="H15" s="6">
        <v>0.13500817111310132</v>
      </c>
      <c r="I15">
        <v>3</v>
      </c>
      <c r="K15" t="s">
        <v>102</v>
      </c>
      <c r="L15" t="s">
        <v>100</v>
      </c>
      <c r="M15" t="s">
        <v>15</v>
      </c>
      <c r="N15">
        <v>750</v>
      </c>
      <c r="O15" s="6">
        <v>0.24</v>
      </c>
      <c r="P15" s="6"/>
      <c r="Q15" s="6"/>
      <c r="R15" s="4"/>
      <c r="S15">
        <v>1</v>
      </c>
    </row>
    <row r="16" spans="1:19">
      <c r="A16" t="s">
        <v>143</v>
      </c>
      <c r="B16" t="s">
        <v>52</v>
      </c>
      <c r="C16" t="s">
        <v>8</v>
      </c>
      <c r="D16" t="s">
        <v>209</v>
      </c>
      <c r="E16" s="6">
        <v>0.37699999999999989</v>
      </c>
      <c r="F16" s="6">
        <v>1.0939226054281293E-2</v>
      </c>
      <c r="G16" s="6">
        <v>1.7294E-2</v>
      </c>
      <c r="H16" s="6">
        <v>9.2638397594821398E-3</v>
      </c>
      <c r="I16">
        <v>3</v>
      </c>
    </row>
    <row r="17" spans="1:9">
      <c r="A17" t="s">
        <v>98</v>
      </c>
      <c r="B17" t="s">
        <v>52</v>
      </c>
      <c r="C17" t="s">
        <v>8</v>
      </c>
      <c r="D17">
        <v>600</v>
      </c>
      <c r="E17" s="48">
        <v>9.1316666666666659</v>
      </c>
      <c r="F17" s="48">
        <v>0.47194349944317121</v>
      </c>
      <c r="G17" s="6">
        <v>7.4024666666666641E-2</v>
      </c>
      <c r="H17" s="6">
        <v>4.6681918456275062E-2</v>
      </c>
      <c r="I17">
        <v>3</v>
      </c>
    </row>
    <row r="18" spans="1:9">
      <c r="A18" t="s">
        <v>99</v>
      </c>
      <c r="B18" t="s">
        <v>52</v>
      </c>
      <c r="C18" t="s">
        <v>8</v>
      </c>
      <c r="D18">
        <v>800</v>
      </c>
      <c r="E18" s="48">
        <v>6.6823333333333359</v>
      </c>
      <c r="F18" s="48">
        <v>0.27880638443192068</v>
      </c>
      <c r="G18" s="6">
        <v>0.27880638443192068</v>
      </c>
      <c r="H18" s="6">
        <v>3.267114757739998E-2</v>
      </c>
      <c r="I18">
        <v>3</v>
      </c>
    </row>
    <row r="19" spans="1:9">
      <c r="A19" t="s">
        <v>144</v>
      </c>
      <c r="B19" t="s">
        <v>52</v>
      </c>
      <c r="C19" t="s">
        <v>12</v>
      </c>
      <c r="D19" t="s">
        <v>209</v>
      </c>
      <c r="E19" s="6">
        <v>1.4820000000000011</v>
      </c>
      <c r="F19" s="6">
        <v>3.4292856398964483E-2</v>
      </c>
      <c r="G19" s="6">
        <v>0.101073</v>
      </c>
      <c r="H19" s="6">
        <v>5.6849436766366238E-2</v>
      </c>
      <c r="I19">
        <v>3</v>
      </c>
    </row>
    <row r="20" spans="1:9">
      <c r="A20" t="s">
        <v>90</v>
      </c>
      <c r="B20" t="s">
        <v>52</v>
      </c>
      <c r="C20" t="s">
        <v>12</v>
      </c>
      <c r="D20">
        <v>500</v>
      </c>
      <c r="E20" s="39">
        <v>17.922333333333341</v>
      </c>
      <c r="F20" s="39">
        <v>0.60841131920217717</v>
      </c>
      <c r="G20" s="6">
        <v>0.84984633333333226</v>
      </c>
      <c r="H20" s="6">
        <v>0.60805986711022053</v>
      </c>
      <c r="I20">
        <v>3</v>
      </c>
    </row>
    <row r="21" spans="1:9">
      <c r="A21" t="s">
        <v>91</v>
      </c>
      <c r="B21" t="s">
        <v>52</v>
      </c>
      <c r="C21" t="s">
        <v>12</v>
      </c>
      <c r="D21">
        <v>600</v>
      </c>
      <c r="E21" s="39">
        <v>21.98966666666664</v>
      </c>
      <c r="F21" s="39">
        <v>1.0987291143255766</v>
      </c>
      <c r="G21" s="6">
        <v>0.39821366666666691</v>
      </c>
      <c r="H21" s="6">
        <v>0.25770712198461737</v>
      </c>
      <c r="I21">
        <v>3</v>
      </c>
    </row>
    <row r="22" spans="1:9">
      <c r="A22" t="s">
        <v>92</v>
      </c>
      <c r="B22" t="s">
        <v>52</v>
      </c>
      <c r="C22" t="s">
        <v>12</v>
      </c>
      <c r="D22">
        <v>700</v>
      </c>
      <c r="E22" s="48">
        <v>6.9546666666666628</v>
      </c>
      <c r="F22" s="48">
        <v>0.28867282518449844</v>
      </c>
      <c r="G22" s="6">
        <v>3.5172666666666602E-2</v>
      </c>
      <c r="H22" s="6">
        <v>1.4683228920716445E-2</v>
      </c>
      <c r="I22">
        <v>3</v>
      </c>
    </row>
    <row r="23" spans="1:9">
      <c r="A23" t="s">
        <v>93</v>
      </c>
      <c r="B23" t="s">
        <v>52</v>
      </c>
      <c r="C23" t="s">
        <v>12</v>
      </c>
      <c r="D23">
        <v>800</v>
      </c>
      <c r="E23" s="48">
        <v>3.6873333333333349</v>
      </c>
      <c r="F23" s="48">
        <v>0.17193409590111364</v>
      </c>
      <c r="G23" s="6">
        <v>2.465133333333322E-2</v>
      </c>
      <c r="H23" s="6">
        <v>1.2006617644391348E-2</v>
      </c>
      <c r="I23">
        <v>3</v>
      </c>
    </row>
    <row r="24" spans="1:9">
      <c r="A24" t="s">
        <v>145</v>
      </c>
      <c r="B24" t="s">
        <v>52</v>
      </c>
      <c r="C24" t="s">
        <v>13</v>
      </c>
      <c r="D24" t="s">
        <v>209</v>
      </c>
      <c r="E24" s="6">
        <v>0.49700000000000039</v>
      </c>
      <c r="F24" s="6">
        <v>1.591644851508443E-2</v>
      </c>
      <c r="G24" s="6">
        <v>2.9912000000000039E-2</v>
      </c>
      <c r="H24" s="6">
        <v>1.731219944785237E-2</v>
      </c>
      <c r="I24">
        <v>3</v>
      </c>
    </row>
    <row r="25" spans="1:9">
      <c r="A25" t="s">
        <v>94</v>
      </c>
      <c r="B25" t="s">
        <v>52</v>
      </c>
      <c r="C25" t="s">
        <v>13</v>
      </c>
      <c r="D25">
        <v>500</v>
      </c>
      <c r="E25" s="39">
        <v>36.842000000000013</v>
      </c>
      <c r="F25" s="39">
        <v>1.9321620877486778</v>
      </c>
      <c r="G25" s="6">
        <v>0.66120499999999993</v>
      </c>
      <c r="H25" s="6">
        <v>0.44313994498637949</v>
      </c>
      <c r="I25">
        <v>3</v>
      </c>
    </row>
    <row r="26" spans="1:9">
      <c r="A26" t="s">
        <v>95</v>
      </c>
      <c r="B26" t="s">
        <v>52</v>
      </c>
      <c r="C26" t="s">
        <v>13</v>
      </c>
      <c r="D26">
        <v>600</v>
      </c>
      <c r="E26" s="48">
        <v>22.85233333333337</v>
      </c>
      <c r="F26" s="48">
        <v>0.48571905459843689</v>
      </c>
      <c r="G26" s="6">
        <v>0.17558833333333329</v>
      </c>
      <c r="H26" s="6">
        <v>0.10197882337227591</v>
      </c>
      <c r="I26">
        <v>3</v>
      </c>
    </row>
    <row r="27" spans="1:9">
      <c r="A27" t="s">
        <v>96</v>
      </c>
      <c r="B27" t="s">
        <v>52</v>
      </c>
      <c r="C27" t="s">
        <v>13</v>
      </c>
      <c r="D27">
        <v>700</v>
      </c>
      <c r="E27" s="48">
        <v>5.9406666666666696</v>
      </c>
      <c r="F27" s="48">
        <v>0.46782902859912401</v>
      </c>
      <c r="G27" s="6">
        <v>3.0861666666666579E-2</v>
      </c>
      <c r="H27" s="6">
        <v>1.4147958671635902E-2</v>
      </c>
      <c r="I27">
        <v>3</v>
      </c>
    </row>
    <row r="28" spans="1:9">
      <c r="A28" t="s">
        <v>97</v>
      </c>
      <c r="B28" t="s">
        <v>52</v>
      </c>
      <c r="C28" t="s">
        <v>13</v>
      </c>
      <c r="D28">
        <v>800</v>
      </c>
      <c r="E28" s="39">
        <v>22.580333333333321</v>
      </c>
      <c r="F28" s="39">
        <v>0.77917563274698576</v>
      </c>
      <c r="G28" s="6">
        <v>0.16171433333333329</v>
      </c>
      <c r="H28" s="6">
        <v>7.4807126698424195E-2</v>
      </c>
      <c r="I28">
        <v>3</v>
      </c>
    </row>
    <row r="29" spans="1:9">
      <c r="A29" t="s">
        <v>148</v>
      </c>
      <c r="B29" t="s">
        <v>52</v>
      </c>
      <c r="C29" t="s">
        <v>27</v>
      </c>
      <c r="D29" t="s">
        <v>209</v>
      </c>
      <c r="E29" s="6">
        <v>1.262999999999999</v>
      </c>
      <c r="F29" s="6">
        <v>3.4544657088084317E-2</v>
      </c>
      <c r="G29" s="6">
        <v>2.8205999999999971E-2</v>
      </c>
      <c r="H29" s="6">
        <v>1.5078454593089591E-2</v>
      </c>
      <c r="I29">
        <v>3</v>
      </c>
    </row>
    <row r="30" spans="1:9">
      <c r="A30" t="s">
        <v>146</v>
      </c>
      <c r="B30" t="s">
        <v>52</v>
      </c>
      <c r="C30" t="s">
        <v>15</v>
      </c>
      <c r="D30" t="s">
        <v>209</v>
      </c>
      <c r="E30" s="6">
        <v>0.98200000000000054</v>
      </c>
      <c r="F30" s="6">
        <v>2.5436194683953809E-2</v>
      </c>
      <c r="G30" s="6">
        <v>9.145599999999994E-2</v>
      </c>
      <c r="H30" s="6">
        <v>5.8870886643747483E-2</v>
      </c>
      <c r="I30">
        <v>3</v>
      </c>
    </row>
    <row r="31" spans="1:9">
      <c r="A31" t="s">
        <v>101</v>
      </c>
      <c r="B31" t="s">
        <v>52</v>
      </c>
      <c r="C31" t="s">
        <v>15</v>
      </c>
      <c r="D31">
        <v>600</v>
      </c>
      <c r="E31" s="6">
        <v>3.3793333333333302</v>
      </c>
      <c r="F31" s="6">
        <v>4.1412558481697379E-2</v>
      </c>
      <c r="G31" s="6">
        <v>3.4699333333333332E-2</v>
      </c>
      <c r="H31" s="6">
        <v>2.2004184882152687E-2</v>
      </c>
      <c r="I31">
        <v>3</v>
      </c>
    </row>
    <row r="32" spans="1:9">
      <c r="A32" t="s">
        <v>102</v>
      </c>
      <c r="B32" t="s">
        <v>52</v>
      </c>
      <c r="C32" t="s">
        <v>15</v>
      </c>
      <c r="D32">
        <v>750</v>
      </c>
      <c r="E32" s="48">
        <v>2.6523333333333339</v>
      </c>
      <c r="F32" s="48">
        <v>5.5335341329027718E-2</v>
      </c>
      <c r="G32" s="6">
        <v>2.4000333333333242E-2</v>
      </c>
      <c r="H32" s="6">
        <v>1.4004051826455168E-2</v>
      </c>
      <c r="I32">
        <v>3</v>
      </c>
    </row>
    <row r="33" spans="1:9">
      <c r="A33" t="s">
        <v>149</v>
      </c>
      <c r="B33" t="s">
        <v>52</v>
      </c>
      <c r="C33" t="s">
        <v>14</v>
      </c>
      <c r="D33" t="s">
        <v>209</v>
      </c>
      <c r="E33" s="6" t="s">
        <v>163</v>
      </c>
      <c r="F33" s="6" t="s">
        <v>163</v>
      </c>
      <c r="G33" s="6" t="s">
        <v>163</v>
      </c>
      <c r="H33" s="6" t="s">
        <v>163</v>
      </c>
      <c r="I33">
        <v>3</v>
      </c>
    </row>
    <row r="34" spans="1:9">
      <c r="A34" t="s">
        <v>150</v>
      </c>
      <c r="B34" t="s">
        <v>52</v>
      </c>
      <c r="C34" t="s">
        <v>14</v>
      </c>
      <c r="D34">
        <v>500</v>
      </c>
      <c r="E34" s="48">
        <v>9.4383333333333326</v>
      </c>
      <c r="F34" s="48">
        <v>2.5050266132984165</v>
      </c>
      <c r="G34" s="6">
        <v>7.2243333333333382E-2</v>
      </c>
      <c r="H34" s="6">
        <v>2.0463689943325095E-2</v>
      </c>
      <c r="I34">
        <v>3</v>
      </c>
    </row>
    <row r="35" spans="1:9">
      <c r="A35" t="s">
        <v>151</v>
      </c>
      <c r="B35" t="s">
        <v>52</v>
      </c>
      <c r="C35" t="s">
        <v>14</v>
      </c>
      <c r="D35">
        <v>600</v>
      </c>
      <c r="E35" s="39">
        <v>17.101666666666631</v>
      </c>
      <c r="F35" s="39">
        <v>5.1554235196215119</v>
      </c>
      <c r="G35" s="6">
        <v>0.1103266666666666</v>
      </c>
      <c r="H35" s="6">
        <v>3.2221405603987167E-2</v>
      </c>
      <c r="I35">
        <v>3</v>
      </c>
    </row>
    <row r="36" spans="1:9">
      <c r="A36" t="s">
        <v>152</v>
      </c>
      <c r="B36" t="s">
        <v>52</v>
      </c>
      <c r="C36" t="s">
        <v>14</v>
      </c>
      <c r="D36">
        <v>700</v>
      </c>
      <c r="E36" s="48">
        <v>6.5500000000000007</v>
      </c>
      <c r="F36" s="48">
        <v>3.4139359005894265</v>
      </c>
      <c r="G36" s="6">
        <v>3.9730000000000043E-2</v>
      </c>
      <c r="H36" s="6">
        <v>1.0111620068887191E-2</v>
      </c>
      <c r="I36">
        <v>3</v>
      </c>
    </row>
    <row r="37" spans="1:9">
      <c r="A37" t="s">
        <v>153</v>
      </c>
      <c r="B37" t="s">
        <v>52</v>
      </c>
      <c r="C37" t="s">
        <v>14</v>
      </c>
      <c r="D37">
        <v>750</v>
      </c>
      <c r="E37" s="48">
        <v>6.3816666666666668</v>
      </c>
      <c r="F37" s="48">
        <v>0.11098047876390998</v>
      </c>
      <c r="G37" s="72">
        <v>3.3636666666666669E-2</v>
      </c>
      <c r="H37" s="72">
        <v>1.917508077224767E-3</v>
      </c>
      <c r="I37">
        <v>3</v>
      </c>
    </row>
    <row r="38" spans="1:9">
      <c r="A38" t="s">
        <v>154</v>
      </c>
      <c r="B38" t="s">
        <v>52</v>
      </c>
      <c r="C38" t="s">
        <v>16</v>
      </c>
      <c r="D38" t="s">
        <v>209</v>
      </c>
      <c r="E38" s="6">
        <v>0.88833333333333342</v>
      </c>
      <c r="F38" s="6">
        <v>2.2390474164995552E-2</v>
      </c>
      <c r="G38" s="6">
        <v>2.8836333333333301E-2</v>
      </c>
      <c r="H38" s="6">
        <v>1.6675106317414302E-2</v>
      </c>
      <c r="I38">
        <v>3</v>
      </c>
    </row>
    <row r="39" spans="1:9">
      <c r="A39" t="s">
        <v>155</v>
      </c>
      <c r="B39" t="s">
        <v>52</v>
      </c>
      <c r="C39" t="s">
        <v>16</v>
      </c>
      <c r="D39">
        <v>500</v>
      </c>
      <c r="E39" s="39">
        <v>14.108333333333331</v>
      </c>
      <c r="F39" s="39">
        <v>1.026491435262207</v>
      </c>
      <c r="G39" s="6">
        <v>0.15122333333333329</v>
      </c>
      <c r="H39" s="6">
        <v>9.3739109455132724E-2</v>
      </c>
      <c r="I39">
        <v>3</v>
      </c>
    </row>
    <row r="40" spans="1:9">
      <c r="A40" t="s">
        <v>156</v>
      </c>
      <c r="B40" t="s">
        <v>52</v>
      </c>
      <c r="C40" t="s">
        <v>16</v>
      </c>
      <c r="D40">
        <v>600</v>
      </c>
      <c r="E40" s="48">
        <v>5.0063333333333366</v>
      </c>
      <c r="F40" s="48">
        <v>0.15688318371748242</v>
      </c>
      <c r="G40" s="6">
        <v>9.2402333333333336E-2</v>
      </c>
      <c r="H40" s="6">
        <v>6.2477351890531663E-2</v>
      </c>
      <c r="I40">
        <v>3</v>
      </c>
    </row>
    <row r="41" spans="1:9">
      <c r="A41" t="s">
        <v>157</v>
      </c>
      <c r="B41" t="s">
        <v>52</v>
      </c>
      <c r="C41" t="s">
        <v>16</v>
      </c>
      <c r="D41">
        <v>800</v>
      </c>
      <c r="E41" s="48">
        <v>7.0903333333333256</v>
      </c>
      <c r="F41" s="48">
        <v>0.25040633644804849</v>
      </c>
      <c r="G41" s="6">
        <v>7.723033333333329E-2</v>
      </c>
      <c r="H41" s="6">
        <v>4.8841670045153246E-2</v>
      </c>
      <c r="I41">
        <v>3</v>
      </c>
    </row>
    <row r="42" spans="1:9">
      <c r="A42" t="s">
        <v>158</v>
      </c>
      <c r="B42" t="s">
        <v>52</v>
      </c>
      <c r="C42" t="s">
        <v>17</v>
      </c>
      <c r="D42" t="s">
        <v>209</v>
      </c>
      <c r="E42" s="48">
        <v>5.0463333333333296</v>
      </c>
      <c r="F42" s="48">
        <v>9.229481747819504E-2</v>
      </c>
      <c r="G42" s="6">
        <v>0.20900133333333329</v>
      </c>
      <c r="H42" s="6">
        <v>0.11880611924755256</v>
      </c>
      <c r="I42">
        <v>3</v>
      </c>
    </row>
    <row r="43" spans="1:9">
      <c r="A43" t="s">
        <v>159</v>
      </c>
      <c r="B43" t="s">
        <v>52</v>
      </c>
      <c r="C43" t="s">
        <v>17</v>
      </c>
      <c r="D43">
        <v>500</v>
      </c>
      <c r="E43" s="48">
        <v>2.548</v>
      </c>
      <c r="F43" s="48">
        <v>0.11553931509807966</v>
      </c>
      <c r="G43" s="6">
        <v>4.4730999999999931E-2</v>
      </c>
      <c r="H43" s="6">
        <v>2.9894761531571383E-2</v>
      </c>
      <c r="I43">
        <v>3</v>
      </c>
    </row>
    <row r="44" spans="1:9">
      <c r="A44" t="s">
        <v>160</v>
      </c>
      <c r="B44" t="s">
        <v>52</v>
      </c>
      <c r="C44" t="s">
        <v>17</v>
      </c>
      <c r="D44">
        <v>600</v>
      </c>
      <c r="E44" s="39">
        <v>117.858</v>
      </c>
      <c r="F44" s="39">
        <v>5.4668011060704709</v>
      </c>
      <c r="G44" s="6">
        <v>2.2975260000000031</v>
      </c>
      <c r="H44" s="6">
        <v>1.5759656388413785</v>
      </c>
      <c r="I44">
        <v>3</v>
      </c>
    </row>
    <row r="45" spans="1:9">
      <c r="A45" t="s">
        <v>161</v>
      </c>
      <c r="B45" t="s">
        <v>52</v>
      </c>
      <c r="C45" t="s">
        <v>17</v>
      </c>
      <c r="D45">
        <v>700</v>
      </c>
      <c r="E45" s="39">
        <v>21.47399999999999</v>
      </c>
      <c r="F45" s="39">
        <v>1.009086055134381</v>
      </c>
      <c r="G45" s="6">
        <v>0.15994499999999989</v>
      </c>
      <c r="H45" s="6">
        <v>8.807126995665418E-2</v>
      </c>
      <c r="I45">
        <v>3</v>
      </c>
    </row>
    <row r="46" spans="1:9">
      <c r="A46" t="s">
        <v>162</v>
      </c>
      <c r="B46" t="s">
        <v>52</v>
      </c>
      <c r="C46" t="s">
        <v>17</v>
      </c>
      <c r="D46">
        <v>800</v>
      </c>
      <c r="E46" s="48">
        <v>5.04</v>
      </c>
      <c r="F46" s="48">
        <v>0.29215463941778047</v>
      </c>
      <c r="G46" s="6">
        <v>2.978399999999997E-2</v>
      </c>
      <c r="H46" s="6">
        <v>1.3338201113341988E-2</v>
      </c>
      <c r="I46">
        <v>3</v>
      </c>
    </row>
    <row r="49" spans="1:17" ht="15.75" thickBot="1"/>
    <row r="50" spans="1:17">
      <c r="A50" s="115"/>
      <c r="B50" s="123" t="s">
        <v>8</v>
      </c>
      <c r="C50" s="116"/>
      <c r="D50" s="117"/>
      <c r="E50" s="116" t="s">
        <v>12</v>
      </c>
      <c r="F50" s="116"/>
      <c r="G50" s="116"/>
      <c r="H50" s="116"/>
      <c r="I50" s="116"/>
      <c r="J50" s="123" t="s">
        <v>13</v>
      </c>
      <c r="K50" s="116"/>
      <c r="L50" s="116"/>
      <c r="M50" s="116"/>
      <c r="N50" s="117"/>
      <c r="O50" s="116" t="s">
        <v>15</v>
      </c>
      <c r="P50" s="116"/>
      <c r="Q50" s="117"/>
    </row>
    <row r="51" spans="1:17" ht="15.75" thickBot="1">
      <c r="A51" s="115"/>
      <c r="B51" s="126" t="s">
        <v>209</v>
      </c>
      <c r="C51" s="119">
        <v>600</v>
      </c>
      <c r="D51" s="127">
        <v>800</v>
      </c>
      <c r="E51" s="119" t="s">
        <v>209</v>
      </c>
      <c r="F51" s="119">
        <v>500</v>
      </c>
      <c r="G51" s="119">
        <v>600</v>
      </c>
      <c r="H51" s="119">
        <v>700</v>
      </c>
      <c r="I51" s="119">
        <v>800</v>
      </c>
      <c r="J51" s="126" t="s">
        <v>209</v>
      </c>
      <c r="K51" s="119">
        <v>500</v>
      </c>
      <c r="L51" s="119">
        <v>600</v>
      </c>
      <c r="M51" s="119">
        <v>700</v>
      </c>
      <c r="N51" s="127">
        <v>800</v>
      </c>
      <c r="O51" s="119" t="s">
        <v>209</v>
      </c>
      <c r="P51" s="119">
        <v>600</v>
      </c>
      <c r="Q51" s="127">
        <v>750</v>
      </c>
    </row>
    <row r="52" spans="1:17" ht="30.75" thickBot="1">
      <c r="A52" s="129" t="s">
        <v>222</v>
      </c>
      <c r="B52" s="130" t="s">
        <v>210</v>
      </c>
      <c r="C52" s="131">
        <v>9.4500000000000011</v>
      </c>
      <c r="D52" s="132">
        <v>0.3</v>
      </c>
      <c r="E52" s="133" t="s">
        <v>211</v>
      </c>
      <c r="F52" s="131">
        <v>2.69</v>
      </c>
      <c r="G52" s="131">
        <v>2.0099999999999998</v>
      </c>
      <c r="H52" s="131">
        <v>2.58</v>
      </c>
      <c r="I52" s="134">
        <v>0.44000000000000011</v>
      </c>
      <c r="J52" s="130" t="s">
        <v>212</v>
      </c>
      <c r="K52" s="131">
        <v>3.31</v>
      </c>
      <c r="L52" s="131">
        <v>2.8899999999999988</v>
      </c>
      <c r="M52" s="131">
        <v>3.15</v>
      </c>
      <c r="N52" s="135">
        <v>2.66</v>
      </c>
      <c r="O52" s="133" t="s">
        <v>213</v>
      </c>
      <c r="P52" s="136" t="s">
        <v>179</v>
      </c>
      <c r="Q52" s="137" t="s">
        <v>179</v>
      </c>
    </row>
    <row r="53" spans="1:17" ht="45.75" thickBot="1">
      <c r="A53" s="129" t="s">
        <v>223</v>
      </c>
      <c r="B53" s="138" t="s">
        <v>215</v>
      </c>
      <c r="C53" s="131">
        <v>7.3200000000000001E-2</v>
      </c>
      <c r="D53" s="139">
        <v>3.0000000000000001E-3</v>
      </c>
      <c r="E53" s="131" t="s">
        <v>214</v>
      </c>
      <c r="F53" s="134">
        <v>1.2619999999999999E-2</v>
      </c>
      <c r="G53" s="134">
        <v>9.0299999999999998E-3</v>
      </c>
      <c r="H53" s="134">
        <v>1.085E-2</v>
      </c>
      <c r="I53" s="140">
        <v>2.5100000000000001E-3</v>
      </c>
      <c r="J53" s="138" t="s">
        <v>216</v>
      </c>
      <c r="K53" s="134">
        <v>2.7470000000000001E-2</v>
      </c>
      <c r="L53" s="134">
        <v>2.3349999999999999E-2</v>
      </c>
      <c r="M53" s="134">
        <v>2.9360000000000001E-2</v>
      </c>
      <c r="N53" s="132">
        <v>3.4880000000000001E-2</v>
      </c>
      <c r="O53" s="131" t="s">
        <v>217</v>
      </c>
      <c r="P53" s="136" t="s">
        <v>179</v>
      </c>
      <c r="Q53" s="137" t="s">
        <v>179</v>
      </c>
    </row>
    <row r="54" spans="1:17" ht="30.75" thickBot="1">
      <c r="A54" s="125" t="s">
        <v>224</v>
      </c>
      <c r="B54" s="124" t="s">
        <v>218</v>
      </c>
      <c r="C54" s="119" t="s">
        <v>179</v>
      </c>
      <c r="D54" s="127" t="s">
        <v>179</v>
      </c>
      <c r="E54" s="120" t="s">
        <v>219</v>
      </c>
      <c r="F54" s="121">
        <v>1.7</v>
      </c>
      <c r="G54" s="121" t="s">
        <v>164</v>
      </c>
      <c r="H54" s="118">
        <v>1.3</v>
      </c>
      <c r="I54" s="121">
        <v>0.26</v>
      </c>
      <c r="J54" s="128" t="s">
        <v>220</v>
      </c>
      <c r="K54" s="121">
        <v>0.64</v>
      </c>
      <c r="L54" s="121">
        <v>0.39</v>
      </c>
      <c r="M54" s="121">
        <v>0.39</v>
      </c>
      <c r="N54" s="122">
        <v>0.53</v>
      </c>
      <c r="O54" s="120" t="s">
        <v>221</v>
      </c>
      <c r="P54" s="121">
        <v>0.25</v>
      </c>
      <c r="Q54" s="122">
        <v>0.24</v>
      </c>
    </row>
  </sheetData>
  <mergeCells count="4">
    <mergeCell ref="B50:D50"/>
    <mergeCell ref="E50:I50"/>
    <mergeCell ref="J50:N50"/>
    <mergeCell ref="O50:Q5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4844-4FAB-4400-B936-C4EDE3B0F668}">
  <dimension ref="A1:N30"/>
  <sheetViews>
    <sheetView workbookViewId="0">
      <selection activeCell="C3" sqref="C3:D14"/>
    </sheetView>
  </sheetViews>
  <sheetFormatPr defaultRowHeight="15"/>
  <cols>
    <col min="1" max="1" width="8.85546875" customWidth="1"/>
    <col min="2" max="2" width="12.85546875" bestFit="1" customWidth="1"/>
    <col min="3" max="3" width="12.5703125" customWidth="1"/>
    <col min="4" max="4" width="14.5703125" customWidth="1"/>
    <col min="8" max="8" width="12.7109375" bestFit="1" customWidth="1"/>
    <col min="9" max="9" width="14.42578125" bestFit="1" customWidth="1"/>
    <col min="10" max="10" width="9.5703125" bestFit="1" customWidth="1"/>
    <col min="11" max="12" width="11.85546875" bestFit="1" customWidth="1"/>
    <col min="14" max="14" width="10.42578125" bestFit="1" customWidth="1"/>
  </cols>
  <sheetData>
    <row r="1" spans="1:14">
      <c r="A1" s="50" t="s">
        <v>0</v>
      </c>
      <c r="B1" s="50" t="s">
        <v>43</v>
      </c>
      <c r="C1" s="51" t="s">
        <v>41</v>
      </c>
      <c r="D1" s="51"/>
    </row>
    <row r="2" spans="1:14">
      <c r="A2" s="50"/>
      <c r="B2" s="50"/>
      <c r="C2" t="s">
        <v>42</v>
      </c>
      <c r="D2" t="s">
        <v>172</v>
      </c>
      <c r="I2" s="7" t="s">
        <v>39</v>
      </c>
      <c r="J2" s="7" t="s">
        <v>126</v>
      </c>
      <c r="K2" s="7" t="s">
        <v>127</v>
      </c>
      <c r="L2" s="7" t="s">
        <v>128</v>
      </c>
      <c r="M2" s="7" t="s">
        <v>129</v>
      </c>
      <c r="N2" s="7" t="s">
        <v>130</v>
      </c>
    </row>
    <row r="3" spans="1:14">
      <c r="A3" s="50" t="s">
        <v>12</v>
      </c>
      <c r="B3" s="4">
        <v>500</v>
      </c>
      <c r="C3" s="6">
        <v>99.974658529999999</v>
      </c>
      <c r="D3" s="6">
        <v>99.987473949999995</v>
      </c>
      <c r="I3" t="s">
        <v>12</v>
      </c>
      <c r="J3">
        <v>500</v>
      </c>
      <c r="K3">
        <v>94.632484235065675</v>
      </c>
      <c r="L3">
        <v>99.889360379455141</v>
      </c>
      <c r="N3">
        <v>98.645162915231751</v>
      </c>
    </row>
    <row r="4" spans="1:14">
      <c r="A4" s="50"/>
      <c r="B4" s="4">
        <v>600</v>
      </c>
      <c r="C4" s="6">
        <v>99.946324840000003</v>
      </c>
      <c r="D4" s="6">
        <v>99.986451630000005</v>
      </c>
      <c r="I4" t="s">
        <v>12</v>
      </c>
      <c r="J4">
        <v>600</v>
      </c>
      <c r="K4">
        <v>97.465852780877796</v>
      </c>
      <c r="L4">
        <v>99.922806928510155</v>
      </c>
      <c r="N4">
        <v>98.747394651462685</v>
      </c>
    </row>
    <row r="5" spans="1:14">
      <c r="A5" s="50"/>
      <c r="B5" s="4">
        <v>700</v>
      </c>
      <c r="C5" s="6">
        <v>99.967763289999994</v>
      </c>
      <c r="D5" s="6">
        <v>99.985746250000005</v>
      </c>
      <c r="I5" t="s">
        <v>12</v>
      </c>
      <c r="J5">
        <v>700</v>
      </c>
      <c r="K5">
        <v>95.064230616727713</v>
      </c>
      <c r="L5">
        <v>99.898568192005683</v>
      </c>
      <c r="N5">
        <v>98.677902194168709</v>
      </c>
    </row>
    <row r="6" spans="1:14">
      <c r="A6" s="50"/>
      <c r="B6" s="4">
        <v>800</v>
      </c>
      <c r="C6" s="6">
        <v>99.950642310000006</v>
      </c>
      <c r="D6" s="6">
        <v>99.98677902</v>
      </c>
      <c r="I6" t="s">
        <v>12</v>
      </c>
      <c r="J6">
        <v>800</v>
      </c>
      <c r="K6">
        <v>96.776328758253342</v>
      </c>
      <c r="L6">
        <v>99.949817202558975</v>
      </c>
      <c r="N6">
        <v>98.57462546418283</v>
      </c>
    </row>
    <row r="7" spans="1:14">
      <c r="A7" s="50" t="s">
        <v>13</v>
      </c>
      <c r="B7" s="4">
        <v>500</v>
      </c>
      <c r="C7" s="6">
        <v>99.938546849999994</v>
      </c>
      <c r="D7" s="6">
        <v>99.956351229999996</v>
      </c>
      <c r="I7" t="s">
        <v>13</v>
      </c>
      <c r="J7">
        <v>500</v>
      </c>
      <c r="K7">
        <v>92.368009293196693</v>
      </c>
      <c r="L7">
        <v>99.297211074442956</v>
      </c>
      <c r="N7">
        <v>94.697092046739243</v>
      </c>
    </row>
    <row r="8" spans="1:14">
      <c r="A8" s="50"/>
      <c r="B8" s="4">
        <v>600</v>
      </c>
      <c r="C8" s="6">
        <v>99.925290219999994</v>
      </c>
      <c r="D8" s="6">
        <v>99.948089679999995</v>
      </c>
      <c r="I8" t="s">
        <v>13</v>
      </c>
      <c r="J8">
        <v>600</v>
      </c>
      <c r="K8">
        <v>93.43253070795258</v>
      </c>
      <c r="L8">
        <v>99.425627213550584</v>
      </c>
      <c r="N8">
        <v>95.335277041554235</v>
      </c>
    </row>
    <row r="9" spans="1:14">
      <c r="A9" s="50"/>
      <c r="B9" s="4">
        <v>700</v>
      </c>
      <c r="C9" s="6">
        <v>99.940625780000005</v>
      </c>
      <c r="D9" s="6">
        <v>99.957900379999998</v>
      </c>
      <c r="I9" t="s">
        <v>13</v>
      </c>
      <c r="J9">
        <v>700</v>
      </c>
      <c r="K9">
        <v>94.418475014408045</v>
      </c>
      <c r="L9">
        <v>99.445485652010149</v>
      </c>
      <c r="N9">
        <v>95.797491931269803</v>
      </c>
    </row>
    <row r="10" spans="1:14">
      <c r="A10" s="50"/>
      <c r="B10" s="4">
        <v>800</v>
      </c>
      <c r="C10" s="6">
        <v>99.940350510000002</v>
      </c>
      <c r="D10" s="6">
        <v>99.955088000000003</v>
      </c>
      <c r="I10" t="s">
        <v>13</v>
      </c>
      <c r="J10">
        <v>800</v>
      </c>
      <c r="K10">
        <v>94.062578474049886</v>
      </c>
      <c r="L10">
        <v>99.548139560399164</v>
      </c>
      <c r="N10">
        <v>95.79003832953002</v>
      </c>
    </row>
    <row r="11" spans="1:14">
      <c r="A11" s="49" t="s">
        <v>8</v>
      </c>
      <c r="B11" s="4">
        <v>600</v>
      </c>
      <c r="C11" s="6"/>
      <c r="D11" s="6">
        <v>99.943211259999998</v>
      </c>
      <c r="I11" t="s">
        <v>8</v>
      </c>
      <c r="J11">
        <v>600</v>
      </c>
      <c r="L11">
        <v>98.837825507172184</v>
      </c>
      <c r="N11">
        <v>94.32112633349675</v>
      </c>
    </row>
    <row r="12" spans="1:14">
      <c r="A12" s="49"/>
      <c r="B12" s="4">
        <v>800</v>
      </c>
      <c r="C12" s="6"/>
      <c r="D12" s="6">
        <v>99.959021460000002</v>
      </c>
      <c r="I12" t="s">
        <v>8</v>
      </c>
      <c r="J12">
        <v>800</v>
      </c>
      <c r="L12">
        <v>99.765366085596284</v>
      </c>
      <c r="N12">
        <v>95.902145632968839</v>
      </c>
    </row>
    <row r="13" spans="1:14" ht="15" customHeight="1">
      <c r="A13" s="50" t="s">
        <v>15</v>
      </c>
      <c r="B13" s="4">
        <v>600</v>
      </c>
      <c r="C13" s="6">
        <v>99.967541519999997</v>
      </c>
      <c r="D13" s="76"/>
      <c r="I13" t="s">
        <v>15</v>
      </c>
      <c r="J13">
        <v>600</v>
      </c>
      <c r="K13">
        <v>96.754152217124613</v>
      </c>
    </row>
    <row r="14" spans="1:14">
      <c r="A14" s="50"/>
      <c r="B14" s="4">
        <v>750</v>
      </c>
      <c r="C14" s="6">
        <v>99.972355980000003</v>
      </c>
      <c r="D14" s="76"/>
      <c r="I14" t="s">
        <v>15</v>
      </c>
      <c r="J14">
        <v>750</v>
      </c>
      <c r="K14">
        <v>96.956365886861548</v>
      </c>
    </row>
    <row r="18" spans="9:14">
      <c r="I18" s="7" t="s">
        <v>39</v>
      </c>
      <c r="J18" s="7" t="s">
        <v>126</v>
      </c>
      <c r="K18" s="7" t="s">
        <v>127</v>
      </c>
      <c r="L18" s="7" t="s">
        <v>128</v>
      </c>
      <c r="M18" s="7" t="s">
        <v>129</v>
      </c>
      <c r="N18" s="7" t="s">
        <v>130</v>
      </c>
    </row>
    <row r="19" spans="9:14">
      <c r="I19" t="s">
        <v>12</v>
      </c>
      <c r="J19" s="74">
        <v>600</v>
      </c>
      <c r="K19" s="6">
        <v>99.974658529999999</v>
      </c>
      <c r="L19" s="6">
        <v>99.999228070000001</v>
      </c>
      <c r="M19" s="6"/>
      <c r="N19" s="6">
        <v>99.987473949999995</v>
      </c>
    </row>
    <row r="20" spans="9:14">
      <c r="I20" t="s">
        <v>12</v>
      </c>
      <c r="J20" s="74">
        <v>500</v>
      </c>
      <c r="K20" s="6">
        <v>99.946324840000003</v>
      </c>
      <c r="L20" s="6">
        <v>99.998893600000002</v>
      </c>
      <c r="M20" s="6"/>
      <c r="N20" s="6">
        <v>99.986451630000005</v>
      </c>
    </row>
    <row r="21" spans="9:14">
      <c r="I21" t="s">
        <v>12</v>
      </c>
      <c r="J21" s="74">
        <v>800</v>
      </c>
      <c r="K21" s="6">
        <v>99.967763289999994</v>
      </c>
      <c r="L21" s="6">
        <v>99.999498169999995</v>
      </c>
      <c r="M21" s="6"/>
      <c r="N21" s="6">
        <v>99.985746250000005</v>
      </c>
    </row>
    <row r="22" spans="9:14">
      <c r="I22" t="s">
        <v>12</v>
      </c>
      <c r="J22" s="74">
        <v>700</v>
      </c>
      <c r="K22" s="6">
        <v>99.950642310000006</v>
      </c>
      <c r="L22" s="6">
        <v>99.998985680000004</v>
      </c>
      <c r="M22" s="6"/>
      <c r="N22" s="6">
        <v>99.98677902</v>
      </c>
    </row>
    <row r="23" spans="9:14">
      <c r="I23" t="s">
        <v>13</v>
      </c>
      <c r="J23" s="74">
        <v>600</v>
      </c>
      <c r="K23" s="6">
        <v>99.938546849999994</v>
      </c>
      <c r="L23" s="6">
        <v>99.994625479999996</v>
      </c>
      <c r="M23" s="6"/>
      <c r="N23" s="6">
        <v>99.956351229999996</v>
      </c>
    </row>
    <row r="24" spans="9:14">
      <c r="I24" t="s">
        <v>13</v>
      </c>
      <c r="J24" s="74">
        <v>500</v>
      </c>
      <c r="K24" s="6">
        <v>99.925290219999994</v>
      </c>
      <c r="L24" s="6">
        <v>99.993120379999993</v>
      </c>
      <c r="M24" s="6"/>
      <c r="N24" s="6">
        <v>99.948089679999995</v>
      </c>
    </row>
    <row r="25" spans="9:14">
      <c r="I25" t="s">
        <v>13</v>
      </c>
      <c r="J25" s="74">
        <v>800</v>
      </c>
      <c r="K25" s="6">
        <v>99.940625780000005</v>
      </c>
      <c r="L25" s="6">
        <v>99.995481400000003</v>
      </c>
      <c r="M25" s="6"/>
      <c r="N25" s="6">
        <v>99.957900379999998</v>
      </c>
    </row>
    <row r="26" spans="9:14">
      <c r="I26" t="s">
        <v>13</v>
      </c>
      <c r="J26" s="74">
        <v>700</v>
      </c>
      <c r="K26" s="6">
        <v>99.940350510000002</v>
      </c>
      <c r="L26" s="6">
        <v>99.994073929999999</v>
      </c>
      <c r="M26" s="6"/>
      <c r="N26" s="6">
        <v>99.955088000000003</v>
      </c>
    </row>
    <row r="27" spans="9:14">
      <c r="I27" t="s">
        <v>8</v>
      </c>
      <c r="J27" s="74">
        <v>600</v>
      </c>
      <c r="K27" s="6"/>
      <c r="L27" s="6">
        <v>99.988378260000005</v>
      </c>
      <c r="M27" s="6"/>
      <c r="N27" s="6">
        <v>99.943211259999998</v>
      </c>
    </row>
    <row r="28" spans="9:14">
      <c r="I28" t="s">
        <v>8</v>
      </c>
      <c r="J28" s="74">
        <v>800</v>
      </c>
      <c r="K28" s="6"/>
      <c r="L28" s="6">
        <v>99.997653659999997</v>
      </c>
      <c r="M28" s="6"/>
      <c r="N28" s="6">
        <v>99.959021460000002</v>
      </c>
    </row>
    <row r="29" spans="9:14">
      <c r="I29" t="s">
        <v>15</v>
      </c>
      <c r="J29" s="74">
        <v>600</v>
      </c>
      <c r="K29" s="6">
        <v>99.967541519999997</v>
      </c>
      <c r="L29" s="6"/>
      <c r="M29" s="75"/>
      <c r="N29" s="75"/>
    </row>
    <row r="30" spans="9:14">
      <c r="I30" t="s">
        <v>15</v>
      </c>
      <c r="J30" s="74">
        <v>750</v>
      </c>
      <c r="K30" s="6">
        <v>99.972355980000003</v>
      </c>
      <c r="L30" s="6"/>
      <c r="M30" s="75"/>
      <c r="N30" s="75"/>
    </row>
  </sheetData>
  <autoFilter ref="I18:N30" xr:uid="{E0504844-4FAB-4400-B936-C4EDE3B0F668}">
    <sortState xmlns:xlrd2="http://schemas.microsoft.com/office/spreadsheetml/2017/richdata2" ref="I19:N30">
      <sortCondition ref="I19:I30"/>
      <sortCondition ref="J19:J30"/>
    </sortState>
  </autoFilter>
  <sortState xmlns:xlrd2="http://schemas.microsoft.com/office/spreadsheetml/2017/richdata2" ref="I3:N14">
    <sortCondition ref="I3:I14"/>
    <sortCondition ref="J3:J14"/>
  </sortState>
  <mergeCells count="7">
    <mergeCell ref="A11:A12"/>
    <mergeCell ref="A13:A14"/>
    <mergeCell ref="A1:A2"/>
    <mergeCell ref="B1:B2"/>
    <mergeCell ref="C1:D1"/>
    <mergeCell ref="A3:A6"/>
    <mergeCell ref="A7:A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5D7A-8307-4569-99C7-046FFB1A66BD}">
  <dimension ref="A1:O25"/>
  <sheetViews>
    <sheetView zoomScale="110" zoomScaleNormal="110" workbookViewId="0">
      <selection activeCell="I2" sqref="I2"/>
    </sheetView>
  </sheetViews>
  <sheetFormatPr defaultRowHeight="15"/>
  <sheetData>
    <row r="1" spans="1:15" ht="15.75" thickBot="1">
      <c r="A1" s="60" t="s">
        <v>0</v>
      </c>
      <c r="B1" s="57" t="s">
        <v>131</v>
      </c>
      <c r="C1" s="62" t="s">
        <v>132</v>
      </c>
      <c r="D1" s="63"/>
      <c r="E1" s="64"/>
      <c r="H1" t="s">
        <v>137</v>
      </c>
      <c r="I1" t="s">
        <v>195</v>
      </c>
      <c r="J1" t="s">
        <v>196</v>
      </c>
      <c r="K1" t="s">
        <v>197</v>
      </c>
      <c r="L1" s="107" t="s">
        <v>198</v>
      </c>
      <c r="M1" s="107" t="s">
        <v>199</v>
      </c>
      <c r="N1" s="107" t="s">
        <v>200</v>
      </c>
      <c r="O1" s="107" t="s">
        <v>201</v>
      </c>
    </row>
    <row r="2" spans="1:15" ht="15.75" thickBot="1">
      <c r="A2" s="61"/>
      <c r="B2" s="58"/>
      <c r="C2" s="41" t="s">
        <v>133</v>
      </c>
      <c r="D2" s="41" t="s">
        <v>134</v>
      </c>
      <c r="E2" s="41" t="s">
        <v>135</v>
      </c>
      <c r="H2" s="107" t="s">
        <v>51</v>
      </c>
      <c r="I2" s="108">
        <v>0.1756074173595526</v>
      </c>
      <c r="J2" s="108">
        <v>0.3075747998314371</v>
      </c>
      <c r="K2" s="47">
        <f t="shared" ref="K2:K24" si="0">1-I2-J2</f>
        <v>0.51681778280901036</v>
      </c>
      <c r="L2">
        <v>2.31</v>
      </c>
      <c r="M2" s="5">
        <v>101.215763</v>
      </c>
      <c r="N2" s="5">
        <v>647.48996899999997</v>
      </c>
      <c r="O2" s="14">
        <v>18.298136146804289</v>
      </c>
    </row>
    <row r="3" spans="1:15" ht="15.75" thickBot="1">
      <c r="A3" s="55" t="s">
        <v>14</v>
      </c>
      <c r="B3" s="42">
        <v>500</v>
      </c>
      <c r="C3" s="42">
        <v>20</v>
      </c>
      <c r="D3" s="42">
        <v>36.700000000000003</v>
      </c>
      <c r="E3" s="42">
        <v>43.3</v>
      </c>
      <c r="H3" s="107" t="s">
        <v>54</v>
      </c>
      <c r="I3" s="108">
        <v>0.1969197666440089</v>
      </c>
      <c r="J3" s="108">
        <v>0.31795038766737649</v>
      </c>
      <c r="K3" s="47">
        <f t="shared" si="0"/>
        <v>0.48512984568861461</v>
      </c>
      <c r="L3">
        <v>2.29</v>
      </c>
      <c r="M3" s="5">
        <v>93.180055699999997</v>
      </c>
      <c r="N3" s="5">
        <v>310.93389200000001</v>
      </c>
      <c r="O3" s="14">
        <v>17.792548324666171</v>
      </c>
    </row>
    <row r="4" spans="1:15" ht="15.75" thickBot="1">
      <c r="A4" s="59"/>
      <c r="B4" s="42">
        <v>600</v>
      </c>
      <c r="C4" s="42">
        <v>21.5</v>
      </c>
      <c r="D4" s="42">
        <v>35.299999999999997</v>
      </c>
      <c r="E4" s="42">
        <v>43.2</v>
      </c>
      <c r="H4" s="107" t="s">
        <v>55</v>
      </c>
      <c r="I4" s="108">
        <v>0.20039358528342069</v>
      </c>
      <c r="J4" s="108">
        <v>0.2660029520939825</v>
      </c>
      <c r="K4" s="47">
        <f t="shared" si="0"/>
        <v>0.53360346262259684</v>
      </c>
      <c r="L4">
        <v>2.31</v>
      </c>
      <c r="M4" s="5">
        <v>88.8551894</v>
      </c>
      <c r="N4" s="5">
        <v>223.697767</v>
      </c>
      <c r="O4" s="14">
        <v>17.985358720325092</v>
      </c>
    </row>
    <row r="5" spans="1:15" ht="15.75" thickBot="1">
      <c r="A5" s="59"/>
      <c r="B5" s="42">
        <v>700</v>
      </c>
      <c r="C5" s="42">
        <v>21</v>
      </c>
      <c r="D5" s="42">
        <v>29.4</v>
      </c>
      <c r="E5" s="42">
        <v>49.6</v>
      </c>
      <c r="H5" s="107" t="s">
        <v>123</v>
      </c>
      <c r="I5" s="108">
        <v>0.15764025104027399</v>
      </c>
      <c r="J5" s="108">
        <v>0.1286996758705104</v>
      </c>
      <c r="K5" s="47">
        <f t="shared" si="0"/>
        <v>0.71366007308921553</v>
      </c>
      <c r="M5" s="5">
        <v>120.10754300000001</v>
      </c>
      <c r="N5" s="5">
        <v>303.45291600000002</v>
      </c>
      <c r="O5" s="14">
        <v>17.794965561260341</v>
      </c>
    </row>
    <row r="6" spans="1:15" ht="15.75" thickBot="1">
      <c r="A6" s="56"/>
      <c r="B6" s="42">
        <v>750</v>
      </c>
      <c r="C6" s="42">
        <v>18.5</v>
      </c>
      <c r="D6" s="42">
        <v>15.5</v>
      </c>
      <c r="E6" s="42">
        <v>66</v>
      </c>
      <c r="H6" s="107" t="s">
        <v>56</v>
      </c>
      <c r="I6" s="108">
        <v>0.62171225433689903</v>
      </c>
      <c r="J6" s="108">
        <v>0.20696475878285969</v>
      </c>
      <c r="K6" s="47">
        <f t="shared" si="0"/>
        <v>0.17132298688024128</v>
      </c>
      <c r="L6">
        <v>2.149</v>
      </c>
      <c r="M6" s="5">
        <v>7.5787335499999999</v>
      </c>
      <c r="N6" s="5">
        <v>7.5789986599999999</v>
      </c>
      <c r="O6" s="14">
        <v>0.58474261894328317</v>
      </c>
    </row>
    <row r="7" spans="1:15" ht="15.75" thickBot="1">
      <c r="A7" s="52" t="s">
        <v>17</v>
      </c>
      <c r="B7" s="43">
        <v>500</v>
      </c>
      <c r="C7" s="43">
        <v>25.8</v>
      </c>
      <c r="D7" s="43">
        <v>57.1</v>
      </c>
      <c r="E7" s="43">
        <v>17.100000000000001</v>
      </c>
      <c r="H7" s="107" t="s">
        <v>57</v>
      </c>
      <c r="I7" s="108">
        <v>0.58379243344222675</v>
      </c>
      <c r="J7" s="108">
        <v>0.21793707531196729</v>
      </c>
      <c r="K7" s="47">
        <f t="shared" si="0"/>
        <v>0.19827049124580595</v>
      </c>
      <c r="L7">
        <v>1.5680000000000001</v>
      </c>
      <c r="M7" s="5">
        <v>10.2854543</v>
      </c>
      <c r="N7" s="5">
        <v>10.288045500000001</v>
      </c>
      <c r="O7" s="14">
        <v>4.9781166944086674</v>
      </c>
    </row>
    <row r="8" spans="1:15" ht="15.75" thickBot="1">
      <c r="A8" s="53"/>
      <c r="B8" s="43">
        <v>600</v>
      </c>
      <c r="C8" s="43">
        <v>23.3</v>
      </c>
      <c r="D8" s="43">
        <v>45.5</v>
      </c>
      <c r="E8" s="43">
        <v>31.2</v>
      </c>
      <c r="H8" s="107" t="s">
        <v>58</v>
      </c>
      <c r="I8" s="108">
        <v>0.62021182957482135</v>
      </c>
      <c r="J8" s="108">
        <v>0.2231520954572401</v>
      </c>
      <c r="K8" s="47">
        <f t="shared" si="0"/>
        <v>0.15663607496793855</v>
      </c>
      <c r="L8">
        <v>2.3879999999999999</v>
      </c>
      <c r="M8" s="5">
        <v>6.7096226400000001</v>
      </c>
      <c r="N8" s="5">
        <v>6.7387169399999998</v>
      </c>
      <c r="O8" s="14">
        <v>4.5842688744186493</v>
      </c>
    </row>
    <row r="9" spans="1:15" ht="15.75" thickBot="1">
      <c r="A9" s="53"/>
      <c r="B9" s="43">
        <v>700</v>
      </c>
      <c r="C9" s="43">
        <v>20.9</v>
      </c>
      <c r="D9" s="43">
        <v>40.799999999999997</v>
      </c>
      <c r="E9" s="43">
        <v>38.299999999999997</v>
      </c>
      <c r="H9" s="107" t="s">
        <v>124</v>
      </c>
      <c r="I9" s="108">
        <v>0.69622344179389761</v>
      </c>
      <c r="J9" s="108">
        <v>0.2067085169285344</v>
      </c>
      <c r="K9" s="47">
        <f t="shared" si="0"/>
        <v>9.706804127756799E-2</v>
      </c>
      <c r="M9" s="5">
        <v>3.813456</v>
      </c>
      <c r="N9" s="5">
        <v>3.8141124899999999</v>
      </c>
      <c r="O9" s="14">
        <v>5.045631083934329</v>
      </c>
    </row>
    <row r="10" spans="1:15" ht="15.75" thickBot="1">
      <c r="A10" s="54"/>
      <c r="B10" s="43">
        <v>800</v>
      </c>
      <c r="C10" s="43">
        <v>18.8</v>
      </c>
      <c r="D10" s="43">
        <v>39.1</v>
      </c>
      <c r="E10" s="43">
        <v>42.1</v>
      </c>
      <c r="H10" s="107" t="s">
        <v>59</v>
      </c>
      <c r="I10" s="108">
        <v>0.52319694740567746</v>
      </c>
      <c r="J10" s="108">
        <v>0.28174979437118608</v>
      </c>
      <c r="K10" s="47">
        <f t="shared" si="0"/>
        <v>0.19505325822313646</v>
      </c>
      <c r="L10">
        <v>1.5049999999999999</v>
      </c>
      <c r="M10" s="5">
        <v>12.574290400000001</v>
      </c>
      <c r="N10" s="5">
        <v>12.5751679</v>
      </c>
      <c r="O10" s="14">
        <v>4.6849645563944913</v>
      </c>
    </row>
    <row r="11" spans="1:15" ht="15.75" thickBot="1">
      <c r="A11" s="55" t="s">
        <v>16</v>
      </c>
      <c r="B11" s="42">
        <v>500</v>
      </c>
      <c r="C11" s="42">
        <v>30.1</v>
      </c>
      <c r="D11" s="42">
        <v>41.3</v>
      </c>
      <c r="E11" s="42">
        <v>28.6</v>
      </c>
      <c r="H11" s="107" t="s">
        <v>61</v>
      </c>
      <c r="I11" s="108">
        <v>0.43036000730658541</v>
      </c>
      <c r="J11" s="108">
        <v>0.24675656598446791</v>
      </c>
      <c r="K11" s="47">
        <f t="shared" si="0"/>
        <v>0.32288342670894665</v>
      </c>
      <c r="L11">
        <v>2.319</v>
      </c>
      <c r="M11" s="5">
        <v>27.595350499999999</v>
      </c>
      <c r="N11" s="5">
        <v>58.814853599999999</v>
      </c>
      <c r="O11" s="14">
        <v>8.7658676800109809</v>
      </c>
    </row>
    <row r="12" spans="1:15" ht="15.75" thickBot="1">
      <c r="A12" s="59"/>
      <c r="B12" s="42">
        <v>600</v>
      </c>
      <c r="C12" s="42">
        <v>28.7</v>
      </c>
      <c r="D12" s="42">
        <v>29.8</v>
      </c>
      <c r="E12" s="42">
        <v>41.5</v>
      </c>
      <c r="H12" s="107" t="s">
        <v>62</v>
      </c>
      <c r="I12" s="108">
        <v>0.45992369048283149</v>
      </c>
      <c r="J12" s="108">
        <v>0.38312878750523671</v>
      </c>
      <c r="K12" s="47">
        <f t="shared" si="0"/>
        <v>0.15694752201193185</v>
      </c>
      <c r="L12">
        <v>2.2589999999999999</v>
      </c>
      <c r="M12" s="5">
        <v>17.788266100000001</v>
      </c>
      <c r="N12" s="5">
        <v>24.247767899999999</v>
      </c>
      <c r="O12" s="14">
        <v>11.358808199634391</v>
      </c>
    </row>
    <row r="13" spans="1:15" ht="15.75" thickBot="1">
      <c r="A13" s="56"/>
      <c r="B13" s="42">
        <v>800</v>
      </c>
      <c r="C13" s="42">
        <v>20.8</v>
      </c>
      <c r="D13" s="42">
        <v>31.3</v>
      </c>
      <c r="E13" s="42">
        <v>47.9</v>
      </c>
      <c r="H13" s="107" t="s">
        <v>63</v>
      </c>
      <c r="I13" s="108">
        <v>0.4010824570627069</v>
      </c>
      <c r="J13" s="108">
        <v>0.3081602129720985</v>
      </c>
      <c r="K13" s="47">
        <f t="shared" si="0"/>
        <v>0.29075732996519454</v>
      </c>
      <c r="L13">
        <v>2.052</v>
      </c>
      <c r="M13" s="5">
        <v>27.018975600000001</v>
      </c>
      <c r="N13" s="5">
        <v>31.8536252</v>
      </c>
      <c r="O13" s="14">
        <v>8.9843861665364546</v>
      </c>
    </row>
    <row r="14" spans="1:15" ht="15.75" thickBot="1">
      <c r="A14" s="52" t="s">
        <v>8</v>
      </c>
      <c r="B14" s="43">
        <v>600</v>
      </c>
      <c r="C14" s="43">
        <v>39.700000000000003</v>
      </c>
      <c r="D14" s="43">
        <v>28.3</v>
      </c>
      <c r="E14" s="43">
        <v>32</v>
      </c>
      <c r="H14" s="107" t="s">
        <v>64</v>
      </c>
      <c r="I14" s="108">
        <v>0.35378483050681081</v>
      </c>
      <c r="J14" s="108">
        <v>0.24013609903728159</v>
      </c>
      <c r="K14" s="47">
        <f t="shared" si="0"/>
        <v>0.40607907045590763</v>
      </c>
      <c r="L14">
        <v>2.37</v>
      </c>
      <c r="M14" s="5">
        <v>37.036358900000003</v>
      </c>
      <c r="N14" s="5">
        <v>43.97598</v>
      </c>
      <c r="O14" s="14">
        <v>12.601898331426129</v>
      </c>
    </row>
    <row r="15" spans="1:15" ht="15.75" thickBot="1">
      <c r="A15" s="54"/>
      <c r="B15" s="43">
        <v>800</v>
      </c>
      <c r="C15" s="43">
        <v>38</v>
      </c>
      <c r="D15" s="43">
        <v>27.5</v>
      </c>
      <c r="E15" s="43">
        <v>34.5</v>
      </c>
      <c r="H15" s="107" t="s">
        <v>65</v>
      </c>
      <c r="I15" s="108">
        <v>0.34576862346696968</v>
      </c>
      <c r="J15" s="108">
        <v>0.22340379496006271</v>
      </c>
      <c r="K15" s="47">
        <f t="shared" si="0"/>
        <v>0.43082758157296763</v>
      </c>
      <c r="L15">
        <v>2.0089999999999999</v>
      </c>
      <c r="M15" s="5">
        <v>41.324957599999998</v>
      </c>
      <c r="N15" s="5">
        <v>55.768191199999997</v>
      </c>
      <c r="O15" s="14">
        <v>14.803154040650851</v>
      </c>
    </row>
    <row r="16" spans="1:15" ht="15.75" thickBot="1">
      <c r="A16" s="55" t="s">
        <v>12</v>
      </c>
      <c r="B16" s="42">
        <v>500</v>
      </c>
      <c r="C16" s="42">
        <v>54.1</v>
      </c>
      <c r="D16" s="42">
        <v>30.6</v>
      </c>
      <c r="E16" s="42">
        <v>15.3</v>
      </c>
      <c r="H16" s="107" t="s">
        <v>66</v>
      </c>
      <c r="I16" s="108">
        <v>0.30726678039002042</v>
      </c>
      <c r="J16" s="108">
        <v>0.41864918329538342</v>
      </c>
      <c r="K16" s="47">
        <f t="shared" si="0"/>
        <v>0.27408403631459616</v>
      </c>
      <c r="L16">
        <v>2.081</v>
      </c>
      <c r="M16" s="5">
        <v>22.159737100000001</v>
      </c>
      <c r="N16" s="5">
        <v>42.035460200000003</v>
      </c>
      <c r="O16" s="14">
        <v>6.8990400683684703</v>
      </c>
    </row>
    <row r="17" spans="1:15" ht="15.75" thickBot="1">
      <c r="A17" s="59"/>
      <c r="B17" s="42">
        <v>600</v>
      </c>
      <c r="C17" s="42">
        <v>50.6</v>
      </c>
      <c r="D17" s="42">
        <v>30.4</v>
      </c>
      <c r="E17" s="42">
        <v>19.100000000000001</v>
      </c>
      <c r="H17" s="107" t="s">
        <v>202</v>
      </c>
      <c r="I17" s="108">
        <v>0.3209252824719131</v>
      </c>
      <c r="J17" s="108">
        <v>0.23987619157778611</v>
      </c>
      <c r="K17" s="47">
        <f t="shared" si="0"/>
        <v>0.43919852595030079</v>
      </c>
      <c r="M17" s="5">
        <v>37.6008657</v>
      </c>
      <c r="N17" s="5">
        <v>61.520721299999998</v>
      </c>
      <c r="O17" s="14">
        <v>10.151748586949269</v>
      </c>
    </row>
    <row r="18" spans="1:15" ht="15.75" thickBot="1">
      <c r="A18" s="59"/>
      <c r="B18" s="42">
        <v>700</v>
      </c>
      <c r="C18" s="42">
        <v>53.7</v>
      </c>
      <c r="D18" s="42">
        <v>32.799999999999997</v>
      </c>
      <c r="E18" s="42">
        <v>13.4</v>
      </c>
      <c r="H18" s="107" t="s">
        <v>67</v>
      </c>
      <c r="I18" s="108">
        <v>0.237360947249733</v>
      </c>
      <c r="J18" s="108">
        <v>0.2266885712211506</v>
      </c>
      <c r="K18" s="47">
        <f t="shared" si="0"/>
        <v>0.5359504815291164</v>
      </c>
      <c r="L18">
        <f>0.49+0.709+0.055</f>
        <v>1.2539999999999998</v>
      </c>
      <c r="M18" s="5">
        <v>58.018929499999999</v>
      </c>
      <c r="N18" s="5">
        <v>63.950219199999999</v>
      </c>
      <c r="O18" s="14">
        <v>12.05232869017015</v>
      </c>
    </row>
    <row r="19" spans="1:15" ht="15.75" thickBot="1">
      <c r="A19" s="56"/>
      <c r="B19" s="42">
        <v>800</v>
      </c>
      <c r="C19" s="42">
        <v>53.7</v>
      </c>
      <c r="D19" s="42">
        <v>32.799999999999997</v>
      </c>
      <c r="E19" s="42">
        <v>13.4</v>
      </c>
      <c r="H19" s="107" t="s">
        <v>68</v>
      </c>
      <c r="I19" s="108">
        <v>0.56830808549291756</v>
      </c>
      <c r="J19" s="108">
        <v>0.21099968165735289</v>
      </c>
      <c r="K19" s="47">
        <f t="shared" si="0"/>
        <v>0.22069223284972955</v>
      </c>
      <c r="L19">
        <v>2.4089999999999998</v>
      </c>
      <c r="M19" s="5">
        <v>16.031836699999999</v>
      </c>
      <c r="N19" s="5">
        <v>20.564223699999999</v>
      </c>
      <c r="O19" s="14">
        <v>0.27387377451363881</v>
      </c>
    </row>
    <row r="20" spans="1:15" ht="15.75" thickBot="1">
      <c r="A20" s="52" t="s">
        <v>13</v>
      </c>
      <c r="B20" s="43">
        <v>500</v>
      </c>
      <c r="C20" s="43">
        <v>40.299999999999997</v>
      </c>
      <c r="D20" s="43">
        <v>36.9</v>
      </c>
      <c r="E20" s="43">
        <v>22.8</v>
      </c>
      <c r="H20" s="107" t="s">
        <v>69</v>
      </c>
      <c r="I20" s="108">
        <v>0.4891618479494913</v>
      </c>
      <c r="J20" s="108">
        <v>0.18703630598207749</v>
      </c>
      <c r="K20" s="47">
        <f t="shared" si="0"/>
        <v>0.32380184606843126</v>
      </c>
      <c r="L20">
        <v>2.387</v>
      </c>
      <c r="M20" s="5">
        <v>78.866747000000004</v>
      </c>
      <c r="N20" s="5">
        <v>294.426221</v>
      </c>
      <c r="O20" s="14">
        <v>32.0864416585732</v>
      </c>
    </row>
    <row r="21" spans="1:15" ht="15.75" thickBot="1">
      <c r="A21" s="53"/>
      <c r="B21" s="43">
        <v>600</v>
      </c>
      <c r="C21" s="43">
        <v>37.299999999999997</v>
      </c>
      <c r="D21" s="43">
        <v>36.9</v>
      </c>
      <c r="E21" s="43">
        <v>25.8</v>
      </c>
      <c r="H21" s="107" t="s">
        <v>70</v>
      </c>
      <c r="I21" s="108">
        <v>0.30067872736351953</v>
      </c>
      <c r="J21" s="108">
        <v>0.47809627325358639</v>
      </c>
      <c r="K21" s="47">
        <f t="shared" si="0"/>
        <v>0.22122499938289408</v>
      </c>
      <c r="L21">
        <v>1.92</v>
      </c>
      <c r="M21" s="5">
        <v>17.2238732</v>
      </c>
      <c r="N21" s="5">
        <v>26.156370299999999</v>
      </c>
      <c r="O21" s="14">
        <v>2.3258707955870741</v>
      </c>
    </row>
    <row r="22" spans="1:15" ht="15.75" thickBot="1">
      <c r="A22" s="53"/>
      <c r="B22" s="43">
        <v>700</v>
      </c>
      <c r="C22" s="43">
        <v>38.5</v>
      </c>
      <c r="D22" s="43">
        <v>50.3</v>
      </c>
      <c r="E22" s="43">
        <v>11.2</v>
      </c>
      <c r="H22" s="107" t="s">
        <v>71</v>
      </c>
      <c r="I22" s="108">
        <v>0.26905443228826958</v>
      </c>
      <c r="J22" s="108">
        <v>0.41017779939239468</v>
      </c>
      <c r="K22" s="47">
        <f t="shared" si="0"/>
        <v>0.32076776831933579</v>
      </c>
      <c r="L22">
        <v>2.3919999999999999</v>
      </c>
      <c r="M22" s="5">
        <v>29.067491700000001</v>
      </c>
      <c r="N22" s="5">
        <v>44.080700700000001</v>
      </c>
      <c r="O22" s="14">
        <v>6.7042265340984812</v>
      </c>
    </row>
    <row r="23" spans="1:15" ht="15.75" thickBot="1">
      <c r="A23" s="54"/>
      <c r="B23" s="43">
        <v>800</v>
      </c>
      <c r="C23" s="43">
        <v>34.799999999999997</v>
      </c>
      <c r="D23" s="43">
        <v>44.1</v>
      </c>
      <c r="E23" s="43">
        <v>21.1</v>
      </c>
      <c r="H23" s="107" t="s">
        <v>72</v>
      </c>
      <c r="I23" s="108">
        <v>0.21021728479304139</v>
      </c>
      <c r="J23" s="108">
        <v>0.26137992841069763</v>
      </c>
      <c r="K23" s="47">
        <f t="shared" si="0"/>
        <v>0.52840278679626107</v>
      </c>
      <c r="L23">
        <v>1.919</v>
      </c>
      <c r="M23" s="5">
        <v>66.389893299999997</v>
      </c>
      <c r="N23" s="5">
        <v>91.411693400000004</v>
      </c>
      <c r="O23" s="14">
        <v>11.990355552152369</v>
      </c>
    </row>
    <row r="24" spans="1:15" ht="15.75" thickBot="1">
      <c r="A24" s="55" t="s">
        <v>15</v>
      </c>
      <c r="B24" s="42">
        <v>600</v>
      </c>
      <c r="C24" s="42">
        <v>56.7</v>
      </c>
      <c r="D24" s="42">
        <v>23.9</v>
      </c>
      <c r="E24" s="42">
        <v>19.399999999999999</v>
      </c>
      <c r="H24" s="107" t="s">
        <v>73</v>
      </c>
      <c r="I24" s="108">
        <v>0.18369298998078251</v>
      </c>
      <c r="J24" s="108">
        <v>0.2409411814294494</v>
      </c>
      <c r="K24" s="47">
        <f t="shared" si="0"/>
        <v>0.57536582858976804</v>
      </c>
      <c r="L24">
        <v>1.2130000000000001</v>
      </c>
      <c r="M24" s="5">
        <v>73.825917399999994</v>
      </c>
      <c r="N24" s="5">
        <v>79.312134599999993</v>
      </c>
      <c r="O24" s="14">
        <v>12.76873353753084</v>
      </c>
    </row>
    <row r="25" spans="1:15" ht="15.75" thickBot="1">
      <c r="A25" s="56"/>
      <c r="B25" s="42">
        <v>760</v>
      </c>
      <c r="C25" s="42">
        <v>46.2</v>
      </c>
      <c r="D25" s="42">
        <v>24.6</v>
      </c>
      <c r="E25" s="42">
        <v>29.3</v>
      </c>
    </row>
  </sheetData>
  <mergeCells count="10">
    <mergeCell ref="A20:A23"/>
    <mergeCell ref="A24:A25"/>
    <mergeCell ref="A3:A6"/>
    <mergeCell ref="A7:A10"/>
    <mergeCell ref="A11:A13"/>
    <mergeCell ref="A14:A15"/>
    <mergeCell ref="A16:A19"/>
    <mergeCell ref="A1:A2"/>
    <mergeCell ref="B1:B2"/>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EFF8-7D81-46B2-9B4F-BC50957FB6E4}">
  <dimension ref="A1:M33"/>
  <sheetViews>
    <sheetView workbookViewId="0">
      <selection activeCell="E31" sqref="E31"/>
    </sheetView>
  </sheetViews>
  <sheetFormatPr defaultRowHeight="15"/>
  <cols>
    <col min="1" max="1" width="12.7109375" bestFit="1" customWidth="1"/>
    <col min="2" max="2" width="14.42578125" bestFit="1" customWidth="1"/>
    <col min="3" max="3" width="12.140625" bestFit="1" customWidth="1"/>
    <col min="4" max="5" width="12" bestFit="1" customWidth="1"/>
    <col min="6" max="6" width="16.5703125" bestFit="1" customWidth="1"/>
  </cols>
  <sheetData>
    <row r="1" spans="1:13">
      <c r="A1" s="7" t="s">
        <v>89</v>
      </c>
      <c r="B1" s="7" t="s">
        <v>45</v>
      </c>
      <c r="C1" s="7" t="s">
        <v>103</v>
      </c>
      <c r="D1" s="7" t="s">
        <v>104</v>
      </c>
      <c r="E1" s="7" t="s">
        <v>105</v>
      </c>
      <c r="F1" s="7" t="s">
        <v>106</v>
      </c>
      <c r="I1" s="7"/>
      <c r="J1" s="7"/>
      <c r="K1" s="7"/>
      <c r="L1" s="7"/>
      <c r="M1" s="7"/>
    </row>
    <row r="2" spans="1:13">
      <c r="A2" t="s">
        <v>90</v>
      </c>
      <c r="B2" t="s">
        <v>40</v>
      </c>
      <c r="C2" s="6">
        <v>99.86626186159512</v>
      </c>
      <c r="D2" s="6">
        <v>0.1337381384048868</v>
      </c>
      <c r="E2" s="6">
        <v>0</v>
      </c>
      <c r="F2" s="6">
        <f>100-D2-E2</f>
        <v>99.86626186159512</v>
      </c>
    </row>
    <row r="3" spans="1:13">
      <c r="A3" t="s">
        <v>91</v>
      </c>
      <c r="B3" t="s">
        <v>40</v>
      </c>
      <c r="C3" s="6">
        <v>99.900069272046906</v>
      </c>
      <c r="D3" s="6">
        <v>9.9930727953093865E-2</v>
      </c>
      <c r="E3" s="6">
        <v>0</v>
      </c>
      <c r="F3" s="6">
        <f t="shared" ref="F3:F25" si="0">100-D3-E3</f>
        <v>99.900069272046906</v>
      </c>
    </row>
    <row r="4" spans="1:13">
      <c r="A4" t="s">
        <v>92</v>
      </c>
      <c r="B4" t="s">
        <v>40</v>
      </c>
      <c r="C4" s="6">
        <v>99.871730707403501</v>
      </c>
      <c r="D4" s="6">
        <v>0.1282692925965086</v>
      </c>
      <c r="E4" s="6">
        <v>0</v>
      </c>
      <c r="F4" s="6">
        <f t="shared" si="0"/>
        <v>99.871730707403486</v>
      </c>
    </row>
    <row r="5" spans="1:13">
      <c r="A5" t="s">
        <v>93</v>
      </c>
      <c r="B5" t="s">
        <v>40</v>
      </c>
      <c r="C5" s="6">
        <v>99.978124616766479</v>
      </c>
      <c r="D5" s="6">
        <v>2.1875383233513089E-2</v>
      </c>
      <c r="E5" s="6">
        <v>0</v>
      </c>
      <c r="F5" s="6">
        <f t="shared" si="0"/>
        <v>99.978124616766493</v>
      </c>
    </row>
    <row r="6" spans="1:13">
      <c r="A6" t="s">
        <v>94</v>
      </c>
      <c r="B6" t="s">
        <v>40</v>
      </c>
      <c r="C6" s="6">
        <v>98.903900920590772</v>
      </c>
      <c r="D6" s="6">
        <v>1.096099079409232</v>
      </c>
      <c r="E6" s="6">
        <v>20.597390555665939</v>
      </c>
      <c r="F6" s="6">
        <f t="shared" si="0"/>
        <v>78.306510364924833</v>
      </c>
    </row>
    <row r="7" spans="1:13">
      <c r="A7" t="s">
        <v>94</v>
      </c>
      <c r="B7" t="s">
        <v>40</v>
      </c>
      <c r="C7" s="6">
        <v>98.903900920590772</v>
      </c>
      <c r="D7" s="6">
        <v>1.096099079409232</v>
      </c>
      <c r="E7" s="6">
        <v>9.7357440890125186</v>
      </c>
      <c r="F7" s="6">
        <f t="shared" si="0"/>
        <v>89.168156831578258</v>
      </c>
    </row>
    <row r="8" spans="1:13">
      <c r="A8" t="s">
        <v>94</v>
      </c>
      <c r="B8" t="s">
        <v>40</v>
      </c>
      <c r="C8" s="6">
        <v>98.903900920590772</v>
      </c>
      <c r="D8" s="6">
        <v>1.096099079409232</v>
      </c>
      <c r="E8" s="6">
        <v>2.3180343069077431</v>
      </c>
      <c r="F8" s="6">
        <f t="shared" si="0"/>
        <v>96.585866613683024</v>
      </c>
    </row>
    <row r="9" spans="1:13">
      <c r="A9" t="s">
        <v>94</v>
      </c>
      <c r="B9" t="s">
        <v>40</v>
      </c>
      <c r="C9" s="6">
        <v>98.903900920590772</v>
      </c>
      <c r="D9" s="6">
        <v>1.096099079409232</v>
      </c>
      <c r="E9" s="6">
        <v>26.028213788992641</v>
      </c>
      <c r="F9" s="6">
        <f t="shared" si="0"/>
        <v>72.875687131598127</v>
      </c>
    </row>
    <row r="10" spans="1:13">
      <c r="A10" t="s">
        <v>95</v>
      </c>
      <c r="B10" t="s">
        <v>40</v>
      </c>
      <c r="C10" s="6">
        <v>99.042982979005231</v>
      </c>
      <c r="D10" s="6">
        <v>0.95701702099476771</v>
      </c>
      <c r="E10" s="6">
        <v>20.597390555665939</v>
      </c>
      <c r="F10" s="6">
        <f t="shared" si="0"/>
        <v>78.445592423339292</v>
      </c>
    </row>
    <row r="11" spans="1:13">
      <c r="A11" t="s">
        <v>95</v>
      </c>
      <c r="B11" t="s">
        <v>40</v>
      </c>
      <c r="C11" s="6">
        <v>99.042982979005231</v>
      </c>
      <c r="D11" s="6">
        <v>0.95701702099476771</v>
      </c>
      <c r="E11" s="6">
        <v>9.7357440890125186</v>
      </c>
      <c r="F11" s="6">
        <f t="shared" si="0"/>
        <v>89.307238889992718</v>
      </c>
    </row>
    <row r="12" spans="1:13">
      <c r="A12" t="s">
        <v>95</v>
      </c>
      <c r="B12" t="s">
        <v>40</v>
      </c>
      <c r="C12" s="6">
        <v>99.042982979005231</v>
      </c>
      <c r="D12" s="6">
        <v>0.95701702099476771</v>
      </c>
      <c r="E12" s="6">
        <v>2.3180343069077431</v>
      </c>
      <c r="F12" s="6">
        <f t="shared" si="0"/>
        <v>96.724948672097483</v>
      </c>
    </row>
    <row r="13" spans="1:13">
      <c r="A13" t="s">
        <v>95</v>
      </c>
      <c r="B13" t="s">
        <v>40</v>
      </c>
      <c r="C13" s="6">
        <v>99.042982979005231</v>
      </c>
      <c r="D13" s="6">
        <v>0.95701702099476771</v>
      </c>
      <c r="E13" s="6">
        <v>26.028213788992641</v>
      </c>
      <c r="F13" s="6">
        <f t="shared" si="0"/>
        <v>73.014769190012586</v>
      </c>
    </row>
    <row r="14" spans="1:13">
      <c r="A14" t="s">
        <v>96</v>
      </c>
      <c r="B14" t="s">
        <v>40</v>
      </c>
      <c r="C14" s="6">
        <v>98.956884561891513</v>
      </c>
      <c r="D14" s="6">
        <v>1.0431154381084839</v>
      </c>
      <c r="E14" s="6">
        <v>20.597390555665939</v>
      </c>
      <c r="F14" s="6">
        <f t="shared" si="0"/>
        <v>78.359494006225574</v>
      </c>
    </row>
    <row r="15" spans="1:13">
      <c r="A15" t="s">
        <v>96</v>
      </c>
      <c r="B15" t="s">
        <v>40</v>
      </c>
      <c r="C15" s="6">
        <v>98.956884561891513</v>
      </c>
      <c r="D15" s="6">
        <v>1.0431154381084839</v>
      </c>
      <c r="E15" s="6">
        <v>9.7357440890125186</v>
      </c>
      <c r="F15" s="6">
        <f t="shared" si="0"/>
        <v>89.221140472879</v>
      </c>
    </row>
    <row r="16" spans="1:13">
      <c r="A16" t="s">
        <v>96</v>
      </c>
      <c r="B16" t="s">
        <v>40</v>
      </c>
      <c r="C16" s="6">
        <v>98.956884561891513</v>
      </c>
      <c r="D16" s="6">
        <v>1.0431154381084839</v>
      </c>
      <c r="E16" s="6">
        <v>2.3180343069077431</v>
      </c>
      <c r="F16" s="6">
        <f t="shared" si="0"/>
        <v>96.638850254983765</v>
      </c>
    </row>
    <row r="17" spans="1:6">
      <c r="A17" t="s">
        <v>96</v>
      </c>
      <c r="B17" t="s">
        <v>40</v>
      </c>
      <c r="C17" s="6">
        <v>98.956884561891513</v>
      </c>
      <c r="D17" s="6">
        <v>1.0431154381084839</v>
      </c>
      <c r="E17" s="6">
        <v>26.028213788992641</v>
      </c>
      <c r="F17" s="6">
        <f t="shared" si="0"/>
        <v>72.928670772898869</v>
      </c>
    </row>
    <row r="18" spans="1:6">
      <c r="A18" t="s">
        <v>97</v>
      </c>
      <c r="B18" t="s">
        <v>40</v>
      </c>
      <c r="C18" s="6">
        <v>99.119146963375059</v>
      </c>
      <c r="D18" s="6">
        <v>0.88085303662494219</v>
      </c>
      <c r="E18" s="6">
        <v>20.597390555665939</v>
      </c>
      <c r="F18" s="6">
        <f t="shared" si="0"/>
        <v>78.52175640770912</v>
      </c>
    </row>
    <row r="19" spans="1:6">
      <c r="A19" t="s">
        <v>97</v>
      </c>
      <c r="B19" t="s">
        <v>40</v>
      </c>
      <c r="C19" s="6">
        <v>99.119146963375059</v>
      </c>
      <c r="D19" s="6">
        <v>0.88085303662494219</v>
      </c>
      <c r="E19" s="6">
        <v>9.7357440890125186</v>
      </c>
      <c r="F19" s="6">
        <f t="shared" si="0"/>
        <v>89.383402874362545</v>
      </c>
    </row>
    <row r="20" spans="1:6">
      <c r="A20" t="s">
        <v>97</v>
      </c>
      <c r="B20" t="s">
        <v>40</v>
      </c>
      <c r="C20" s="6">
        <v>99.119146963375059</v>
      </c>
      <c r="D20" s="6">
        <v>0.88085303662494219</v>
      </c>
      <c r="E20" s="6">
        <v>2.3180343069077431</v>
      </c>
      <c r="F20" s="6">
        <f t="shared" si="0"/>
        <v>96.801112656467311</v>
      </c>
    </row>
    <row r="21" spans="1:6">
      <c r="A21" t="s">
        <v>97</v>
      </c>
      <c r="B21" t="s">
        <v>40</v>
      </c>
      <c r="C21" s="6">
        <v>99.119146963375059</v>
      </c>
      <c r="D21" s="6">
        <v>0.88085303662494219</v>
      </c>
      <c r="E21" s="6">
        <v>26.028213788992641</v>
      </c>
      <c r="F21" s="6">
        <f t="shared" si="0"/>
        <v>73.090933174382414</v>
      </c>
    </row>
    <row r="22" spans="1:6">
      <c r="A22" t="s">
        <v>98</v>
      </c>
      <c r="B22" t="s">
        <v>40</v>
      </c>
      <c r="C22" s="6">
        <v>97.073427547976181</v>
      </c>
      <c r="D22" s="6">
        <v>2.9265724520238261</v>
      </c>
      <c r="E22" s="6">
        <v>0</v>
      </c>
      <c r="F22" s="6">
        <f t="shared" si="0"/>
        <v>97.073427547976181</v>
      </c>
    </row>
    <row r="23" spans="1:6">
      <c r="A23" t="s">
        <v>98</v>
      </c>
      <c r="B23" t="s">
        <v>40</v>
      </c>
      <c r="C23" s="6">
        <v>97.073427547976181</v>
      </c>
      <c r="D23" s="6">
        <v>2.9265724520238261</v>
      </c>
      <c r="E23" s="6">
        <v>10.04635030091565</v>
      </c>
      <c r="F23" s="6">
        <f t="shared" si="0"/>
        <v>87.027077247060532</v>
      </c>
    </row>
    <row r="24" spans="1:6">
      <c r="A24" t="s">
        <v>99</v>
      </c>
      <c r="B24" t="s">
        <v>40</v>
      </c>
      <c r="C24" s="6">
        <v>99.907092938030999</v>
      </c>
      <c r="D24" s="6">
        <v>9.2907061969010343E-2</v>
      </c>
      <c r="E24" s="6">
        <v>0</v>
      </c>
      <c r="F24" s="6">
        <f t="shared" si="0"/>
        <v>99.907092938030985</v>
      </c>
    </row>
    <row r="25" spans="1:6">
      <c r="A25" t="s">
        <v>99</v>
      </c>
      <c r="B25" t="s">
        <v>40</v>
      </c>
      <c r="C25" s="6">
        <v>99.907092938030999</v>
      </c>
      <c r="D25" s="6">
        <v>9.2907061969010343E-2</v>
      </c>
      <c r="E25" s="6">
        <v>10.04635030091565</v>
      </c>
      <c r="F25" s="6">
        <f t="shared" si="0"/>
        <v>89.860742637115337</v>
      </c>
    </row>
    <row r="26" spans="1:6">
      <c r="C26" s="6"/>
      <c r="D26" s="6"/>
      <c r="E26" s="6"/>
      <c r="F26" s="6"/>
    </row>
    <row r="27" spans="1:6">
      <c r="C27" s="6"/>
      <c r="D27" s="6"/>
      <c r="E27" s="6"/>
      <c r="F27" s="6"/>
    </row>
    <row r="28" spans="1:6">
      <c r="C28" s="6"/>
      <c r="D28" s="6"/>
      <c r="E28" s="6"/>
      <c r="F28" s="6"/>
    </row>
    <row r="29" spans="1:6">
      <c r="C29" s="6"/>
      <c r="D29" s="6"/>
      <c r="E29" s="6"/>
      <c r="F29" s="6"/>
    </row>
    <row r="30" spans="1:6">
      <c r="C30" s="6"/>
      <c r="D30" s="6"/>
      <c r="E30" s="6"/>
      <c r="F30" s="6"/>
    </row>
    <row r="31" spans="1:6">
      <c r="C31" s="6"/>
      <c r="D31" s="6"/>
      <c r="E31" s="6"/>
      <c r="F31" s="6"/>
    </row>
    <row r="32" spans="1:6">
      <c r="C32" s="6"/>
      <c r="D32" s="6"/>
      <c r="E32" s="6"/>
      <c r="F32" s="6"/>
    </row>
    <row r="33" spans="3:6">
      <c r="C33" s="6"/>
      <c r="D33" s="6"/>
      <c r="E33" s="6"/>
      <c r="F33" s="6"/>
    </row>
  </sheetData>
  <sortState xmlns:xlrd2="http://schemas.microsoft.com/office/spreadsheetml/2017/richdata2" ref="I2:M34">
    <sortCondition ref="J2:J34"/>
    <sortCondition ref="I2:I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5FFF-5605-4C82-A194-A6DE9B3E20D0}">
  <dimension ref="A3:J20"/>
  <sheetViews>
    <sheetView topLeftCell="A14" workbookViewId="0">
      <selection activeCell="A3" sqref="A3:J20"/>
    </sheetView>
  </sheetViews>
  <sheetFormatPr defaultRowHeight="15"/>
  <cols>
    <col min="1" max="1" width="24" bestFit="1" customWidth="1"/>
  </cols>
  <sheetData>
    <row r="3" spans="1:10">
      <c r="B3" t="s">
        <v>51</v>
      </c>
      <c r="C3" t="s">
        <v>51</v>
      </c>
      <c r="D3" t="s">
        <v>54</v>
      </c>
      <c r="E3" t="s">
        <v>55</v>
      </c>
      <c r="F3" t="s">
        <v>123</v>
      </c>
      <c r="G3" t="s">
        <v>123</v>
      </c>
      <c r="H3" t="s">
        <v>57</v>
      </c>
      <c r="I3" t="s">
        <v>58</v>
      </c>
      <c r="J3" t="s">
        <v>124</v>
      </c>
    </row>
    <row r="4" spans="1:10">
      <c r="A4" t="s">
        <v>107</v>
      </c>
      <c r="B4" s="4">
        <v>886</v>
      </c>
      <c r="C4" s="4">
        <v>1130</v>
      </c>
      <c r="D4" s="4">
        <v>1880</v>
      </c>
      <c r="E4" s="4">
        <v>1690</v>
      </c>
      <c r="F4" s="4">
        <v>361</v>
      </c>
      <c r="G4" s="4">
        <v>3499</v>
      </c>
      <c r="H4" s="4">
        <v>2190</v>
      </c>
      <c r="I4" s="4">
        <v>2010</v>
      </c>
      <c r="J4" s="4">
        <v>1390</v>
      </c>
    </row>
    <row r="5" spans="1:10">
      <c r="A5" t="s">
        <v>108</v>
      </c>
      <c r="B5" s="4">
        <v>1560</v>
      </c>
      <c r="C5" s="4">
        <v>2313</v>
      </c>
      <c r="D5" s="4">
        <v>4260</v>
      </c>
      <c r="E5" s="4">
        <v>4740</v>
      </c>
      <c r="F5" s="4">
        <v>1160</v>
      </c>
      <c r="G5" s="4">
        <v>5456</v>
      </c>
      <c r="H5" s="4">
        <v>257</v>
      </c>
      <c r="I5" s="4">
        <v>219</v>
      </c>
      <c r="J5" s="4">
        <v>169</v>
      </c>
    </row>
    <row r="6" spans="1:10">
      <c r="A6" t="s">
        <v>109</v>
      </c>
      <c r="B6" s="4">
        <v>62.4</v>
      </c>
      <c r="C6" s="4">
        <v>84.7</v>
      </c>
      <c r="D6" s="4">
        <v>152</v>
      </c>
      <c r="E6" s="4">
        <v>123</v>
      </c>
      <c r="F6" s="4">
        <v>16.100000000000001</v>
      </c>
      <c r="G6" s="4">
        <v>155</v>
      </c>
      <c r="H6" s="4">
        <v>73</v>
      </c>
      <c r="I6" s="4">
        <v>44</v>
      </c>
      <c r="J6" s="4">
        <v>29.8</v>
      </c>
    </row>
    <row r="7" spans="1:10">
      <c r="A7" t="s">
        <v>110</v>
      </c>
      <c r="B7" s="4">
        <v>312</v>
      </c>
      <c r="C7" s="4">
        <v>460</v>
      </c>
      <c r="D7" s="4">
        <v>859</v>
      </c>
      <c r="E7" s="4">
        <v>694</v>
      </c>
      <c r="F7" s="4">
        <v>127</v>
      </c>
      <c r="G7" s="4">
        <v>1403</v>
      </c>
      <c r="H7" s="4">
        <v>470</v>
      </c>
      <c r="I7" s="4">
        <v>303</v>
      </c>
      <c r="J7" s="4">
        <v>223</v>
      </c>
    </row>
    <row r="8" spans="1:10">
      <c r="A8" t="s">
        <v>111</v>
      </c>
      <c r="B8" s="4">
        <v>178</v>
      </c>
      <c r="C8" s="4">
        <v>224</v>
      </c>
      <c r="D8" s="4">
        <v>480</v>
      </c>
      <c r="E8" s="4">
        <v>456</v>
      </c>
      <c r="F8" s="4">
        <v>118</v>
      </c>
      <c r="G8" s="4">
        <v>1300</v>
      </c>
      <c r="H8" s="4">
        <v>558</v>
      </c>
      <c r="I8" s="4">
        <v>395</v>
      </c>
      <c r="J8" s="4">
        <v>297</v>
      </c>
    </row>
    <row r="9" spans="1:10">
      <c r="A9" t="s">
        <v>112</v>
      </c>
      <c r="B9" s="4">
        <v>56.9</v>
      </c>
      <c r="C9" s="4">
        <v>73</v>
      </c>
      <c r="D9" s="4">
        <v>155</v>
      </c>
      <c r="E9" s="4">
        <v>148</v>
      </c>
      <c r="F9" s="4">
        <v>38.799999999999997</v>
      </c>
      <c r="G9" s="4">
        <v>464</v>
      </c>
      <c r="H9" s="4">
        <v>191</v>
      </c>
      <c r="I9" s="4">
        <v>141</v>
      </c>
      <c r="J9" s="4">
        <v>98.7</v>
      </c>
    </row>
    <row r="10" spans="1:10">
      <c r="A10" t="s">
        <v>113</v>
      </c>
      <c r="B10" s="4">
        <v>51.6</v>
      </c>
      <c r="C10" s="4">
        <v>62.3</v>
      </c>
      <c r="D10" s="4">
        <v>143</v>
      </c>
      <c r="E10" s="4">
        <v>138</v>
      </c>
      <c r="F10" s="4">
        <v>43.9</v>
      </c>
      <c r="G10" s="4">
        <v>425</v>
      </c>
      <c r="H10" s="4">
        <v>126</v>
      </c>
      <c r="I10" s="4">
        <v>98.1</v>
      </c>
      <c r="J10" s="4">
        <v>76.400000000000006</v>
      </c>
    </row>
    <row r="11" spans="1:10">
      <c r="A11" t="s">
        <v>114</v>
      </c>
      <c r="B11" s="4">
        <v>47.7</v>
      </c>
      <c r="C11" s="4">
        <v>57.6</v>
      </c>
      <c r="D11" s="4">
        <v>120</v>
      </c>
      <c r="E11" s="4">
        <v>118</v>
      </c>
      <c r="F11" s="4">
        <v>39.700000000000003</v>
      </c>
      <c r="G11" s="4">
        <v>390</v>
      </c>
      <c r="H11" s="4">
        <v>129</v>
      </c>
      <c r="I11" s="4">
        <v>95.9</v>
      </c>
      <c r="J11" s="4">
        <v>74</v>
      </c>
    </row>
    <row r="12" spans="1:10">
      <c r="A12" t="s">
        <v>115</v>
      </c>
      <c r="B12" s="4">
        <v>22.6</v>
      </c>
      <c r="C12" s="4">
        <v>28.1</v>
      </c>
      <c r="D12" s="4">
        <v>55.2</v>
      </c>
      <c r="E12" s="4">
        <v>47.1</v>
      </c>
      <c r="F12" s="4">
        <v>19.100000000000001</v>
      </c>
      <c r="G12" s="4">
        <v>162</v>
      </c>
      <c r="H12" s="4">
        <v>96.1</v>
      </c>
      <c r="I12" s="4">
        <v>73.599999999999994</v>
      </c>
      <c r="J12" s="4">
        <v>56.9</v>
      </c>
    </row>
    <row r="13" spans="1:10">
      <c r="A13" t="s">
        <v>116</v>
      </c>
      <c r="B13" s="4">
        <v>19</v>
      </c>
      <c r="C13" s="4">
        <v>24.1</v>
      </c>
      <c r="D13" s="4">
        <v>47.1</v>
      </c>
      <c r="E13" s="4">
        <v>40.200000000000003</v>
      </c>
      <c r="F13" s="4">
        <v>20.9</v>
      </c>
      <c r="G13" s="4">
        <v>135</v>
      </c>
      <c r="H13" s="4">
        <v>145</v>
      </c>
      <c r="I13" s="4">
        <v>127</v>
      </c>
      <c r="J13" s="4">
        <v>82.9</v>
      </c>
    </row>
    <row r="14" spans="1:10">
      <c r="A14" t="s">
        <v>117</v>
      </c>
      <c r="B14" s="4">
        <v>8.25</v>
      </c>
      <c r="C14" s="4">
        <v>9.82</v>
      </c>
      <c r="D14" s="4">
        <v>22.8</v>
      </c>
      <c r="E14" s="4">
        <v>18.2</v>
      </c>
      <c r="F14" s="4">
        <v>11.1</v>
      </c>
      <c r="G14" s="4">
        <v>60.9</v>
      </c>
      <c r="H14" s="4">
        <v>26.8</v>
      </c>
      <c r="I14" s="4">
        <v>22.1</v>
      </c>
      <c r="J14" s="4">
        <v>17.7</v>
      </c>
    </row>
    <row r="15" spans="1:10">
      <c r="A15" t="s">
        <v>118</v>
      </c>
      <c r="B15" s="4">
        <v>6.65</v>
      </c>
      <c r="C15" s="4">
        <v>7.44</v>
      </c>
      <c r="D15" s="4">
        <v>18.399999999999999</v>
      </c>
      <c r="E15" s="4">
        <v>14.6</v>
      </c>
      <c r="F15" s="4">
        <v>9.61</v>
      </c>
      <c r="G15" s="4">
        <v>46.9</v>
      </c>
      <c r="H15" s="4">
        <v>14.4</v>
      </c>
      <c r="I15" s="4">
        <v>12.1</v>
      </c>
      <c r="J15" s="4">
        <v>8.65</v>
      </c>
    </row>
    <row r="16" spans="1:10">
      <c r="A16" t="s">
        <v>119</v>
      </c>
      <c r="B16" s="4">
        <v>15.5</v>
      </c>
      <c r="C16" s="4">
        <v>18</v>
      </c>
      <c r="D16" s="4">
        <v>41.2</v>
      </c>
      <c r="E16" s="4">
        <v>34</v>
      </c>
      <c r="F16" s="4">
        <v>19.600000000000001</v>
      </c>
      <c r="G16" s="4">
        <v>121</v>
      </c>
      <c r="H16" s="4">
        <v>36.200000000000003</v>
      </c>
      <c r="I16" s="4">
        <v>28.9</v>
      </c>
      <c r="J16" s="4">
        <v>22.5</v>
      </c>
    </row>
    <row r="17" spans="1:10">
      <c r="A17" t="s">
        <v>120</v>
      </c>
      <c r="B17" s="4">
        <v>5.24</v>
      </c>
      <c r="C17" s="4">
        <v>5.76</v>
      </c>
      <c r="D17" s="4">
        <v>14.2</v>
      </c>
      <c r="E17" s="4">
        <v>11.1</v>
      </c>
      <c r="F17" s="4">
        <v>7.91</v>
      </c>
      <c r="G17" s="4">
        <v>51.5</v>
      </c>
      <c r="H17" s="4">
        <v>13.1</v>
      </c>
      <c r="I17" s="4">
        <v>10.3</v>
      </c>
      <c r="J17" s="4">
        <v>8.19</v>
      </c>
    </row>
    <row r="18" spans="1:10">
      <c r="A18" t="s">
        <v>121</v>
      </c>
      <c r="B18" s="4">
        <v>3.87</v>
      </c>
      <c r="C18" s="4">
        <v>4.1399999999999997</v>
      </c>
      <c r="D18" s="4">
        <v>10.3</v>
      </c>
      <c r="E18" s="4">
        <v>8.89</v>
      </c>
      <c r="F18" s="4">
        <v>7.58</v>
      </c>
      <c r="G18" s="4">
        <v>40.299999999999997</v>
      </c>
      <c r="H18" s="4">
        <v>9.15</v>
      </c>
      <c r="I18" s="4">
        <v>7.03</v>
      </c>
      <c r="J18" s="4">
        <v>5.41</v>
      </c>
    </row>
    <row r="19" spans="1:10">
      <c r="A19" t="s">
        <v>122</v>
      </c>
      <c r="B19" s="4">
        <v>1.64</v>
      </c>
      <c r="C19" s="4">
        <v>1.94</v>
      </c>
      <c r="D19" s="4">
        <v>4.42</v>
      </c>
      <c r="E19" s="4">
        <v>3.41</v>
      </c>
      <c r="F19" s="4">
        <v>2.17</v>
      </c>
      <c r="G19" s="4">
        <v>12</v>
      </c>
      <c r="H19" s="4">
        <v>5.91</v>
      </c>
      <c r="I19" s="4">
        <v>3.89</v>
      </c>
      <c r="J19" s="4">
        <v>2.98</v>
      </c>
    </row>
    <row r="20" spans="1:10">
      <c r="A20" t="s">
        <v>125</v>
      </c>
      <c r="B20" s="39">
        <f>SUM(B4:B19)</f>
        <v>3237.3499999999995</v>
      </c>
      <c r="C20" s="39">
        <f t="shared" ref="C20:J20" si="0">SUM(C4:C19)</f>
        <v>4503.9000000000005</v>
      </c>
      <c r="D20" s="39">
        <f t="shared" si="0"/>
        <v>8262.6200000000008</v>
      </c>
      <c r="E20" s="39">
        <f t="shared" si="0"/>
        <v>8284.5000000000018</v>
      </c>
      <c r="F20" s="39">
        <f t="shared" si="0"/>
        <v>2002.4699999999998</v>
      </c>
      <c r="G20" s="39">
        <f t="shared" si="0"/>
        <v>13721.599999999999</v>
      </c>
      <c r="H20" s="39">
        <f t="shared" si="0"/>
        <v>4340.66</v>
      </c>
      <c r="I20" s="39">
        <f t="shared" si="0"/>
        <v>3590.92</v>
      </c>
      <c r="J20" s="39">
        <f t="shared" si="0"/>
        <v>2563.13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7BAA-2665-4922-BA8F-7EA67A52804C}">
  <dimension ref="A1:L25"/>
  <sheetViews>
    <sheetView topLeftCell="A8" workbookViewId="0">
      <selection activeCell="C35" sqref="C35"/>
    </sheetView>
  </sheetViews>
  <sheetFormatPr defaultColWidth="8.85546875" defaultRowHeight="15"/>
  <cols>
    <col min="1" max="1" width="14.140625" bestFit="1" customWidth="1"/>
    <col min="2" max="2" width="14.140625" customWidth="1"/>
    <col min="3" max="3" width="18.140625" bestFit="1" customWidth="1"/>
    <col min="4" max="4" width="9.5703125" bestFit="1" customWidth="1"/>
    <col min="5" max="5" width="16.140625" bestFit="1" customWidth="1"/>
    <col min="6" max="6" width="19.140625" bestFit="1" customWidth="1"/>
    <col min="7" max="7" width="23.5703125" bestFit="1" customWidth="1"/>
    <col min="8" max="8" width="15.5703125" bestFit="1" customWidth="1"/>
    <col min="9" max="9" width="15.42578125" bestFit="1" customWidth="1"/>
  </cols>
  <sheetData>
    <row r="1" spans="1:9" s="7" customFormat="1">
      <c r="A1" s="7" t="s">
        <v>44</v>
      </c>
      <c r="B1" s="7" t="s">
        <v>39</v>
      </c>
      <c r="C1" s="7" t="s">
        <v>45</v>
      </c>
      <c r="D1" s="7" t="s">
        <v>46</v>
      </c>
      <c r="E1" s="7" t="s">
        <v>74</v>
      </c>
      <c r="F1" s="7" t="s">
        <v>47</v>
      </c>
      <c r="G1" s="7" t="s">
        <v>48</v>
      </c>
      <c r="H1" s="7" t="s">
        <v>49</v>
      </c>
      <c r="I1" s="7" t="s">
        <v>50</v>
      </c>
    </row>
    <row r="2" spans="1:9">
      <c r="A2" t="s">
        <v>56</v>
      </c>
      <c r="B2" t="s">
        <v>12</v>
      </c>
      <c r="C2" t="s">
        <v>40</v>
      </c>
      <c r="D2" t="s">
        <v>60</v>
      </c>
      <c r="E2">
        <v>500</v>
      </c>
      <c r="F2" s="5">
        <v>0</v>
      </c>
      <c r="G2" s="5">
        <v>0</v>
      </c>
      <c r="H2" s="5">
        <v>0</v>
      </c>
      <c r="I2" s="5">
        <v>92.49832252292552</v>
      </c>
    </row>
    <row r="3" spans="1:9">
      <c r="A3" t="s">
        <v>57</v>
      </c>
      <c r="B3" t="s">
        <v>12</v>
      </c>
      <c r="C3" t="s">
        <v>40</v>
      </c>
      <c r="D3" t="s">
        <v>60</v>
      </c>
      <c r="E3">
        <v>600</v>
      </c>
      <c r="F3" s="5">
        <v>0</v>
      </c>
      <c r="G3" s="5">
        <v>0</v>
      </c>
      <c r="H3" s="5">
        <v>0</v>
      </c>
      <c r="I3" s="5">
        <v>85.51218571152981</v>
      </c>
    </row>
    <row r="4" spans="1:9">
      <c r="A4" t="s">
        <v>58</v>
      </c>
      <c r="B4" t="s">
        <v>12</v>
      </c>
      <c r="C4" t="s">
        <v>40</v>
      </c>
      <c r="D4" t="s">
        <v>60</v>
      </c>
      <c r="E4">
        <v>700</v>
      </c>
      <c r="F4" s="5">
        <v>0</v>
      </c>
      <c r="G4" s="5">
        <v>0</v>
      </c>
      <c r="H4" s="5">
        <v>0</v>
      </c>
      <c r="I4" s="5">
        <v>5.8781461470051974</v>
      </c>
    </row>
    <row r="5" spans="1:9">
      <c r="A5" t="s">
        <v>59</v>
      </c>
      <c r="B5" t="s">
        <v>13</v>
      </c>
      <c r="C5" t="s">
        <v>40</v>
      </c>
      <c r="D5" t="s">
        <v>60</v>
      </c>
      <c r="E5">
        <v>500</v>
      </c>
      <c r="F5" s="5">
        <v>100</v>
      </c>
      <c r="G5" s="5">
        <v>100</v>
      </c>
      <c r="H5" s="5">
        <v>0</v>
      </c>
      <c r="I5" s="5">
        <v>100</v>
      </c>
    </row>
    <row r="6" spans="1:9">
      <c r="A6" t="s">
        <v>61</v>
      </c>
      <c r="B6" t="s">
        <v>13</v>
      </c>
      <c r="C6" t="s">
        <v>40</v>
      </c>
      <c r="D6" t="s">
        <v>60</v>
      </c>
      <c r="E6">
        <v>600</v>
      </c>
      <c r="F6" s="5">
        <v>100</v>
      </c>
      <c r="G6" s="5">
        <v>100</v>
      </c>
      <c r="H6" s="5">
        <v>0</v>
      </c>
      <c r="I6" s="5">
        <v>0</v>
      </c>
    </row>
    <row r="7" spans="1:9">
      <c r="A7" t="s">
        <v>62</v>
      </c>
      <c r="B7" t="s">
        <v>13</v>
      </c>
      <c r="C7" t="s">
        <v>40</v>
      </c>
      <c r="D7" t="s">
        <v>60</v>
      </c>
      <c r="E7">
        <v>700</v>
      </c>
      <c r="F7" s="5">
        <v>100</v>
      </c>
      <c r="G7" s="5">
        <v>100</v>
      </c>
      <c r="H7" s="5">
        <v>0</v>
      </c>
      <c r="I7" s="5">
        <v>100</v>
      </c>
    </row>
    <row r="8" spans="1:9">
      <c r="A8" t="s">
        <v>63</v>
      </c>
      <c r="B8" t="s">
        <v>13</v>
      </c>
      <c r="C8" t="s">
        <v>40</v>
      </c>
      <c r="D8" t="s">
        <v>60</v>
      </c>
      <c r="E8">
        <v>800</v>
      </c>
      <c r="F8" s="5">
        <v>100</v>
      </c>
      <c r="G8" s="5">
        <v>100</v>
      </c>
      <c r="H8" s="5">
        <v>0</v>
      </c>
      <c r="I8" s="5">
        <v>0</v>
      </c>
    </row>
    <row r="9" spans="1:9">
      <c r="A9" t="s">
        <v>64</v>
      </c>
      <c r="B9" t="s">
        <v>8</v>
      </c>
      <c r="C9" t="s">
        <v>40</v>
      </c>
      <c r="D9" t="s">
        <v>60</v>
      </c>
      <c r="E9">
        <v>600</v>
      </c>
      <c r="F9" s="5">
        <v>0</v>
      </c>
      <c r="G9" s="5">
        <v>0</v>
      </c>
      <c r="H9" s="5">
        <v>0</v>
      </c>
      <c r="I9" s="5">
        <v>100</v>
      </c>
    </row>
    <row r="10" spans="1:9">
      <c r="A10" t="s">
        <v>65</v>
      </c>
      <c r="B10" t="s">
        <v>8</v>
      </c>
      <c r="C10" t="s">
        <v>40</v>
      </c>
      <c r="D10" t="s">
        <v>60</v>
      </c>
      <c r="E10">
        <v>800</v>
      </c>
      <c r="F10" s="5">
        <v>77.065351418002464</v>
      </c>
      <c r="G10" s="5">
        <v>69.097651421508033</v>
      </c>
      <c r="H10" s="5">
        <v>22.934648581997539</v>
      </c>
      <c r="I10" s="5">
        <v>0</v>
      </c>
    </row>
    <row r="11" spans="1:9">
      <c r="A11" t="s">
        <v>68</v>
      </c>
      <c r="B11" t="s">
        <v>15</v>
      </c>
      <c r="C11" t="s">
        <v>40</v>
      </c>
      <c r="D11" t="s">
        <v>60</v>
      </c>
      <c r="E11">
        <v>600</v>
      </c>
      <c r="F11" s="5">
        <v>100</v>
      </c>
      <c r="G11" s="5">
        <v>100</v>
      </c>
      <c r="H11" s="5">
        <v>0</v>
      </c>
      <c r="I11" s="5">
        <v>11.45832152139543</v>
      </c>
    </row>
    <row r="12" spans="1:9">
      <c r="A12" t="s">
        <v>69</v>
      </c>
      <c r="B12" t="s">
        <v>15</v>
      </c>
      <c r="C12" t="s">
        <v>40</v>
      </c>
      <c r="D12" t="s">
        <v>60</v>
      </c>
      <c r="E12">
        <v>750</v>
      </c>
      <c r="F12" s="5">
        <v>86.172344689378804</v>
      </c>
      <c r="G12" s="5">
        <v>81.07411267760169</v>
      </c>
      <c r="H12" s="5">
        <v>13.8276553106212</v>
      </c>
      <c r="I12" s="5">
        <v>0</v>
      </c>
    </row>
    <row r="17" spans="1:12">
      <c r="A17" s="7" t="s">
        <v>44</v>
      </c>
      <c r="B17" t="s">
        <v>56</v>
      </c>
      <c r="C17" t="s">
        <v>57</v>
      </c>
      <c r="D17" t="s">
        <v>58</v>
      </c>
      <c r="E17" t="s">
        <v>59</v>
      </c>
      <c r="F17" t="s">
        <v>61</v>
      </c>
      <c r="G17" t="s">
        <v>62</v>
      </c>
      <c r="H17" t="s">
        <v>63</v>
      </c>
      <c r="I17" t="s">
        <v>64</v>
      </c>
      <c r="J17" t="s">
        <v>65</v>
      </c>
      <c r="K17" t="s">
        <v>68</v>
      </c>
      <c r="L17" t="s">
        <v>69</v>
      </c>
    </row>
    <row r="18" spans="1:12">
      <c r="A18" s="7" t="s">
        <v>39</v>
      </c>
      <c r="B18" t="s">
        <v>12</v>
      </c>
      <c r="C18" t="s">
        <v>12</v>
      </c>
      <c r="D18" t="s">
        <v>12</v>
      </c>
      <c r="E18" t="s">
        <v>13</v>
      </c>
      <c r="F18" t="s">
        <v>13</v>
      </c>
      <c r="G18" t="s">
        <v>13</v>
      </c>
      <c r="H18" t="s">
        <v>13</v>
      </c>
      <c r="I18" t="s">
        <v>8</v>
      </c>
      <c r="J18" t="s">
        <v>8</v>
      </c>
      <c r="K18" t="s">
        <v>15</v>
      </c>
      <c r="L18" t="s">
        <v>15</v>
      </c>
    </row>
    <row r="19" spans="1:12">
      <c r="A19" s="7" t="s">
        <v>45</v>
      </c>
      <c r="B19" t="s">
        <v>40</v>
      </c>
      <c r="C19" t="s">
        <v>40</v>
      </c>
      <c r="D19" t="s">
        <v>40</v>
      </c>
      <c r="E19" t="s">
        <v>40</v>
      </c>
      <c r="F19" t="s">
        <v>40</v>
      </c>
      <c r="G19" t="s">
        <v>40</v>
      </c>
      <c r="H19" t="s">
        <v>40</v>
      </c>
      <c r="I19" t="s">
        <v>40</v>
      </c>
      <c r="J19" t="s">
        <v>40</v>
      </c>
      <c r="K19" t="s">
        <v>40</v>
      </c>
      <c r="L19" t="s">
        <v>40</v>
      </c>
    </row>
    <row r="20" spans="1:12">
      <c r="A20" s="7" t="s">
        <v>46</v>
      </c>
      <c r="B20" t="s">
        <v>60</v>
      </c>
      <c r="C20" t="s">
        <v>60</v>
      </c>
      <c r="D20" t="s">
        <v>60</v>
      </c>
      <c r="E20" t="s">
        <v>60</v>
      </c>
      <c r="F20" t="s">
        <v>60</v>
      </c>
      <c r="G20" t="s">
        <v>60</v>
      </c>
      <c r="H20" t="s">
        <v>60</v>
      </c>
      <c r="I20" t="s">
        <v>60</v>
      </c>
      <c r="J20" t="s">
        <v>60</v>
      </c>
      <c r="K20" t="s">
        <v>60</v>
      </c>
      <c r="L20" t="s">
        <v>60</v>
      </c>
    </row>
    <row r="21" spans="1:12">
      <c r="A21" s="7" t="s">
        <v>74</v>
      </c>
      <c r="B21">
        <v>500</v>
      </c>
      <c r="C21">
        <v>600</v>
      </c>
      <c r="D21">
        <v>700</v>
      </c>
      <c r="E21">
        <v>500</v>
      </c>
      <c r="F21">
        <v>600</v>
      </c>
      <c r="G21">
        <v>700</v>
      </c>
      <c r="H21">
        <v>800</v>
      </c>
      <c r="I21">
        <v>600</v>
      </c>
      <c r="J21">
        <v>800</v>
      </c>
      <c r="K21">
        <v>600</v>
      </c>
      <c r="L21">
        <v>750</v>
      </c>
    </row>
    <row r="22" spans="1:12">
      <c r="A22" s="7" t="s">
        <v>47</v>
      </c>
      <c r="B22" s="5">
        <v>0</v>
      </c>
      <c r="C22" s="5">
        <v>0</v>
      </c>
      <c r="D22" s="5">
        <v>0</v>
      </c>
      <c r="E22" s="5">
        <v>100</v>
      </c>
      <c r="F22" s="5">
        <v>100</v>
      </c>
      <c r="G22" s="5">
        <v>100</v>
      </c>
      <c r="H22" s="5">
        <v>100</v>
      </c>
      <c r="I22" s="5">
        <v>0</v>
      </c>
      <c r="J22" s="5">
        <v>77.065351418002464</v>
      </c>
      <c r="K22" s="5">
        <v>100</v>
      </c>
      <c r="L22" s="5">
        <v>86.172344689378804</v>
      </c>
    </row>
    <row r="23" spans="1:12">
      <c r="A23" s="7" t="s">
        <v>48</v>
      </c>
      <c r="B23" s="5">
        <v>0</v>
      </c>
      <c r="C23" s="5">
        <v>0</v>
      </c>
      <c r="D23" s="5">
        <v>0</v>
      </c>
      <c r="E23" s="5">
        <v>100</v>
      </c>
      <c r="F23" s="5">
        <v>100</v>
      </c>
      <c r="G23" s="5">
        <v>100</v>
      </c>
      <c r="H23" s="5">
        <v>100</v>
      </c>
      <c r="I23" s="5">
        <v>0</v>
      </c>
      <c r="J23" s="5">
        <v>69.097651421508033</v>
      </c>
      <c r="K23" s="5">
        <v>100</v>
      </c>
      <c r="L23" s="5">
        <v>81.07411267760169</v>
      </c>
    </row>
    <row r="24" spans="1:12">
      <c r="A24" s="7" t="s">
        <v>49</v>
      </c>
      <c r="B24" s="5">
        <v>0</v>
      </c>
      <c r="C24" s="5">
        <v>0</v>
      </c>
      <c r="D24" s="5">
        <v>0</v>
      </c>
      <c r="E24" s="5">
        <v>0</v>
      </c>
      <c r="F24" s="5">
        <v>0</v>
      </c>
      <c r="G24" s="5">
        <v>0</v>
      </c>
      <c r="H24" s="5">
        <v>0</v>
      </c>
      <c r="I24" s="5">
        <v>0</v>
      </c>
      <c r="J24" s="5">
        <v>22.934648581997539</v>
      </c>
      <c r="K24" s="5">
        <v>0</v>
      </c>
      <c r="L24" s="5">
        <v>13.8276553106212</v>
      </c>
    </row>
    <row r="25" spans="1:12">
      <c r="A25" s="7" t="s">
        <v>50</v>
      </c>
      <c r="B25" s="5">
        <v>92.49832252292552</v>
      </c>
      <c r="C25" s="5">
        <v>85.51218571152981</v>
      </c>
      <c r="D25" s="5">
        <v>5.8781461470051974</v>
      </c>
      <c r="E25" s="5">
        <v>100</v>
      </c>
      <c r="F25" s="5">
        <v>0</v>
      </c>
      <c r="G25" s="5">
        <v>100</v>
      </c>
      <c r="H25" s="5">
        <v>0</v>
      </c>
      <c r="I25" s="5">
        <v>100</v>
      </c>
      <c r="J25" s="5">
        <v>0</v>
      </c>
      <c r="K25" s="5">
        <v>11.45832152139543</v>
      </c>
      <c r="L25" s="5">
        <v>0</v>
      </c>
    </row>
  </sheetData>
  <autoFilter ref="A1:H12" xr:uid="{8A397BAA-2665-4922-BA8F-7EA67A52804C}">
    <sortState xmlns:xlrd2="http://schemas.microsoft.com/office/spreadsheetml/2017/richdata2" ref="A2:H12">
      <sortCondition ref="C1:C12"/>
    </sortState>
  </autoFilter>
  <sortState xmlns:xlrd2="http://schemas.microsoft.com/office/spreadsheetml/2017/richdata2" ref="A2:M8">
    <sortCondition ref="C2:C8"/>
    <sortCondition ref="E2:E8"/>
    <sortCondition ref="D2:D8"/>
  </sortState>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EF0E-77CD-4BFB-A1EA-A923E82985FC}">
  <dimension ref="A1:U32"/>
  <sheetViews>
    <sheetView workbookViewId="0">
      <selection activeCell="B31" sqref="B31:U32"/>
    </sheetView>
  </sheetViews>
  <sheetFormatPr defaultColWidth="8.85546875" defaultRowHeight="15"/>
  <cols>
    <col min="1" max="1" width="14.140625" bestFit="1" customWidth="1"/>
    <col min="2" max="2" width="14.140625" customWidth="1"/>
    <col min="3" max="3" width="18.140625" bestFit="1" customWidth="1"/>
    <col min="4" max="4" width="9.5703125" bestFit="1" customWidth="1"/>
    <col min="5" max="5" width="16.140625" bestFit="1" customWidth="1"/>
    <col min="6" max="6" width="19.140625" bestFit="1" customWidth="1"/>
    <col min="7" max="7" width="23.5703125" bestFit="1" customWidth="1"/>
    <col min="8" max="8" width="15.5703125" bestFit="1" customWidth="1"/>
    <col min="9" max="9" width="15.42578125" bestFit="1" customWidth="1"/>
  </cols>
  <sheetData>
    <row r="1" spans="1:9" s="7" customFormat="1">
      <c r="A1" s="7" t="s">
        <v>44</v>
      </c>
      <c r="B1" s="7" t="s">
        <v>39</v>
      </c>
      <c r="C1" s="7" t="s">
        <v>45</v>
      </c>
      <c r="D1" s="7" t="s">
        <v>46</v>
      </c>
      <c r="E1" s="7" t="s">
        <v>74</v>
      </c>
      <c r="F1" s="7" t="s">
        <v>47</v>
      </c>
      <c r="G1" s="7" t="s">
        <v>48</v>
      </c>
      <c r="H1" s="7" t="s">
        <v>49</v>
      </c>
      <c r="I1" s="7" t="s">
        <v>50</v>
      </c>
    </row>
    <row r="2" spans="1:9">
      <c r="A2" t="s">
        <v>51</v>
      </c>
      <c r="B2" t="s">
        <v>14</v>
      </c>
      <c r="C2" t="s">
        <v>52</v>
      </c>
      <c r="D2" t="s">
        <v>53</v>
      </c>
      <c r="E2">
        <v>500</v>
      </c>
      <c r="F2" s="5">
        <v>7.6873710749484276</v>
      </c>
      <c r="G2" s="5">
        <v>7.5016774770744794</v>
      </c>
      <c r="H2" s="5">
        <v>92.31262892505157</v>
      </c>
      <c r="I2" s="5">
        <v>26.157407407407401</v>
      </c>
    </row>
    <row r="3" spans="1:9">
      <c r="A3" t="s">
        <v>54</v>
      </c>
      <c r="B3" t="s">
        <v>14</v>
      </c>
      <c r="C3" t="s">
        <v>52</v>
      </c>
      <c r="D3" t="s">
        <v>53</v>
      </c>
      <c r="E3">
        <v>600</v>
      </c>
      <c r="F3" s="5">
        <v>14.7437994895622</v>
      </c>
      <c r="G3" s="5">
        <v>14.487814288470201</v>
      </c>
      <c r="H3" s="5">
        <v>85.256200510437793</v>
      </c>
      <c r="I3" s="5">
        <v>0</v>
      </c>
    </row>
    <row r="4" spans="1:9">
      <c r="A4" t="s">
        <v>55</v>
      </c>
      <c r="B4" t="s">
        <v>14</v>
      </c>
      <c r="C4" t="s">
        <v>52</v>
      </c>
      <c r="D4" t="s">
        <v>53</v>
      </c>
      <c r="E4">
        <v>700</v>
      </c>
      <c r="F4" s="5">
        <v>30.023144105308571</v>
      </c>
      <c r="G4" s="5">
        <v>94.121853852994803</v>
      </c>
      <c r="H4" s="5">
        <v>69.976855894691425</v>
      </c>
      <c r="I4" s="5">
        <v>50.89775696595192</v>
      </c>
    </row>
    <row r="5" spans="1:9">
      <c r="A5" t="s">
        <v>56</v>
      </c>
      <c r="B5" t="s">
        <v>12</v>
      </c>
      <c r="C5" t="s">
        <v>52</v>
      </c>
      <c r="D5" t="s">
        <v>53</v>
      </c>
      <c r="E5">
        <v>500</v>
      </c>
      <c r="F5" s="5">
        <v>0</v>
      </c>
      <c r="G5" s="5">
        <v>0</v>
      </c>
      <c r="H5" s="5">
        <v>100</v>
      </c>
      <c r="I5" s="5">
        <v>0</v>
      </c>
    </row>
    <row r="6" spans="1:9">
      <c r="A6" t="s">
        <v>57</v>
      </c>
      <c r="B6" t="s">
        <v>12</v>
      </c>
      <c r="C6" t="s">
        <v>52</v>
      </c>
      <c r="D6" t="s">
        <v>53</v>
      </c>
      <c r="E6">
        <v>600</v>
      </c>
      <c r="F6" s="5">
        <v>0</v>
      </c>
      <c r="G6" s="5">
        <v>0</v>
      </c>
      <c r="H6" s="5">
        <v>100</v>
      </c>
      <c r="I6" s="5">
        <v>24.511102825972131</v>
      </c>
    </row>
    <row r="7" spans="1:9">
      <c r="A7" t="s">
        <v>58</v>
      </c>
      <c r="B7" t="s">
        <v>12</v>
      </c>
      <c r="C7" t="s">
        <v>52</v>
      </c>
      <c r="D7" t="s">
        <v>53</v>
      </c>
      <c r="E7">
        <v>700</v>
      </c>
      <c r="F7" s="5">
        <v>0</v>
      </c>
      <c r="G7" s="5">
        <v>0</v>
      </c>
      <c r="H7" s="5">
        <v>100</v>
      </c>
      <c r="I7" s="5">
        <v>0</v>
      </c>
    </row>
    <row r="8" spans="1:9">
      <c r="A8" t="s">
        <v>59</v>
      </c>
      <c r="B8" t="s">
        <v>13</v>
      </c>
      <c r="C8" t="s">
        <v>52</v>
      </c>
      <c r="D8" t="s">
        <v>53</v>
      </c>
      <c r="E8">
        <v>500</v>
      </c>
      <c r="F8" s="5">
        <v>14.063110061886229</v>
      </c>
      <c r="G8" s="5">
        <v>88.541678478604567</v>
      </c>
      <c r="H8" s="5">
        <v>85.936889938113765</v>
      </c>
      <c r="I8" s="5">
        <v>73.529038342946279</v>
      </c>
    </row>
    <row r="9" spans="1:9">
      <c r="A9" t="s">
        <v>61</v>
      </c>
      <c r="B9" t="s">
        <v>13</v>
      </c>
      <c r="C9" t="s">
        <v>52</v>
      </c>
      <c r="D9" t="s">
        <v>53</v>
      </c>
      <c r="E9">
        <v>600</v>
      </c>
      <c r="F9" s="5">
        <v>16.443525301351581</v>
      </c>
      <c r="G9" s="5">
        <v>73.842592592592595</v>
      </c>
      <c r="H9" s="5">
        <v>83.556474698648415</v>
      </c>
      <c r="I9" s="5">
        <v>0</v>
      </c>
    </row>
    <row r="10" spans="1:9">
      <c r="A10" t="s">
        <v>62</v>
      </c>
      <c r="B10" t="s">
        <v>13</v>
      </c>
      <c r="C10" t="s">
        <v>52</v>
      </c>
      <c r="D10" t="s">
        <v>53</v>
      </c>
      <c r="E10">
        <v>700</v>
      </c>
      <c r="F10" s="5">
        <v>5.3257783328052293</v>
      </c>
      <c r="G10" s="5">
        <v>49.10224303404808</v>
      </c>
      <c r="H10" s="5">
        <v>94.674221667194772</v>
      </c>
      <c r="I10" s="5">
        <v>14.435767997055271</v>
      </c>
    </row>
    <row r="11" spans="1:9">
      <c r="A11" t="s">
        <v>63</v>
      </c>
      <c r="B11" t="s">
        <v>13</v>
      </c>
      <c r="C11" t="s">
        <v>52</v>
      </c>
      <c r="D11" t="s">
        <v>53</v>
      </c>
      <c r="E11">
        <v>800</v>
      </c>
      <c r="F11" s="5">
        <v>6.3320717251148562</v>
      </c>
      <c r="G11" s="5">
        <v>75.488897174027869</v>
      </c>
      <c r="H11" s="5">
        <v>93.667928274885142</v>
      </c>
      <c r="I11" s="5">
        <v>30.902348578491971</v>
      </c>
    </row>
    <row r="12" spans="1:9">
      <c r="A12" t="s">
        <v>64</v>
      </c>
      <c r="B12" t="s">
        <v>8</v>
      </c>
      <c r="C12" t="s">
        <v>52</v>
      </c>
      <c r="D12" t="s">
        <v>53</v>
      </c>
      <c r="E12">
        <v>600</v>
      </c>
      <c r="F12" s="5">
        <v>17.374927444950789</v>
      </c>
      <c r="G12" s="5">
        <v>26.470961657053731</v>
      </c>
      <c r="H12" s="5">
        <v>82.625072555049215</v>
      </c>
      <c r="I12" s="5">
        <v>100</v>
      </c>
    </row>
    <row r="13" spans="1:9">
      <c r="A13" t="s">
        <v>65</v>
      </c>
      <c r="B13" t="s">
        <v>8</v>
      </c>
      <c r="C13" t="s">
        <v>52</v>
      </c>
      <c r="D13" t="s">
        <v>53</v>
      </c>
      <c r="E13">
        <v>800</v>
      </c>
      <c r="F13" s="5">
        <v>11.96142701059332</v>
      </c>
      <c r="G13" s="5">
        <v>85.564232002944735</v>
      </c>
      <c r="H13" s="5">
        <v>88.038572989406674</v>
      </c>
      <c r="I13" s="5">
        <v>100</v>
      </c>
    </row>
    <row r="14" spans="1:9">
      <c r="A14" t="s">
        <v>66</v>
      </c>
      <c r="B14" t="s">
        <v>16</v>
      </c>
      <c r="C14" t="s">
        <v>52</v>
      </c>
      <c r="D14" t="s">
        <v>53</v>
      </c>
      <c r="E14">
        <v>500</v>
      </c>
      <c r="F14" s="5">
        <v>0</v>
      </c>
      <c r="G14" s="5">
        <v>0</v>
      </c>
      <c r="H14" s="5">
        <v>100</v>
      </c>
      <c r="I14" s="5">
        <v>29.398362860588069</v>
      </c>
    </row>
    <row r="15" spans="1:9">
      <c r="A15" t="s">
        <v>67</v>
      </c>
      <c r="B15" t="s">
        <v>16</v>
      </c>
      <c r="C15" t="s">
        <v>52</v>
      </c>
      <c r="D15" t="s">
        <v>53</v>
      </c>
      <c r="E15">
        <v>800</v>
      </c>
      <c r="F15" s="5">
        <v>0</v>
      </c>
      <c r="G15" s="5">
        <v>0</v>
      </c>
      <c r="H15" s="5">
        <v>100</v>
      </c>
      <c r="I15" s="5">
        <v>0</v>
      </c>
    </row>
    <row r="16" spans="1:9">
      <c r="A16" t="s">
        <v>68</v>
      </c>
      <c r="B16" t="s">
        <v>15</v>
      </c>
      <c r="C16" t="s">
        <v>52</v>
      </c>
      <c r="D16" t="s">
        <v>53</v>
      </c>
      <c r="E16">
        <v>600</v>
      </c>
      <c r="F16" s="5">
        <v>14.011533302922819</v>
      </c>
      <c r="G16" s="5">
        <v>70.601637139411935</v>
      </c>
      <c r="H16" s="5">
        <v>85.988466697077186</v>
      </c>
      <c r="I16" s="5">
        <v>36.333339686048802</v>
      </c>
    </row>
    <row r="17" spans="1:21">
      <c r="A17" t="s">
        <v>69</v>
      </c>
      <c r="B17" t="s">
        <v>15</v>
      </c>
      <c r="C17" t="s">
        <v>52</v>
      </c>
      <c r="D17" t="s">
        <v>53</v>
      </c>
      <c r="E17">
        <v>750</v>
      </c>
      <c r="F17" s="5">
        <v>5.6487231349727356</v>
      </c>
      <c r="G17" s="5">
        <v>63.666660313951198</v>
      </c>
      <c r="H17" s="5">
        <v>94.351276865027259</v>
      </c>
      <c r="I17" s="5">
        <v>18.92588732239831</v>
      </c>
    </row>
    <row r="18" spans="1:21">
      <c r="A18" t="s">
        <v>70</v>
      </c>
      <c r="B18" t="s">
        <v>17</v>
      </c>
      <c r="C18" t="s">
        <v>52</v>
      </c>
      <c r="D18" t="s">
        <v>53</v>
      </c>
      <c r="E18">
        <v>500</v>
      </c>
      <c r="F18" s="5">
        <v>15.729898516783759</v>
      </c>
      <c r="G18" s="5">
        <v>13.39983374896093</v>
      </c>
      <c r="H18" s="5">
        <v>84.270101483216237</v>
      </c>
      <c r="I18" s="5">
        <v>86.60016625103907</v>
      </c>
    </row>
    <row r="19" spans="1:21">
      <c r="A19" t="s">
        <v>71</v>
      </c>
      <c r="B19" t="s">
        <v>17</v>
      </c>
      <c r="C19" t="s">
        <v>52</v>
      </c>
      <c r="D19" t="s">
        <v>53</v>
      </c>
      <c r="E19">
        <v>600</v>
      </c>
      <c r="F19" s="5">
        <v>1.84944948940558</v>
      </c>
      <c r="G19" s="5">
        <v>1.756381096790496</v>
      </c>
      <c r="H19" s="5">
        <v>98.150550510594414</v>
      </c>
      <c r="I19" s="5">
        <v>98.243618903209509</v>
      </c>
    </row>
    <row r="20" spans="1:21">
      <c r="A20" t="s">
        <v>72</v>
      </c>
      <c r="B20" t="s">
        <v>17</v>
      </c>
      <c r="C20" t="s">
        <v>52</v>
      </c>
      <c r="D20" t="s">
        <v>53</v>
      </c>
      <c r="E20">
        <v>700</v>
      </c>
      <c r="F20" s="5">
        <v>10.39192847359282</v>
      </c>
      <c r="G20" s="5">
        <v>69.318874753617848</v>
      </c>
      <c r="H20" s="5">
        <v>89.608071526407173</v>
      </c>
      <c r="I20" s="5">
        <v>30.681125246382152</v>
      </c>
    </row>
    <row r="21" spans="1:21">
      <c r="A21" t="s">
        <v>73</v>
      </c>
      <c r="B21" t="s">
        <v>17</v>
      </c>
      <c r="C21" t="s">
        <v>52</v>
      </c>
      <c r="D21" t="s">
        <v>53</v>
      </c>
      <c r="E21">
        <v>800</v>
      </c>
      <c r="F21" s="5">
        <v>10.55702657644405</v>
      </c>
      <c r="G21" s="5">
        <v>76.344568421154179</v>
      </c>
      <c r="H21" s="5">
        <v>89.442973423555941</v>
      </c>
      <c r="I21" s="5">
        <v>23.655431578845821</v>
      </c>
    </row>
    <row r="26" spans="1:21">
      <c r="A26" s="7" t="s">
        <v>44</v>
      </c>
      <c r="B26" t="s">
        <v>51</v>
      </c>
      <c r="C26" t="s">
        <v>54</v>
      </c>
      <c r="D26" t="s">
        <v>55</v>
      </c>
      <c r="E26" t="s">
        <v>56</v>
      </c>
      <c r="F26" t="s">
        <v>57</v>
      </c>
      <c r="G26" t="s">
        <v>58</v>
      </c>
      <c r="H26" t="s">
        <v>59</v>
      </c>
      <c r="I26" t="s">
        <v>61</v>
      </c>
      <c r="J26" t="s">
        <v>62</v>
      </c>
      <c r="K26" t="s">
        <v>63</v>
      </c>
      <c r="L26" t="s">
        <v>64</v>
      </c>
      <c r="M26" t="s">
        <v>65</v>
      </c>
      <c r="N26" t="s">
        <v>66</v>
      </c>
      <c r="O26" t="s">
        <v>67</v>
      </c>
      <c r="P26" t="s">
        <v>68</v>
      </c>
      <c r="Q26" t="s">
        <v>69</v>
      </c>
      <c r="R26" t="s">
        <v>70</v>
      </c>
      <c r="S26" t="s">
        <v>71</v>
      </c>
      <c r="T26" t="s">
        <v>72</v>
      </c>
      <c r="U26" t="s">
        <v>73</v>
      </c>
    </row>
    <row r="27" spans="1:21">
      <c r="A27" s="7" t="s">
        <v>39</v>
      </c>
      <c r="B27" t="s">
        <v>14</v>
      </c>
      <c r="C27" t="s">
        <v>14</v>
      </c>
      <c r="D27" t="s">
        <v>14</v>
      </c>
      <c r="E27" t="s">
        <v>12</v>
      </c>
      <c r="F27" t="s">
        <v>12</v>
      </c>
      <c r="G27" t="s">
        <v>12</v>
      </c>
      <c r="H27" t="s">
        <v>13</v>
      </c>
      <c r="I27" t="s">
        <v>13</v>
      </c>
      <c r="J27" t="s">
        <v>13</v>
      </c>
      <c r="K27" t="s">
        <v>13</v>
      </c>
      <c r="L27" t="s">
        <v>8</v>
      </c>
      <c r="M27" t="s">
        <v>8</v>
      </c>
      <c r="N27" t="s">
        <v>16</v>
      </c>
      <c r="O27" t="s">
        <v>16</v>
      </c>
      <c r="P27" t="s">
        <v>15</v>
      </c>
      <c r="Q27" t="s">
        <v>15</v>
      </c>
      <c r="R27" t="s">
        <v>17</v>
      </c>
      <c r="S27" t="s">
        <v>17</v>
      </c>
      <c r="T27" t="s">
        <v>17</v>
      </c>
      <c r="U27" t="s">
        <v>17</v>
      </c>
    </row>
    <row r="28" spans="1:21">
      <c r="A28" s="7" t="s">
        <v>45</v>
      </c>
      <c r="B28" t="s">
        <v>52</v>
      </c>
      <c r="C28" t="s">
        <v>52</v>
      </c>
      <c r="D28" t="s">
        <v>52</v>
      </c>
      <c r="E28" t="s">
        <v>52</v>
      </c>
      <c r="F28" t="s">
        <v>52</v>
      </c>
      <c r="G28" t="s">
        <v>52</v>
      </c>
      <c r="H28" t="s">
        <v>52</v>
      </c>
      <c r="I28" t="s">
        <v>52</v>
      </c>
      <c r="J28" t="s">
        <v>52</v>
      </c>
      <c r="K28" t="s">
        <v>52</v>
      </c>
      <c r="L28" t="s">
        <v>52</v>
      </c>
      <c r="M28" t="s">
        <v>52</v>
      </c>
      <c r="N28" t="s">
        <v>52</v>
      </c>
      <c r="O28" t="s">
        <v>52</v>
      </c>
      <c r="P28" t="s">
        <v>52</v>
      </c>
      <c r="Q28" t="s">
        <v>52</v>
      </c>
      <c r="R28" t="s">
        <v>52</v>
      </c>
      <c r="S28" t="s">
        <v>52</v>
      </c>
      <c r="T28" t="s">
        <v>52</v>
      </c>
      <c r="U28" t="s">
        <v>52</v>
      </c>
    </row>
    <row r="29" spans="1:21">
      <c r="A29" s="7" t="s">
        <v>46</v>
      </c>
      <c r="B29" t="s">
        <v>53</v>
      </c>
      <c r="C29" t="s">
        <v>53</v>
      </c>
      <c r="D29" t="s">
        <v>53</v>
      </c>
      <c r="E29" t="s">
        <v>53</v>
      </c>
      <c r="F29" t="s">
        <v>53</v>
      </c>
      <c r="G29" t="s">
        <v>53</v>
      </c>
      <c r="H29" t="s">
        <v>53</v>
      </c>
      <c r="I29" t="s">
        <v>53</v>
      </c>
      <c r="J29" t="s">
        <v>53</v>
      </c>
      <c r="K29" t="s">
        <v>53</v>
      </c>
      <c r="L29" t="s">
        <v>53</v>
      </c>
      <c r="M29" t="s">
        <v>53</v>
      </c>
      <c r="N29" t="s">
        <v>53</v>
      </c>
      <c r="O29" t="s">
        <v>53</v>
      </c>
      <c r="P29" t="s">
        <v>53</v>
      </c>
      <c r="Q29" t="s">
        <v>53</v>
      </c>
      <c r="R29" t="s">
        <v>53</v>
      </c>
      <c r="S29" t="s">
        <v>53</v>
      </c>
      <c r="T29" t="s">
        <v>53</v>
      </c>
      <c r="U29" t="s">
        <v>53</v>
      </c>
    </row>
    <row r="30" spans="1:21">
      <c r="A30" s="7" t="s">
        <v>74</v>
      </c>
      <c r="B30">
        <v>500</v>
      </c>
      <c r="C30">
        <v>600</v>
      </c>
      <c r="D30">
        <v>700</v>
      </c>
      <c r="E30">
        <v>500</v>
      </c>
      <c r="F30">
        <v>600</v>
      </c>
      <c r="G30">
        <v>700</v>
      </c>
      <c r="H30">
        <v>500</v>
      </c>
      <c r="I30">
        <v>600</v>
      </c>
      <c r="J30">
        <v>700</v>
      </c>
      <c r="K30">
        <v>800</v>
      </c>
      <c r="L30">
        <v>600</v>
      </c>
      <c r="M30">
        <v>800</v>
      </c>
      <c r="N30">
        <v>500</v>
      </c>
      <c r="O30">
        <v>800</v>
      </c>
      <c r="P30">
        <v>600</v>
      </c>
      <c r="Q30">
        <v>750</v>
      </c>
      <c r="R30">
        <v>500</v>
      </c>
      <c r="S30">
        <v>600</v>
      </c>
      <c r="T30">
        <v>700</v>
      </c>
      <c r="U30">
        <v>800</v>
      </c>
    </row>
    <row r="31" spans="1:21">
      <c r="A31" s="7" t="s">
        <v>47</v>
      </c>
      <c r="B31" s="14">
        <v>7.6873710749484276</v>
      </c>
      <c r="C31" s="14">
        <v>14.7437994895622</v>
      </c>
      <c r="D31" s="14">
        <v>30.023144105308571</v>
      </c>
      <c r="E31" s="14">
        <v>0</v>
      </c>
      <c r="F31" s="14">
        <v>0</v>
      </c>
      <c r="G31" s="14">
        <v>0</v>
      </c>
      <c r="H31" s="14">
        <v>14.063110061886229</v>
      </c>
      <c r="I31" s="14">
        <v>16.443525301351581</v>
      </c>
      <c r="J31" s="14">
        <v>5.3257783328052293</v>
      </c>
      <c r="K31" s="14">
        <v>6.3320717251148562</v>
      </c>
      <c r="L31" s="14">
        <v>17.374927444950789</v>
      </c>
      <c r="M31" s="14">
        <v>11.96142701059332</v>
      </c>
      <c r="N31" s="14">
        <v>0</v>
      </c>
      <c r="O31" s="14">
        <v>0</v>
      </c>
      <c r="P31" s="14">
        <v>14.011533302922819</v>
      </c>
      <c r="Q31" s="14">
        <v>5.6487231349727356</v>
      </c>
      <c r="R31" s="14">
        <v>15.729898516783759</v>
      </c>
      <c r="S31" s="14">
        <v>1.84944948940558</v>
      </c>
      <c r="T31" s="14">
        <v>10.39192847359282</v>
      </c>
      <c r="U31" s="14">
        <v>10.55702657644405</v>
      </c>
    </row>
    <row r="32" spans="1:21">
      <c r="A32" s="7" t="s">
        <v>49</v>
      </c>
      <c r="B32" s="14">
        <v>92.31262892505157</v>
      </c>
      <c r="C32" s="14">
        <v>85.256200510437793</v>
      </c>
      <c r="D32" s="14">
        <v>69.976855894691425</v>
      </c>
      <c r="E32" s="14">
        <v>100</v>
      </c>
      <c r="F32" s="14">
        <v>100</v>
      </c>
      <c r="G32" s="14">
        <v>100</v>
      </c>
      <c r="H32" s="14">
        <v>85.936889938113765</v>
      </c>
      <c r="I32" s="14">
        <v>83.556474698648415</v>
      </c>
      <c r="J32" s="14">
        <v>94.674221667194772</v>
      </c>
      <c r="K32" s="14">
        <v>93.667928274885142</v>
      </c>
      <c r="L32" s="14">
        <v>82.625072555049215</v>
      </c>
      <c r="M32" s="14">
        <v>88.038572989406674</v>
      </c>
      <c r="N32" s="14">
        <v>100</v>
      </c>
      <c r="O32" s="14">
        <v>100</v>
      </c>
      <c r="P32" s="14">
        <v>85.988466697077186</v>
      </c>
      <c r="Q32" s="14">
        <v>94.351276865027259</v>
      </c>
      <c r="R32" s="14">
        <v>84.270101483216237</v>
      </c>
      <c r="S32" s="14">
        <v>98.150550510594414</v>
      </c>
      <c r="T32" s="14">
        <v>89.608071526407173</v>
      </c>
      <c r="U32" s="14">
        <v>89.442973423555941</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633B-939F-43FE-BCE5-A6AC4B519213}">
  <dimension ref="A1:AN34"/>
  <sheetViews>
    <sheetView topLeftCell="Z1" workbookViewId="0">
      <selection activeCell="E33" sqref="E33:H34"/>
    </sheetView>
  </sheetViews>
  <sheetFormatPr defaultRowHeight="15"/>
  <cols>
    <col min="1" max="1" width="29.42578125" customWidth="1"/>
    <col min="2" max="2" width="14.140625" customWidth="1"/>
    <col min="3" max="3" width="15.140625" customWidth="1"/>
    <col min="4" max="4" width="18.7109375" bestFit="1" customWidth="1"/>
    <col min="5" max="5" width="19.28515625" bestFit="1" customWidth="1"/>
    <col min="6" max="6" width="23.42578125" bestFit="1" customWidth="1"/>
    <col min="7" max="7" width="19.28515625" bestFit="1" customWidth="1"/>
    <col min="8" max="8" width="10.5703125" bestFit="1" customWidth="1"/>
    <col min="9" max="9" width="9.5703125" bestFit="1" customWidth="1"/>
    <col min="10" max="10" width="10.5703125" bestFit="1" customWidth="1"/>
    <col min="11" max="11" width="9.5703125" bestFit="1" customWidth="1"/>
    <col min="12" max="12" width="10.5703125" bestFit="1" customWidth="1"/>
    <col min="14" max="14" width="14.140625" bestFit="1" customWidth="1"/>
    <col min="15" max="15" width="14.5703125" bestFit="1" customWidth="1"/>
    <col min="16" max="16" width="18.7109375" bestFit="1" customWidth="1"/>
    <col min="17" max="17" width="19.140625" bestFit="1" customWidth="1"/>
    <col min="18" max="18" width="18.7109375" bestFit="1" customWidth="1"/>
    <col min="19" max="19" width="19.140625" bestFit="1" customWidth="1"/>
  </cols>
  <sheetData>
    <row r="1" spans="1:40" s="7" customFormat="1">
      <c r="A1" s="7" t="s">
        <v>44</v>
      </c>
      <c r="B1" s="7" t="s">
        <v>39</v>
      </c>
      <c r="C1" s="7" t="s">
        <v>74</v>
      </c>
      <c r="D1" s="7" t="s">
        <v>75</v>
      </c>
      <c r="E1" s="7" t="s">
        <v>173</v>
      </c>
      <c r="F1" s="7" t="s">
        <v>76</v>
      </c>
      <c r="G1" s="7" t="s">
        <v>174</v>
      </c>
      <c r="H1" s="7" t="s">
        <v>175</v>
      </c>
      <c r="N1" s="7" t="s">
        <v>44</v>
      </c>
      <c r="O1" s="7" t="s">
        <v>45</v>
      </c>
      <c r="P1" s="7" t="s">
        <v>74</v>
      </c>
      <c r="Q1" s="7" t="s">
        <v>39</v>
      </c>
      <c r="R1" s="7" t="s">
        <v>47</v>
      </c>
      <c r="S1" s="7" t="s">
        <v>49</v>
      </c>
      <c r="AE1" s="7" t="s">
        <v>44</v>
      </c>
      <c r="AF1" s="7" t="s">
        <v>45</v>
      </c>
      <c r="AG1" s="7" t="s">
        <v>74</v>
      </c>
      <c r="AH1" s="7" t="s">
        <v>39</v>
      </c>
      <c r="AI1" s="7" t="s">
        <v>204</v>
      </c>
      <c r="AJ1" s="7" t="s">
        <v>205</v>
      </c>
      <c r="AK1" s="7" t="s">
        <v>206</v>
      </c>
      <c r="AL1" s="7" t="s">
        <v>173</v>
      </c>
      <c r="AM1" s="7" t="s">
        <v>174</v>
      </c>
      <c r="AN1" s="7" t="s">
        <v>175</v>
      </c>
    </row>
    <row r="2" spans="1:40">
      <c r="A2" t="s">
        <v>56</v>
      </c>
      <c r="B2" t="s">
        <v>12</v>
      </c>
      <c r="C2">
        <v>500</v>
      </c>
      <c r="D2">
        <v>0</v>
      </c>
      <c r="E2">
        <v>0</v>
      </c>
      <c r="F2">
        <v>0</v>
      </c>
      <c r="G2">
        <v>0</v>
      </c>
      <c r="H2" t="s">
        <v>176</v>
      </c>
      <c r="I2" s="8"/>
      <c r="N2" t="s">
        <v>56</v>
      </c>
      <c r="O2" t="s">
        <v>40</v>
      </c>
      <c r="P2">
        <v>500</v>
      </c>
      <c r="Q2" t="s">
        <v>12</v>
      </c>
      <c r="AE2" t="s">
        <v>56</v>
      </c>
      <c r="AF2" t="s">
        <v>40</v>
      </c>
      <c r="AG2" s="73">
        <v>500</v>
      </c>
      <c r="AH2" t="s">
        <v>12</v>
      </c>
      <c r="AI2">
        <v>0</v>
      </c>
      <c r="AJ2">
        <v>0</v>
      </c>
      <c r="AK2" t="s">
        <v>78</v>
      </c>
      <c r="AL2">
        <v>0</v>
      </c>
      <c r="AM2">
        <v>0</v>
      </c>
      <c r="AN2" t="s">
        <v>176</v>
      </c>
    </row>
    <row r="3" spans="1:40">
      <c r="A3" t="s">
        <v>57</v>
      </c>
      <c r="B3" t="s">
        <v>12</v>
      </c>
      <c r="C3">
        <v>600</v>
      </c>
      <c r="D3">
        <v>0</v>
      </c>
      <c r="E3">
        <v>0</v>
      </c>
      <c r="F3">
        <v>0</v>
      </c>
      <c r="G3">
        <v>0</v>
      </c>
      <c r="H3" t="s">
        <v>176</v>
      </c>
      <c r="N3" t="s">
        <v>57</v>
      </c>
      <c r="O3" t="s">
        <v>40</v>
      </c>
      <c r="P3">
        <v>600</v>
      </c>
      <c r="Q3" t="s">
        <v>12</v>
      </c>
      <c r="AE3" t="s">
        <v>57</v>
      </c>
      <c r="AF3" t="s">
        <v>40</v>
      </c>
      <c r="AG3" s="73">
        <v>600</v>
      </c>
      <c r="AH3" t="s">
        <v>12</v>
      </c>
      <c r="AI3">
        <v>0</v>
      </c>
      <c r="AJ3">
        <v>0</v>
      </c>
      <c r="AK3" t="s">
        <v>78</v>
      </c>
      <c r="AL3">
        <v>0</v>
      </c>
      <c r="AM3">
        <v>0</v>
      </c>
      <c r="AN3" t="s">
        <v>176</v>
      </c>
    </row>
    <row r="4" spans="1:40">
      <c r="A4" t="s">
        <v>58</v>
      </c>
      <c r="B4" t="s">
        <v>12</v>
      </c>
      <c r="C4">
        <v>700</v>
      </c>
      <c r="D4">
        <v>0</v>
      </c>
      <c r="E4">
        <v>0</v>
      </c>
      <c r="F4">
        <v>0</v>
      </c>
      <c r="G4">
        <v>0</v>
      </c>
      <c r="H4" t="s">
        <v>176</v>
      </c>
      <c r="N4" t="s">
        <v>58</v>
      </c>
      <c r="O4" t="s">
        <v>40</v>
      </c>
      <c r="P4">
        <v>700</v>
      </c>
      <c r="Q4" t="s">
        <v>12</v>
      </c>
      <c r="AE4" t="s">
        <v>58</v>
      </c>
      <c r="AF4" t="s">
        <v>40</v>
      </c>
      <c r="AG4" s="73">
        <v>700</v>
      </c>
      <c r="AH4" t="s">
        <v>12</v>
      </c>
      <c r="AI4">
        <v>0</v>
      </c>
      <c r="AJ4">
        <v>0</v>
      </c>
      <c r="AK4" t="s">
        <v>78</v>
      </c>
      <c r="AL4">
        <v>0</v>
      </c>
      <c r="AM4">
        <v>0</v>
      </c>
      <c r="AN4" t="s">
        <v>176</v>
      </c>
    </row>
    <row r="5" spans="1:40">
      <c r="A5" t="s">
        <v>59</v>
      </c>
      <c r="B5" t="s">
        <v>13</v>
      </c>
      <c r="C5">
        <v>500</v>
      </c>
      <c r="D5">
        <v>41.328903654485053</v>
      </c>
      <c r="E5">
        <v>0.51971790257807315</v>
      </c>
      <c r="F5">
        <v>2.740332225913622</v>
      </c>
      <c r="G5">
        <v>0.51971790257807315</v>
      </c>
      <c r="H5" t="s">
        <v>176</v>
      </c>
      <c r="N5" t="s">
        <v>59</v>
      </c>
      <c r="O5" t="s">
        <v>40</v>
      </c>
      <c r="P5">
        <v>500</v>
      </c>
      <c r="Q5" t="s">
        <v>13</v>
      </c>
      <c r="R5" s="14">
        <v>100</v>
      </c>
      <c r="S5" s="14">
        <v>0</v>
      </c>
      <c r="AE5" t="s">
        <v>59</v>
      </c>
      <c r="AF5" t="s">
        <v>40</v>
      </c>
      <c r="AG5" s="73">
        <v>500</v>
      </c>
      <c r="AH5" t="s">
        <v>13</v>
      </c>
      <c r="AI5">
        <v>41.328903654485053</v>
      </c>
      <c r="AJ5">
        <v>2.740332225913622</v>
      </c>
      <c r="AK5" t="s">
        <v>78</v>
      </c>
      <c r="AL5">
        <v>0.51971790257807315</v>
      </c>
      <c r="AM5">
        <v>3.4460137842644518E-2</v>
      </c>
      <c r="AN5" t="s">
        <v>176</v>
      </c>
    </row>
    <row r="6" spans="1:40">
      <c r="A6" t="s">
        <v>61</v>
      </c>
      <c r="B6" t="s">
        <v>13</v>
      </c>
      <c r="C6">
        <v>600</v>
      </c>
      <c r="D6">
        <v>12.677878395860279</v>
      </c>
      <c r="E6">
        <v>0.74564756181112546</v>
      </c>
      <c r="F6">
        <v>0.6084519189305736</v>
      </c>
      <c r="G6">
        <v>0.74564756181112546</v>
      </c>
      <c r="H6" t="s">
        <v>176</v>
      </c>
      <c r="N6" t="s">
        <v>61</v>
      </c>
      <c r="O6" t="s">
        <v>40</v>
      </c>
      <c r="P6">
        <v>600</v>
      </c>
      <c r="Q6" t="s">
        <v>13</v>
      </c>
      <c r="R6" s="14">
        <v>100</v>
      </c>
      <c r="S6" s="14">
        <v>0</v>
      </c>
      <c r="AE6" t="s">
        <v>61</v>
      </c>
      <c r="AF6" t="s">
        <v>40</v>
      </c>
      <c r="AG6" s="73">
        <v>600</v>
      </c>
      <c r="AH6" t="s">
        <v>13</v>
      </c>
      <c r="AI6">
        <v>12.677878395860279</v>
      </c>
      <c r="AJ6">
        <v>0.6084519189305736</v>
      </c>
      <c r="AK6" t="s">
        <v>78</v>
      </c>
      <c r="AL6">
        <v>0.74564756181112546</v>
      </c>
      <c r="AM6">
        <v>3.5786010534540759E-2</v>
      </c>
      <c r="AN6" t="s">
        <v>176</v>
      </c>
    </row>
    <row r="7" spans="1:40">
      <c r="A7" t="s">
        <v>62</v>
      </c>
      <c r="B7" t="s">
        <v>13</v>
      </c>
      <c r="C7">
        <v>700</v>
      </c>
      <c r="D7">
        <v>3.0987162461266049</v>
      </c>
      <c r="E7">
        <v>7.5136952324037179E-2</v>
      </c>
      <c r="F7">
        <v>0.15493581230633019</v>
      </c>
      <c r="G7">
        <v>7.5136952324037179E-2</v>
      </c>
      <c r="H7" t="s">
        <v>176</v>
      </c>
      <c r="N7" t="s">
        <v>62</v>
      </c>
      <c r="O7" t="s">
        <v>40</v>
      </c>
      <c r="P7">
        <v>700</v>
      </c>
      <c r="Q7" t="s">
        <v>13</v>
      </c>
      <c r="R7" s="14">
        <v>100</v>
      </c>
      <c r="S7" s="14">
        <v>0</v>
      </c>
      <c r="AE7" t="s">
        <v>62</v>
      </c>
      <c r="AF7" t="s">
        <v>40</v>
      </c>
      <c r="AG7" s="73">
        <v>700</v>
      </c>
      <c r="AH7" t="s">
        <v>13</v>
      </c>
      <c r="AI7">
        <v>3.0987162461266049</v>
      </c>
      <c r="AJ7">
        <v>0.15493581230633019</v>
      </c>
      <c r="AK7" t="s">
        <v>78</v>
      </c>
      <c r="AL7">
        <v>7.5136952324037179E-2</v>
      </c>
      <c r="AM7">
        <v>3.7568476162018589E-3</v>
      </c>
      <c r="AN7" t="s">
        <v>176</v>
      </c>
    </row>
    <row r="8" spans="1:40">
      <c r="A8" t="s">
        <v>63</v>
      </c>
      <c r="B8" t="s">
        <v>13</v>
      </c>
      <c r="C8">
        <v>800</v>
      </c>
      <c r="D8">
        <v>38.304093567251449</v>
      </c>
      <c r="E8">
        <v>1.220124240116959</v>
      </c>
      <c r="F8">
        <v>2.155263157894737</v>
      </c>
      <c r="G8">
        <v>1.220124240116959</v>
      </c>
      <c r="H8" t="s">
        <v>176</v>
      </c>
      <c r="N8" t="s">
        <v>63</v>
      </c>
      <c r="O8" t="s">
        <v>40</v>
      </c>
      <c r="P8">
        <v>800</v>
      </c>
      <c r="Q8" t="s">
        <v>13</v>
      </c>
      <c r="R8" s="14">
        <v>100</v>
      </c>
      <c r="S8" s="14">
        <v>0</v>
      </c>
      <c r="AE8" t="s">
        <v>63</v>
      </c>
      <c r="AF8" t="s">
        <v>40</v>
      </c>
      <c r="AG8" s="73">
        <v>800</v>
      </c>
      <c r="AH8" t="s">
        <v>13</v>
      </c>
      <c r="AI8">
        <v>38.304093567251449</v>
      </c>
      <c r="AJ8">
        <v>2.155263157894737</v>
      </c>
      <c r="AK8" t="s">
        <v>78</v>
      </c>
      <c r="AL8">
        <v>1.220124240116959</v>
      </c>
      <c r="AM8">
        <v>6.8652944838947377E-2</v>
      </c>
      <c r="AN8" t="s">
        <v>176</v>
      </c>
    </row>
    <row r="9" spans="1:40">
      <c r="A9" t="s">
        <v>64</v>
      </c>
      <c r="B9" t="s">
        <v>8</v>
      </c>
      <c r="C9">
        <v>600</v>
      </c>
      <c r="D9">
        <v>0</v>
      </c>
      <c r="E9">
        <v>0</v>
      </c>
      <c r="F9">
        <v>0</v>
      </c>
      <c r="G9">
        <v>0</v>
      </c>
      <c r="H9" t="s">
        <v>176</v>
      </c>
      <c r="N9" t="s">
        <v>64</v>
      </c>
      <c r="O9" t="s">
        <v>40</v>
      </c>
      <c r="P9">
        <v>600</v>
      </c>
      <c r="Q9" t="s">
        <v>8</v>
      </c>
      <c r="R9" s="14"/>
      <c r="S9" s="14"/>
      <c r="AE9" t="s">
        <v>64</v>
      </c>
      <c r="AF9" t="s">
        <v>40</v>
      </c>
      <c r="AG9" s="73">
        <v>600</v>
      </c>
      <c r="AH9" t="s">
        <v>8</v>
      </c>
      <c r="AI9">
        <v>0</v>
      </c>
      <c r="AJ9">
        <v>0</v>
      </c>
      <c r="AK9" t="s">
        <v>78</v>
      </c>
      <c r="AL9">
        <v>0</v>
      </c>
      <c r="AM9">
        <v>0</v>
      </c>
      <c r="AN9" t="s">
        <v>176</v>
      </c>
    </row>
    <row r="10" spans="1:40">
      <c r="A10" t="s">
        <v>65</v>
      </c>
      <c r="B10" t="s">
        <v>8</v>
      </c>
      <c r="C10">
        <v>800</v>
      </c>
      <c r="D10">
        <v>16.147336983573918</v>
      </c>
      <c r="E10">
        <v>0.90050777627078149</v>
      </c>
      <c r="F10">
        <v>1.610751617720259</v>
      </c>
      <c r="G10">
        <v>0.90050777627078149</v>
      </c>
      <c r="H10" t="s">
        <v>176</v>
      </c>
      <c r="N10" t="s">
        <v>65</v>
      </c>
      <c r="O10" t="s">
        <v>40</v>
      </c>
      <c r="P10">
        <v>800</v>
      </c>
      <c r="Q10" t="s">
        <v>8</v>
      </c>
      <c r="R10" s="14">
        <v>77.065351418002464</v>
      </c>
      <c r="S10" s="14">
        <v>22.934648581997539</v>
      </c>
      <c r="AE10" t="s">
        <v>65</v>
      </c>
      <c r="AF10" t="s">
        <v>40</v>
      </c>
      <c r="AG10" s="73">
        <v>800</v>
      </c>
      <c r="AH10" t="s">
        <v>8</v>
      </c>
      <c r="AI10">
        <v>16.147336983573918</v>
      </c>
      <c r="AJ10">
        <v>1.610751617720259</v>
      </c>
      <c r="AK10" t="s">
        <v>78</v>
      </c>
      <c r="AL10">
        <v>0.90050777627078149</v>
      </c>
      <c r="AM10">
        <v>8.98287041927327E-2</v>
      </c>
      <c r="AN10" t="s">
        <v>176</v>
      </c>
    </row>
    <row r="11" spans="1:40">
      <c r="A11" t="s">
        <v>68</v>
      </c>
      <c r="B11" t="s">
        <v>15</v>
      </c>
      <c r="C11">
        <v>600</v>
      </c>
      <c r="D11">
        <v>1.32835201328352</v>
      </c>
      <c r="E11">
        <v>2.7316527953507679E-2</v>
      </c>
      <c r="F11">
        <v>9.9626400996264033E-2</v>
      </c>
      <c r="G11">
        <v>2.7316527953507679E-2</v>
      </c>
      <c r="H11" t="s">
        <v>176</v>
      </c>
      <c r="N11" t="s">
        <v>68</v>
      </c>
      <c r="O11" t="s">
        <v>40</v>
      </c>
      <c r="P11">
        <v>600</v>
      </c>
      <c r="Q11" t="s">
        <v>15</v>
      </c>
      <c r="R11" s="14">
        <v>100</v>
      </c>
      <c r="S11" s="14">
        <v>0</v>
      </c>
      <c r="AE11" t="s">
        <v>68</v>
      </c>
      <c r="AF11" t="s">
        <v>40</v>
      </c>
      <c r="AG11" s="73">
        <v>600</v>
      </c>
      <c r="AH11" t="s">
        <v>15</v>
      </c>
      <c r="AI11">
        <v>1.32835201328352</v>
      </c>
      <c r="AJ11">
        <v>9.9626400996264033E-2</v>
      </c>
      <c r="AK11" t="s">
        <v>78</v>
      </c>
      <c r="AL11">
        <v>2.7316527953507679E-2</v>
      </c>
      <c r="AM11">
        <v>2.0487395965130772E-3</v>
      </c>
      <c r="AN11" t="s">
        <v>176</v>
      </c>
    </row>
    <row r="12" spans="1:40">
      <c r="A12" t="s">
        <v>69</v>
      </c>
      <c r="B12" t="s">
        <v>15</v>
      </c>
      <c r="C12">
        <v>750</v>
      </c>
      <c r="D12">
        <v>20.904901550062831</v>
      </c>
      <c r="E12">
        <v>6.1549511637620409</v>
      </c>
      <c r="F12">
        <v>1.527356514453287</v>
      </c>
      <c r="G12">
        <v>6.1549511637620409</v>
      </c>
      <c r="H12" t="s">
        <v>176</v>
      </c>
      <c r="N12" t="s">
        <v>69</v>
      </c>
      <c r="O12" t="s">
        <v>40</v>
      </c>
      <c r="P12">
        <v>750</v>
      </c>
      <c r="Q12" t="s">
        <v>15</v>
      </c>
      <c r="R12" s="14">
        <v>86.172344689378804</v>
      </c>
      <c r="S12" s="14">
        <v>13.8276553106212</v>
      </c>
      <c r="AE12" t="s">
        <v>69</v>
      </c>
      <c r="AF12" t="s">
        <v>40</v>
      </c>
      <c r="AG12" s="73">
        <v>750</v>
      </c>
      <c r="AH12" t="s">
        <v>15</v>
      </c>
      <c r="AI12">
        <v>20.904901550062831</v>
      </c>
      <c r="AJ12">
        <v>1.527356514453287</v>
      </c>
      <c r="AK12" t="s">
        <v>78</v>
      </c>
      <c r="AL12">
        <v>6.1549511637620409</v>
      </c>
      <c r="AM12">
        <v>0.4496938066702133</v>
      </c>
      <c r="AN12" t="s">
        <v>176</v>
      </c>
    </row>
    <row r="13" spans="1:40">
      <c r="AG13" s="73"/>
    </row>
    <row r="14" spans="1:40">
      <c r="AG14" s="73"/>
    </row>
    <row r="15" spans="1:40">
      <c r="R15" s="7" t="s">
        <v>47</v>
      </c>
      <c r="V15" s="14">
        <v>100</v>
      </c>
      <c r="W15" s="14">
        <v>100</v>
      </c>
      <c r="X15" s="14">
        <v>100</v>
      </c>
      <c r="Y15" s="14">
        <v>100</v>
      </c>
      <c r="Z15" s="14"/>
      <c r="AA15" s="14">
        <v>77.065351418002464</v>
      </c>
      <c r="AB15" s="14">
        <v>100</v>
      </c>
      <c r="AC15" s="14">
        <v>86.172344689378804</v>
      </c>
      <c r="AG15" s="73"/>
    </row>
    <row r="16" spans="1:40">
      <c r="R16" s="7" t="s">
        <v>49</v>
      </c>
      <c r="V16" s="14">
        <v>0</v>
      </c>
      <c r="W16" s="14">
        <v>0</v>
      </c>
      <c r="X16" s="14">
        <v>0</v>
      </c>
      <c r="Y16" s="14">
        <v>0</v>
      </c>
      <c r="Z16" s="14"/>
      <c r="AA16" s="14">
        <v>22.934648581997539</v>
      </c>
      <c r="AB16" s="14">
        <v>0</v>
      </c>
      <c r="AC16" s="14">
        <v>13.8276553106212</v>
      </c>
      <c r="AG16" s="73"/>
    </row>
    <row r="17" spans="1:40">
      <c r="AG17" s="73"/>
    </row>
    <row r="18" spans="1:40">
      <c r="AG18" s="73"/>
    </row>
    <row r="19" spans="1:40" ht="15.75" thickBot="1">
      <c r="AG19" s="73"/>
    </row>
    <row r="20" spans="1:40" s="8" customFormat="1" ht="15.75" thickBot="1">
      <c r="A20" s="9" t="s">
        <v>39</v>
      </c>
      <c r="B20" s="65" t="s">
        <v>12</v>
      </c>
      <c r="C20" s="65"/>
      <c r="D20" s="65"/>
      <c r="E20" s="65" t="s">
        <v>13</v>
      </c>
      <c r="F20" s="65"/>
      <c r="G20" s="65"/>
      <c r="H20" s="65"/>
      <c r="I20" s="65" t="s">
        <v>8</v>
      </c>
      <c r="J20" s="65"/>
      <c r="K20" s="65" t="s">
        <v>15</v>
      </c>
      <c r="L20" s="65"/>
      <c r="O20" s="7"/>
      <c r="P20"/>
      <c r="Q20"/>
      <c r="R20"/>
      <c r="S20"/>
      <c r="T20"/>
      <c r="U20"/>
      <c r="V20"/>
      <c r="W20"/>
      <c r="X20"/>
      <c r="Y20"/>
      <c r="Z20"/>
      <c r="AE20"/>
      <c r="AF20"/>
      <c r="AG20" s="73"/>
      <c r="AH20"/>
      <c r="AI20"/>
      <c r="AJ20"/>
      <c r="AK20"/>
      <c r="AL20"/>
      <c r="AM20"/>
      <c r="AN20"/>
    </row>
    <row r="21" spans="1:40" s="8" customFormat="1" ht="15.75" thickBot="1">
      <c r="A21" s="9" t="s">
        <v>74</v>
      </c>
      <c r="B21" s="10">
        <v>500</v>
      </c>
      <c r="C21" s="10">
        <v>600</v>
      </c>
      <c r="D21" s="10">
        <v>700</v>
      </c>
      <c r="E21" s="9">
        <v>500</v>
      </c>
      <c r="F21" s="9">
        <v>600</v>
      </c>
      <c r="G21" s="9">
        <v>700</v>
      </c>
      <c r="H21" s="9">
        <v>800</v>
      </c>
      <c r="I21" s="9">
        <v>600</v>
      </c>
      <c r="J21" s="9">
        <v>800</v>
      </c>
      <c r="K21" s="9">
        <v>600</v>
      </c>
      <c r="L21" s="9">
        <v>750</v>
      </c>
      <c r="O21" s="7"/>
      <c r="P21"/>
      <c r="Q21"/>
      <c r="R21"/>
      <c r="S21"/>
      <c r="T21"/>
      <c r="U21"/>
      <c r="V21"/>
      <c r="W21"/>
      <c r="X21"/>
      <c r="Y21"/>
      <c r="Z21"/>
      <c r="AE21"/>
      <c r="AF21"/>
      <c r="AG21" s="73"/>
      <c r="AH21"/>
      <c r="AI21"/>
      <c r="AJ21"/>
      <c r="AK21"/>
      <c r="AL21"/>
      <c r="AM21"/>
      <c r="AN21"/>
    </row>
    <row r="22" spans="1:40" ht="15.75" thickBot="1">
      <c r="A22" s="9" t="s">
        <v>81</v>
      </c>
      <c r="B22" s="11" t="s">
        <v>164</v>
      </c>
      <c r="C22" s="11" t="s">
        <v>164</v>
      </c>
      <c r="D22" s="11" t="s">
        <v>164</v>
      </c>
      <c r="E22" s="12">
        <v>41.328903654485053</v>
      </c>
      <c r="F22" s="12">
        <v>12.677878395860279</v>
      </c>
      <c r="G22" s="12">
        <v>3.0987162461266049</v>
      </c>
      <c r="H22" s="12">
        <v>38.304093567251449</v>
      </c>
      <c r="I22" s="13" t="s">
        <v>164</v>
      </c>
      <c r="J22" s="12">
        <v>16.147336983573918</v>
      </c>
      <c r="K22" s="12">
        <v>1.32835201328352</v>
      </c>
      <c r="L22" s="12">
        <v>20.904901550062831</v>
      </c>
      <c r="O22" s="7"/>
      <c r="AG22" s="73"/>
    </row>
    <row r="23" spans="1:40" ht="15.75" thickBot="1">
      <c r="A23" s="9" t="s">
        <v>177</v>
      </c>
      <c r="B23" s="11" t="s">
        <v>164</v>
      </c>
      <c r="C23" s="11" t="s">
        <v>164</v>
      </c>
      <c r="D23" s="11" t="s">
        <v>164</v>
      </c>
      <c r="E23" s="12">
        <v>0.51971790257807315</v>
      </c>
      <c r="F23" s="12">
        <v>0.74564756181112546</v>
      </c>
      <c r="G23" s="12">
        <v>7.5136952324037179E-2</v>
      </c>
      <c r="H23" s="12">
        <v>1.220124240116959</v>
      </c>
      <c r="I23" s="13" t="s">
        <v>164</v>
      </c>
      <c r="J23" s="12">
        <v>0.90050777627078149</v>
      </c>
      <c r="K23" s="12">
        <v>2.7316527953507679E-2</v>
      </c>
      <c r="L23" s="12">
        <v>6.1549511637620409</v>
      </c>
      <c r="O23" s="7"/>
      <c r="AG23" s="73"/>
    </row>
    <row r="24" spans="1:40" ht="15.75" thickBot="1">
      <c r="A24" s="9" t="s">
        <v>83</v>
      </c>
      <c r="B24" s="11" t="s">
        <v>164</v>
      </c>
      <c r="C24" s="11" t="s">
        <v>164</v>
      </c>
      <c r="D24" s="11" t="s">
        <v>164</v>
      </c>
      <c r="E24" s="12">
        <v>2.740332225913622</v>
      </c>
      <c r="F24" s="12">
        <v>0.6084519189305736</v>
      </c>
      <c r="G24" s="12">
        <v>0.15493581230633019</v>
      </c>
      <c r="H24" s="12">
        <v>2.155263157894737</v>
      </c>
      <c r="I24" s="13" t="s">
        <v>164</v>
      </c>
      <c r="J24" s="12">
        <v>1.610751617720259</v>
      </c>
      <c r="K24" s="12">
        <v>9.9626400996264033E-2</v>
      </c>
      <c r="L24" s="12">
        <v>1.527356514453287</v>
      </c>
      <c r="O24" s="7"/>
      <c r="AG24" s="73"/>
    </row>
    <row r="25" spans="1:40" ht="15.75" thickBot="1">
      <c r="A25" s="9" t="s">
        <v>178</v>
      </c>
      <c r="B25" s="11" t="s">
        <v>164</v>
      </c>
      <c r="C25" s="11" t="s">
        <v>164</v>
      </c>
      <c r="D25" s="11" t="s">
        <v>164</v>
      </c>
      <c r="E25" s="12">
        <v>0.51971790257807315</v>
      </c>
      <c r="F25" s="12">
        <v>0.74564756181112546</v>
      </c>
      <c r="G25" s="12">
        <v>7.5136952324037179E-2</v>
      </c>
      <c r="H25" s="12">
        <v>1.220124240116959</v>
      </c>
      <c r="I25" s="13" t="s">
        <v>164</v>
      </c>
      <c r="J25" s="12">
        <v>0.90050777627078149</v>
      </c>
      <c r="K25" s="12">
        <v>2.7316527953507679E-2</v>
      </c>
      <c r="L25" s="12">
        <v>6.1549511637620409</v>
      </c>
      <c r="O25" s="7"/>
      <c r="AG25" s="73"/>
    </row>
    <row r="26" spans="1:40">
      <c r="A26" s="15" t="s">
        <v>79</v>
      </c>
      <c r="B26" s="23" t="s">
        <v>164</v>
      </c>
      <c r="C26" s="23" t="s">
        <v>164</v>
      </c>
      <c r="D26" s="23" t="s">
        <v>164</v>
      </c>
      <c r="E26" s="23">
        <v>100</v>
      </c>
      <c r="F26" s="23">
        <v>100</v>
      </c>
      <c r="G26" s="23">
        <v>100</v>
      </c>
      <c r="H26" s="23">
        <v>100</v>
      </c>
      <c r="I26" s="23" t="s">
        <v>164</v>
      </c>
      <c r="J26" s="19">
        <v>77.065351418002464</v>
      </c>
      <c r="K26" s="17">
        <v>100</v>
      </c>
      <c r="L26" s="19">
        <v>86.172344689378804</v>
      </c>
      <c r="AG26" s="73"/>
    </row>
    <row r="27" spans="1:40" ht="15.75" thickBot="1">
      <c r="A27" s="16" t="s">
        <v>80</v>
      </c>
      <c r="B27" s="24" t="s">
        <v>164</v>
      </c>
      <c r="C27" s="24" t="s">
        <v>164</v>
      </c>
      <c r="D27" s="24" t="s">
        <v>164</v>
      </c>
      <c r="E27" s="24">
        <v>0</v>
      </c>
      <c r="F27" s="24">
        <v>0</v>
      </c>
      <c r="G27" s="24">
        <v>0</v>
      </c>
      <c r="H27" s="24">
        <v>0</v>
      </c>
      <c r="I27" s="24" t="s">
        <v>164</v>
      </c>
      <c r="J27" s="22">
        <v>22.934648581997539</v>
      </c>
      <c r="K27" s="20">
        <v>0</v>
      </c>
      <c r="L27" s="22">
        <v>13.8276553106212</v>
      </c>
      <c r="AG27" s="73"/>
    </row>
    <row r="28" spans="1:40">
      <c r="AG28" s="73"/>
    </row>
    <row r="29" spans="1:40">
      <c r="AG29" s="73"/>
    </row>
    <row r="30" spans="1:40">
      <c r="AG30" s="73"/>
    </row>
    <row r="31" spans="1:40">
      <c r="A31" s="7" t="s">
        <v>204</v>
      </c>
      <c r="B31">
        <v>0</v>
      </c>
      <c r="C31">
        <v>0</v>
      </c>
      <c r="D31">
        <v>0</v>
      </c>
      <c r="E31" s="14">
        <v>41.328903654485053</v>
      </c>
      <c r="F31" s="14">
        <v>12.677878395860279</v>
      </c>
      <c r="G31" s="78">
        <v>3.0987162461266049</v>
      </c>
      <c r="H31" s="14">
        <v>38.304093567251449</v>
      </c>
      <c r="I31" s="77" t="s">
        <v>164</v>
      </c>
      <c r="J31" s="14">
        <v>16.147336983573918</v>
      </c>
      <c r="K31" s="78">
        <v>1.32835201328352</v>
      </c>
      <c r="L31" s="14">
        <v>20.904901550062831</v>
      </c>
      <c r="M31" s="14"/>
      <c r="N31" s="14"/>
      <c r="AG31" s="73"/>
    </row>
    <row r="32" spans="1:40">
      <c r="A32" s="7" t="s">
        <v>205</v>
      </c>
      <c r="B32">
        <v>0</v>
      </c>
      <c r="C32">
        <v>0</v>
      </c>
      <c r="D32">
        <v>0</v>
      </c>
      <c r="E32" s="78">
        <v>2.740332225913622</v>
      </c>
      <c r="F32" s="78">
        <v>0.6084519189305736</v>
      </c>
      <c r="G32" s="5">
        <v>0.15493581230633019</v>
      </c>
      <c r="H32" s="78">
        <v>2.155263157894737</v>
      </c>
      <c r="I32" s="77" t="s">
        <v>164</v>
      </c>
      <c r="J32" s="78">
        <v>1.610751617720259</v>
      </c>
      <c r="K32" s="5">
        <v>9.9626400996264033E-2</v>
      </c>
      <c r="L32" s="78">
        <v>1.527356514453287</v>
      </c>
      <c r="M32" s="14"/>
      <c r="N32" s="14"/>
      <c r="AG32" s="73"/>
    </row>
    <row r="33" spans="1:14">
      <c r="A33" s="7" t="s">
        <v>173</v>
      </c>
      <c r="B33">
        <v>0</v>
      </c>
      <c r="C33">
        <v>0</v>
      </c>
      <c r="D33">
        <v>0</v>
      </c>
      <c r="E33" s="5">
        <v>0.51971790257807315</v>
      </c>
      <c r="F33" s="5">
        <v>0.74564756181112546</v>
      </c>
      <c r="G33" s="5">
        <v>7.5136952324037179E-2</v>
      </c>
      <c r="H33" s="78">
        <v>1.220124240116959</v>
      </c>
      <c r="I33" s="77" t="s">
        <v>164</v>
      </c>
      <c r="J33" s="5">
        <v>0.90050777627078149</v>
      </c>
      <c r="K33" s="5">
        <v>2.7316527953507679E-2</v>
      </c>
      <c r="L33" s="78">
        <v>6.1549511637620409</v>
      </c>
      <c r="M33" s="14"/>
      <c r="N33" s="14"/>
    </row>
    <row r="34" spans="1:14">
      <c r="A34" s="7" t="s">
        <v>174</v>
      </c>
      <c r="B34">
        <v>0</v>
      </c>
      <c r="C34">
        <v>0</v>
      </c>
      <c r="D34">
        <v>0</v>
      </c>
      <c r="E34" s="5">
        <v>3.4460137842644518E-2</v>
      </c>
      <c r="F34" s="5">
        <v>3.5786010534540759E-2</v>
      </c>
      <c r="G34" s="40">
        <v>3.7568476162018589E-3</v>
      </c>
      <c r="H34" s="5">
        <v>6.8652944838947377E-2</v>
      </c>
      <c r="I34" s="77" t="s">
        <v>164</v>
      </c>
      <c r="J34" s="5">
        <v>8.98287041927327E-2</v>
      </c>
      <c r="K34" s="40">
        <v>2.0487395965130772E-3</v>
      </c>
      <c r="L34" s="5">
        <v>0.4496938066702133</v>
      </c>
      <c r="M34" s="14"/>
      <c r="N34" s="14"/>
    </row>
  </sheetData>
  <autoFilter ref="AE1:AN32" xr:uid="{7947633B-939F-43FE-BCE5-A6AC4B519213}">
    <sortState xmlns:xlrd2="http://schemas.microsoft.com/office/spreadsheetml/2017/richdata2" ref="AE2:AN32">
      <sortCondition ref="AF1:AF32"/>
    </sortState>
  </autoFilter>
  <mergeCells count="4">
    <mergeCell ref="B20:D20"/>
    <mergeCell ref="E20:H20"/>
    <mergeCell ref="I20:J20"/>
    <mergeCell ref="K20:L20"/>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1</vt:lpstr>
      <vt:lpstr>total conc</vt:lpstr>
      <vt:lpstr>RE</vt:lpstr>
      <vt:lpstr>yields</vt:lpstr>
      <vt:lpstr>mass balance dioxin</vt:lpstr>
      <vt:lpstr>PAHs</vt:lpstr>
      <vt:lpstr>percent particle dioxin</vt:lpstr>
      <vt:lpstr>percent particle PAH</vt:lpstr>
      <vt:lpstr>EF dioxin</vt:lpstr>
      <vt:lpstr>PAH_BOGP</vt:lpstr>
      <vt:lpstr>EF PAH</vt:lpstr>
      <vt:lpstr>PAH distribution</vt:lpstr>
      <vt:lpstr>TOTAL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Katinka Krahn</dc:creator>
  <cp:lastModifiedBy>Katinka Krahn</cp:lastModifiedBy>
  <dcterms:created xsi:type="dcterms:W3CDTF">2023-02-17T11:04:12Z</dcterms:created>
  <dcterms:modified xsi:type="dcterms:W3CDTF">2023-04-07T05:42:02Z</dcterms:modified>
</cp:coreProperties>
</file>