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showObjects="none"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ngio365-my.sharepoint.com/personal/erlend_sormo_ngi_no/Documents/Skrivebord/Home office/PhD/ETIA chars/Data curation/"/>
    </mc:Choice>
  </mc:AlternateContent>
  <xr:revisionPtr revIDLastSave="0" documentId="13_ncr:4000b_{B0C8DF2A-D658-452F-92D5-1F7F589DDA04}" xr6:coauthVersionLast="47" xr6:coauthVersionMax="47" xr10:uidLastSave="{00000000-0000-0000-0000-000000000000}"/>
  <bookViews>
    <workbookView xWindow="-120" yWindow="-120" windowWidth="29040" windowHeight="15840"/>
  </bookViews>
  <sheets>
    <sheet name="Feedstocks" sheetId="2" r:id="rId1"/>
    <sheet name="Biochar" sheetId="1" r:id="rId2"/>
    <sheet name="Pyr oil" sheetId="10" r:id="rId3"/>
    <sheet name="PUF" sheetId="4" r:id="rId4"/>
    <sheet name="GFF" sheetId="5" r:id="rId5"/>
    <sheet name="XAD" sheetId="6" r:id="rId6"/>
    <sheet name="Tables for pres" sheetId="8" r:id="rId7"/>
    <sheet name="PCDDFs" sheetId="9" r:id="rId8"/>
    <sheet name="Emission summary" sheetId="7" r:id="rId9"/>
  </sheets>
  <definedNames>
    <definedName name="_xlnm.Print_Area" localSheetId="1">Biochar!$A$23:$G$42</definedName>
    <definedName name="_xlnm.Print_Titles" localSheetId="1">Biochar!$A:$A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0" l="1"/>
  <c r="F27" i="10"/>
  <c r="E27" i="10"/>
  <c r="D27" i="10"/>
  <c r="C27" i="10"/>
  <c r="B27" i="10"/>
  <c r="G26" i="10"/>
  <c r="F26" i="10"/>
  <c r="E26" i="10"/>
  <c r="D26" i="10"/>
  <c r="C26" i="10"/>
  <c r="B26" i="10"/>
  <c r="O12" i="9"/>
  <c r="P12" i="9"/>
  <c r="Q12" i="9"/>
  <c r="R12" i="9"/>
  <c r="S12" i="9"/>
  <c r="T12" i="9"/>
  <c r="U12" i="9"/>
  <c r="V12" i="9"/>
  <c r="W12" i="9"/>
  <c r="N12" i="9"/>
  <c r="O6" i="9"/>
  <c r="P6" i="9"/>
  <c r="Q6" i="9"/>
  <c r="R6" i="9"/>
  <c r="S6" i="9"/>
  <c r="T6" i="9"/>
  <c r="U6" i="9"/>
  <c r="V6" i="9"/>
  <c r="W6" i="9"/>
  <c r="O7" i="9"/>
  <c r="P7" i="9"/>
  <c r="Q7" i="9"/>
  <c r="R7" i="9"/>
  <c r="S7" i="9"/>
  <c r="T7" i="9"/>
  <c r="U7" i="9"/>
  <c r="V7" i="9"/>
  <c r="W7" i="9"/>
  <c r="O8" i="9"/>
  <c r="P8" i="9"/>
  <c r="Q8" i="9"/>
  <c r="R8" i="9"/>
  <c r="S8" i="9"/>
  <c r="T8" i="9"/>
  <c r="U8" i="9"/>
  <c r="V8" i="9"/>
  <c r="W8" i="9"/>
  <c r="O9" i="9"/>
  <c r="P9" i="9"/>
  <c r="Q9" i="9"/>
  <c r="R9" i="9"/>
  <c r="S9" i="9"/>
  <c r="T9" i="9"/>
  <c r="U9" i="9"/>
  <c r="V9" i="9"/>
  <c r="W9" i="9"/>
  <c r="O10" i="9"/>
  <c r="P10" i="9"/>
  <c r="Q10" i="9"/>
  <c r="R10" i="9"/>
  <c r="S10" i="9"/>
  <c r="T10" i="9"/>
  <c r="U10" i="9"/>
  <c r="V10" i="9"/>
  <c r="W10" i="9"/>
  <c r="O11" i="9"/>
  <c r="P11" i="9"/>
  <c r="Q11" i="9"/>
  <c r="R11" i="9"/>
  <c r="S11" i="9"/>
  <c r="T11" i="9"/>
  <c r="U11" i="9"/>
  <c r="V11" i="9"/>
  <c r="W11" i="9"/>
  <c r="W5" i="9"/>
  <c r="O5" i="9"/>
  <c r="P5" i="9"/>
  <c r="Q5" i="9"/>
  <c r="R5" i="9"/>
  <c r="S5" i="9"/>
  <c r="T5" i="9"/>
  <c r="U5" i="9"/>
  <c r="V5" i="9"/>
  <c r="N11" i="9"/>
  <c r="N6" i="9"/>
  <c r="N7" i="9"/>
  <c r="N8" i="9"/>
  <c r="N9" i="9"/>
  <c r="N10" i="9"/>
  <c r="N5" i="9"/>
  <c r="K23" i="9"/>
  <c r="J23" i="9"/>
  <c r="I23" i="9"/>
  <c r="H23" i="9"/>
  <c r="G23" i="9"/>
  <c r="F23" i="9"/>
  <c r="E23" i="9"/>
  <c r="D23" i="9"/>
  <c r="C23" i="9"/>
  <c r="B23" i="9"/>
  <c r="BD43" i="1"/>
  <c r="BA43" i="1"/>
  <c r="AX43" i="1"/>
  <c r="AU43" i="1"/>
  <c r="AR43" i="1"/>
  <c r="AO43" i="1"/>
  <c r="AL43" i="1"/>
  <c r="AI43" i="1"/>
  <c r="N43" i="1"/>
  <c r="K43" i="1"/>
  <c r="BD52" i="1"/>
  <c r="BA52" i="1"/>
  <c r="AX52" i="1"/>
  <c r="AU52" i="1"/>
  <c r="AR52" i="1"/>
  <c r="AO52" i="1"/>
  <c r="AL52" i="1"/>
  <c r="AI52" i="1"/>
  <c r="T52" i="1"/>
  <c r="Q52" i="1"/>
  <c r="R72" i="8"/>
  <c r="R68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S72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S73" i="8"/>
  <c r="C73" i="8"/>
  <c r="C72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C71" i="8"/>
  <c r="C70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S69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S68" i="8"/>
  <c r="C68" i="8"/>
  <c r="C69" i="8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22" i="1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AI4" i="7"/>
  <c r="AG4" i="7"/>
  <c r="AE4" i="7"/>
  <c r="AC4" i="7"/>
  <c r="AA4" i="7"/>
  <c r="Y4" i="7"/>
  <c r="W4" i="7"/>
  <c r="U4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Z7" i="6"/>
  <c r="AA7" i="6"/>
  <c r="AB7" i="6"/>
  <c r="AC7" i="6"/>
  <c r="AD7" i="6"/>
  <c r="AE7" i="6"/>
  <c r="AF7" i="6"/>
  <c r="AG7" i="6"/>
  <c r="Z8" i="6"/>
  <c r="AA8" i="6"/>
  <c r="AB8" i="6"/>
  <c r="AC8" i="6"/>
  <c r="AD8" i="6"/>
  <c r="AE8" i="6"/>
  <c r="AF8" i="6"/>
  <c r="AG8" i="6"/>
  <c r="Z9" i="6"/>
  <c r="AA9" i="6"/>
  <c r="AB9" i="6"/>
  <c r="AC9" i="6"/>
  <c r="AD9" i="6"/>
  <c r="AE9" i="6"/>
  <c r="AF9" i="6"/>
  <c r="AG9" i="6"/>
  <c r="Z10" i="6"/>
  <c r="AA10" i="6"/>
  <c r="AB10" i="6"/>
  <c r="AC10" i="6"/>
  <c r="AD10" i="6"/>
  <c r="AE10" i="6"/>
  <c r="AF10" i="6"/>
  <c r="AG10" i="6"/>
  <c r="Z11" i="6"/>
  <c r="AA11" i="6"/>
  <c r="AB11" i="6"/>
  <c r="AC11" i="6"/>
  <c r="AD11" i="6"/>
  <c r="AE11" i="6"/>
  <c r="AF11" i="6"/>
  <c r="AG11" i="6"/>
  <c r="Z12" i="6"/>
  <c r="AA12" i="6"/>
  <c r="AB12" i="6"/>
  <c r="AC12" i="6"/>
  <c r="AD12" i="6"/>
  <c r="AE12" i="6"/>
  <c r="AF12" i="6"/>
  <c r="AG12" i="6"/>
  <c r="Z13" i="6"/>
  <c r="AA13" i="6"/>
  <c r="AB13" i="6"/>
  <c r="AC13" i="6"/>
  <c r="AD13" i="6"/>
  <c r="AE13" i="6"/>
  <c r="AF13" i="6"/>
  <c r="AG13" i="6"/>
  <c r="Z14" i="6"/>
  <c r="AA14" i="6"/>
  <c r="AB14" i="6"/>
  <c r="AC14" i="6"/>
  <c r="AD14" i="6"/>
  <c r="AE14" i="6"/>
  <c r="AF14" i="6"/>
  <c r="AG14" i="6"/>
  <c r="Z15" i="6"/>
  <c r="AA15" i="6"/>
  <c r="AB15" i="6"/>
  <c r="AC15" i="6"/>
  <c r="AD15" i="6"/>
  <c r="AE15" i="6"/>
  <c r="AF15" i="6"/>
  <c r="AG15" i="6"/>
  <c r="Z16" i="6"/>
  <c r="AA16" i="6"/>
  <c r="AB16" i="6"/>
  <c r="AC16" i="6"/>
  <c r="AD16" i="6"/>
  <c r="AE16" i="6"/>
  <c r="AF16" i="6"/>
  <c r="AG16" i="6"/>
  <c r="Z17" i="6"/>
  <c r="AA17" i="6"/>
  <c r="AB17" i="6"/>
  <c r="AC17" i="6"/>
  <c r="AD17" i="6"/>
  <c r="AE17" i="6"/>
  <c r="AF17" i="6"/>
  <c r="AG17" i="6"/>
  <c r="Z18" i="6"/>
  <c r="AA18" i="6"/>
  <c r="AB18" i="6"/>
  <c r="AC18" i="6"/>
  <c r="AD18" i="6"/>
  <c r="AE18" i="6"/>
  <c r="AF18" i="6"/>
  <c r="AG18" i="6"/>
  <c r="Z19" i="6"/>
  <c r="AA19" i="6"/>
  <c r="AB19" i="6"/>
  <c r="AC19" i="6"/>
  <c r="AD19" i="6"/>
  <c r="AE19" i="6"/>
  <c r="AF19" i="6"/>
  <c r="AG19" i="6"/>
  <c r="Z20" i="6"/>
  <c r="AA20" i="6"/>
  <c r="AB20" i="6"/>
  <c r="AC20" i="6"/>
  <c r="AD20" i="6"/>
  <c r="AE20" i="6"/>
  <c r="AF20" i="6"/>
  <c r="AG20" i="6"/>
  <c r="Z21" i="6"/>
  <c r="AA21" i="6"/>
  <c r="AB21" i="6"/>
  <c r="AC21" i="6"/>
  <c r="AD21" i="6"/>
  <c r="AE21" i="6"/>
  <c r="AF21" i="6"/>
  <c r="AG21" i="6"/>
  <c r="Z22" i="6"/>
  <c r="AA22" i="6"/>
  <c r="AB22" i="6"/>
  <c r="AC22" i="6"/>
  <c r="AD22" i="6"/>
  <c r="AE22" i="6"/>
  <c r="AF22" i="6"/>
  <c r="AG22" i="6"/>
  <c r="Y22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7" i="6"/>
  <c r="P9" i="7"/>
  <c r="R8" i="4"/>
  <c r="E5" i="7" s="1"/>
  <c r="S8" i="4"/>
  <c r="G5" i="7" s="1"/>
  <c r="T8" i="4"/>
  <c r="I5" i="7" s="1"/>
  <c r="U8" i="4"/>
  <c r="K5" i="7" s="1"/>
  <c r="V8" i="4"/>
  <c r="M5" i="7" s="1"/>
  <c r="W8" i="4"/>
  <c r="O5" i="7" s="1"/>
  <c r="X8" i="4"/>
  <c r="Q5" i="7" s="1"/>
  <c r="R9" i="4"/>
  <c r="E6" i="7" s="1"/>
  <c r="S9" i="4"/>
  <c r="G6" i="7" s="1"/>
  <c r="T9" i="4"/>
  <c r="I6" i="7" s="1"/>
  <c r="U9" i="4"/>
  <c r="K6" i="7" s="1"/>
  <c r="V9" i="4"/>
  <c r="M6" i="7" s="1"/>
  <c r="W9" i="4"/>
  <c r="O6" i="7" s="1"/>
  <c r="X9" i="4"/>
  <c r="Q6" i="7" s="1"/>
  <c r="R10" i="4"/>
  <c r="E7" i="7" s="1"/>
  <c r="S10" i="4"/>
  <c r="G7" i="7" s="1"/>
  <c r="T10" i="4"/>
  <c r="I7" i="7" s="1"/>
  <c r="U10" i="4"/>
  <c r="K7" i="7" s="1"/>
  <c r="V10" i="4"/>
  <c r="M7" i="7" s="1"/>
  <c r="W10" i="4"/>
  <c r="O7" i="7" s="1"/>
  <c r="X10" i="4"/>
  <c r="Q7" i="7" s="1"/>
  <c r="R12" i="4"/>
  <c r="E9" i="7" s="1"/>
  <c r="S12" i="4"/>
  <c r="G9" i="7" s="1"/>
  <c r="T12" i="4"/>
  <c r="I9" i="7" s="1"/>
  <c r="U12" i="4"/>
  <c r="K9" i="7" s="1"/>
  <c r="V12" i="4"/>
  <c r="M9" i="7" s="1"/>
  <c r="W12" i="4"/>
  <c r="O9" i="7" s="1"/>
  <c r="X12" i="4"/>
  <c r="Q9" i="7" s="1"/>
  <c r="R13" i="4"/>
  <c r="E10" i="7" s="1"/>
  <c r="S13" i="4"/>
  <c r="G10" i="7" s="1"/>
  <c r="T13" i="4"/>
  <c r="I10" i="7" s="1"/>
  <c r="U13" i="4"/>
  <c r="K10" i="7" s="1"/>
  <c r="V13" i="4"/>
  <c r="M10" i="7" s="1"/>
  <c r="W13" i="4"/>
  <c r="O10" i="7" s="1"/>
  <c r="X13" i="4"/>
  <c r="Q10" i="7" s="1"/>
  <c r="R14" i="4"/>
  <c r="E11" i="7" s="1"/>
  <c r="S14" i="4"/>
  <c r="G11" i="7" s="1"/>
  <c r="T14" i="4"/>
  <c r="I11" i="7" s="1"/>
  <c r="U14" i="4"/>
  <c r="K11" i="7" s="1"/>
  <c r="V14" i="4"/>
  <c r="M11" i="7" s="1"/>
  <c r="W14" i="4"/>
  <c r="O11" i="7" s="1"/>
  <c r="X14" i="4"/>
  <c r="Q11" i="7" s="1"/>
  <c r="R15" i="4"/>
  <c r="E12" i="7" s="1"/>
  <c r="S15" i="4"/>
  <c r="G12" i="7" s="1"/>
  <c r="T15" i="4"/>
  <c r="I12" i="7" s="1"/>
  <c r="U15" i="4"/>
  <c r="K12" i="7" s="1"/>
  <c r="V15" i="4"/>
  <c r="M12" i="7" s="1"/>
  <c r="W15" i="4"/>
  <c r="O12" i="7" s="1"/>
  <c r="X15" i="4"/>
  <c r="Q12" i="7" s="1"/>
  <c r="R16" i="4"/>
  <c r="E13" i="7" s="1"/>
  <c r="S16" i="4"/>
  <c r="G13" i="7" s="1"/>
  <c r="T16" i="4"/>
  <c r="I13" i="7" s="1"/>
  <c r="U16" i="4"/>
  <c r="K13" i="7" s="1"/>
  <c r="V16" i="4"/>
  <c r="M13" i="7" s="1"/>
  <c r="W16" i="4"/>
  <c r="O13" i="7" s="1"/>
  <c r="X16" i="4"/>
  <c r="Q13" i="7" s="1"/>
  <c r="R17" i="4"/>
  <c r="E14" i="7" s="1"/>
  <c r="S17" i="4"/>
  <c r="G14" i="7" s="1"/>
  <c r="T17" i="4"/>
  <c r="I14" i="7" s="1"/>
  <c r="U17" i="4"/>
  <c r="K14" i="7" s="1"/>
  <c r="V17" i="4"/>
  <c r="M14" i="7" s="1"/>
  <c r="W17" i="4"/>
  <c r="O14" i="7" s="1"/>
  <c r="X17" i="4"/>
  <c r="Q14" i="7" s="1"/>
  <c r="R18" i="4"/>
  <c r="E15" i="7" s="1"/>
  <c r="S18" i="4"/>
  <c r="G15" i="7" s="1"/>
  <c r="T18" i="4"/>
  <c r="I15" i="7" s="1"/>
  <c r="U18" i="4"/>
  <c r="K15" i="7" s="1"/>
  <c r="V18" i="4"/>
  <c r="M15" i="7" s="1"/>
  <c r="W18" i="4"/>
  <c r="O15" i="7" s="1"/>
  <c r="X18" i="4"/>
  <c r="Q15" i="7" s="1"/>
  <c r="R19" i="4"/>
  <c r="E16" i="7" s="1"/>
  <c r="S19" i="4"/>
  <c r="G16" i="7" s="1"/>
  <c r="T19" i="4"/>
  <c r="I16" i="7" s="1"/>
  <c r="U19" i="4"/>
  <c r="K16" i="7" s="1"/>
  <c r="V19" i="4"/>
  <c r="M16" i="7" s="1"/>
  <c r="W19" i="4"/>
  <c r="O16" i="7" s="1"/>
  <c r="X19" i="4"/>
  <c r="Q16" i="7" s="1"/>
  <c r="R20" i="4"/>
  <c r="E17" i="7" s="1"/>
  <c r="S20" i="4"/>
  <c r="G17" i="7" s="1"/>
  <c r="T20" i="4"/>
  <c r="I17" i="7" s="1"/>
  <c r="U20" i="4"/>
  <c r="K17" i="7" s="1"/>
  <c r="V20" i="4"/>
  <c r="M17" i="7" s="1"/>
  <c r="W20" i="4"/>
  <c r="O17" i="7" s="1"/>
  <c r="X20" i="4"/>
  <c r="Q17" i="7" s="1"/>
  <c r="R21" i="4"/>
  <c r="E18" i="7" s="1"/>
  <c r="S21" i="4"/>
  <c r="G18" i="7" s="1"/>
  <c r="T21" i="4"/>
  <c r="I18" i="7" s="1"/>
  <c r="U21" i="4"/>
  <c r="K18" i="7" s="1"/>
  <c r="V21" i="4"/>
  <c r="M18" i="7" s="1"/>
  <c r="W21" i="4"/>
  <c r="O18" i="7" s="1"/>
  <c r="X21" i="4"/>
  <c r="Q18" i="7" s="1"/>
  <c r="R22" i="4"/>
  <c r="E19" i="7" s="1"/>
  <c r="S22" i="4"/>
  <c r="G19" i="7" s="1"/>
  <c r="T22" i="4"/>
  <c r="I19" i="7" s="1"/>
  <c r="U22" i="4"/>
  <c r="K19" i="7" s="1"/>
  <c r="V22" i="4"/>
  <c r="M19" i="7" s="1"/>
  <c r="W22" i="4"/>
  <c r="O19" i="7" s="1"/>
  <c r="X22" i="4"/>
  <c r="Q19" i="7" s="1"/>
  <c r="Q13" i="4"/>
  <c r="C10" i="7" s="1"/>
  <c r="Q14" i="4"/>
  <c r="C11" i="7" s="1"/>
  <c r="Q15" i="4"/>
  <c r="C12" i="7" s="1"/>
  <c r="Q16" i="4"/>
  <c r="C13" i="7" s="1"/>
  <c r="Q17" i="4"/>
  <c r="C14" i="7" s="1"/>
  <c r="Q18" i="4"/>
  <c r="C15" i="7" s="1"/>
  <c r="Q19" i="4"/>
  <c r="C16" i="7" s="1"/>
  <c r="Q20" i="4"/>
  <c r="C17" i="7" s="1"/>
  <c r="Q21" i="4"/>
  <c r="C18" i="7" s="1"/>
  <c r="Q22" i="4"/>
  <c r="C19" i="7" s="1"/>
  <c r="Q12" i="4"/>
  <c r="C9" i="7" s="1"/>
  <c r="Q10" i="4"/>
  <c r="C7" i="7" s="1"/>
  <c r="Q9" i="4"/>
  <c r="C6" i="7" s="1"/>
  <c r="Q8" i="4"/>
  <c r="C5" i="7" s="1"/>
  <c r="R11" i="4"/>
  <c r="E8" i="7" s="1"/>
  <c r="S11" i="4"/>
  <c r="G8" i="7" s="1"/>
  <c r="T11" i="4"/>
  <c r="I8" i="7" s="1"/>
  <c r="U11" i="4"/>
  <c r="K8" i="7" s="1"/>
  <c r="V11" i="4"/>
  <c r="M8" i="7" s="1"/>
  <c r="W11" i="4"/>
  <c r="O8" i="7" s="1"/>
  <c r="X11" i="4"/>
  <c r="Q8" i="7" s="1"/>
  <c r="X7" i="4"/>
  <c r="Q4" i="7" s="1"/>
  <c r="R7" i="4"/>
  <c r="E4" i="7" s="1"/>
  <c r="S7" i="4"/>
  <c r="G4" i="7" s="1"/>
  <c r="T7" i="4"/>
  <c r="I4" i="7" s="1"/>
  <c r="U7" i="4"/>
  <c r="K4" i="7" s="1"/>
  <c r="V7" i="4"/>
  <c r="M4" i="7" s="1"/>
  <c r="W7" i="4"/>
  <c r="O4" i="7" s="1"/>
  <c r="Q11" i="4"/>
  <c r="C8" i="7" s="1"/>
  <c r="Q7" i="4"/>
  <c r="C4" i="7" s="1"/>
  <c r="BD16" i="5"/>
  <c r="Z13" i="7" s="1"/>
  <c r="BD20" i="5"/>
  <c r="Z17" i="7" s="1"/>
  <c r="AA8" i="5"/>
  <c r="AS8" i="5" s="1"/>
  <c r="D5" i="7" s="1"/>
  <c r="AB8" i="5"/>
  <c r="AT8" i="5" s="1"/>
  <c r="F5" i="7" s="1"/>
  <c r="AC8" i="5"/>
  <c r="AU8" i="5" s="1"/>
  <c r="H5" i="7" s="1"/>
  <c r="AD8" i="5"/>
  <c r="AV8" i="5" s="1"/>
  <c r="J5" i="7" s="1"/>
  <c r="AE8" i="5"/>
  <c r="AW8" i="5" s="1"/>
  <c r="L5" i="7" s="1"/>
  <c r="AF8" i="5"/>
  <c r="AX8" i="5" s="1"/>
  <c r="N5" i="7" s="1"/>
  <c r="AG8" i="5"/>
  <c r="AY8" i="5" s="1"/>
  <c r="P5" i="7" s="1"/>
  <c r="AH8" i="5"/>
  <c r="AZ8" i="5" s="1"/>
  <c r="R5" i="7" s="1"/>
  <c r="AI8" i="5"/>
  <c r="BA8" i="5" s="1"/>
  <c r="T5" i="7" s="1"/>
  <c r="AJ8" i="5"/>
  <c r="BB8" i="5" s="1"/>
  <c r="V5" i="7" s="1"/>
  <c r="AK8" i="5"/>
  <c r="BC8" i="5" s="1"/>
  <c r="X5" i="7" s="1"/>
  <c r="AL8" i="5"/>
  <c r="BD8" i="5" s="1"/>
  <c r="Z5" i="7" s="1"/>
  <c r="AM8" i="5"/>
  <c r="BE8" i="5" s="1"/>
  <c r="AB5" i="7" s="1"/>
  <c r="AN8" i="5"/>
  <c r="BF8" i="5" s="1"/>
  <c r="AD5" i="7" s="1"/>
  <c r="AO8" i="5"/>
  <c r="BG8" i="5" s="1"/>
  <c r="AF5" i="7" s="1"/>
  <c r="AP8" i="5"/>
  <c r="BH8" i="5" s="1"/>
  <c r="AH5" i="7" s="1"/>
  <c r="AA9" i="5"/>
  <c r="AS9" i="5" s="1"/>
  <c r="D6" i="7" s="1"/>
  <c r="AB9" i="5"/>
  <c r="AT9" i="5" s="1"/>
  <c r="F6" i="7" s="1"/>
  <c r="AC9" i="5"/>
  <c r="AU9" i="5" s="1"/>
  <c r="H6" i="7" s="1"/>
  <c r="AD9" i="5"/>
  <c r="AV9" i="5" s="1"/>
  <c r="J6" i="7" s="1"/>
  <c r="AE9" i="5"/>
  <c r="AW9" i="5" s="1"/>
  <c r="L6" i="7" s="1"/>
  <c r="AF9" i="5"/>
  <c r="AX9" i="5" s="1"/>
  <c r="N6" i="7" s="1"/>
  <c r="AG9" i="5"/>
  <c r="AY9" i="5" s="1"/>
  <c r="P6" i="7" s="1"/>
  <c r="AH9" i="5"/>
  <c r="AZ9" i="5" s="1"/>
  <c r="R6" i="7" s="1"/>
  <c r="AI9" i="5"/>
  <c r="BA9" i="5" s="1"/>
  <c r="T6" i="7" s="1"/>
  <c r="AJ9" i="5"/>
  <c r="BB9" i="5" s="1"/>
  <c r="V6" i="7" s="1"/>
  <c r="AK9" i="5"/>
  <c r="BC9" i="5" s="1"/>
  <c r="X6" i="7" s="1"/>
  <c r="AL9" i="5"/>
  <c r="BD9" i="5" s="1"/>
  <c r="Z6" i="7" s="1"/>
  <c r="AM9" i="5"/>
  <c r="BE9" i="5" s="1"/>
  <c r="AB6" i="7" s="1"/>
  <c r="AN9" i="5"/>
  <c r="BF9" i="5" s="1"/>
  <c r="AD6" i="7" s="1"/>
  <c r="AO9" i="5"/>
  <c r="BG9" i="5" s="1"/>
  <c r="AF6" i="7" s="1"/>
  <c r="AP9" i="5"/>
  <c r="BH9" i="5" s="1"/>
  <c r="AH6" i="7" s="1"/>
  <c r="AA10" i="5"/>
  <c r="AS10" i="5" s="1"/>
  <c r="D7" i="7" s="1"/>
  <c r="AB10" i="5"/>
  <c r="AT10" i="5" s="1"/>
  <c r="F7" i="7" s="1"/>
  <c r="AC10" i="5"/>
  <c r="AU10" i="5" s="1"/>
  <c r="H7" i="7" s="1"/>
  <c r="AD10" i="5"/>
  <c r="AV10" i="5" s="1"/>
  <c r="J7" i="7" s="1"/>
  <c r="AE10" i="5"/>
  <c r="AW10" i="5" s="1"/>
  <c r="L7" i="7" s="1"/>
  <c r="AF10" i="5"/>
  <c r="AX10" i="5" s="1"/>
  <c r="N7" i="7" s="1"/>
  <c r="AG10" i="5"/>
  <c r="AY10" i="5" s="1"/>
  <c r="P7" i="7" s="1"/>
  <c r="AH10" i="5"/>
  <c r="AZ10" i="5" s="1"/>
  <c r="R7" i="7" s="1"/>
  <c r="AI10" i="5"/>
  <c r="BA10" i="5" s="1"/>
  <c r="T7" i="7" s="1"/>
  <c r="AJ10" i="5"/>
  <c r="BB10" i="5" s="1"/>
  <c r="V7" i="7" s="1"/>
  <c r="AK10" i="5"/>
  <c r="BC10" i="5" s="1"/>
  <c r="X7" i="7" s="1"/>
  <c r="AL10" i="5"/>
  <c r="BD10" i="5" s="1"/>
  <c r="Z7" i="7" s="1"/>
  <c r="AM10" i="5"/>
  <c r="BE10" i="5" s="1"/>
  <c r="AB7" i="7" s="1"/>
  <c r="AN10" i="5"/>
  <c r="BF10" i="5" s="1"/>
  <c r="AD7" i="7" s="1"/>
  <c r="AO10" i="5"/>
  <c r="BG10" i="5" s="1"/>
  <c r="AF7" i="7" s="1"/>
  <c r="AP10" i="5"/>
  <c r="BH10" i="5" s="1"/>
  <c r="AH7" i="7" s="1"/>
  <c r="AA11" i="5"/>
  <c r="AS11" i="5" s="1"/>
  <c r="D8" i="7" s="1"/>
  <c r="AB11" i="5"/>
  <c r="AT11" i="5" s="1"/>
  <c r="F8" i="7" s="1"/>
  <c r="AC11" i="5"/>
  <c r="AU11" i="5" s="1"/>
  <c r="H8" i="7" s="1"/>
  <c r="AD11" i="5"/>
  <c r="AV11" i="5" s="1"/>
  <c r="J8" i="7" s="1"/>
  <c r="AE11" i="5"/>
  <c r="AW11" i="5" s="1"/>
  <c r="L8" i="7" s="1"/>
  <c r="AF11" i="5"/>
  <c r="AX11" i="5" s="1"/>
  <c r="N8" i="7" s="1"/>
  <c r="AG11" i="5"/>
  <c r="AY11" i="5" s="1"/>
  <c r="P8" i="7" s="1"/>
  <c r="AH11" i="5"/>
  <c r="AZ11" i="5" s="1"/>
  <c r="R8" i="7" s="1"/>
  <c r="AI11" i="5"/>
  <c r="BA11" i="5" s="1"/>
  <c r="T8" i="7" s="1"/>
  <c r="AJ11" i="5"/>
  <c r="BB11" i="5" s="1"/>
  <c r="V8" i="7" s="1"/>
  <c r="AK11" i="5"/>
  <c r="BC11" i="5" s="1"/>
  <c r="X8" i="7" s="1"/>
  <c r="AL11" i="5"/>
  <c r="BD11" i="5" s="1"/>
  <c r="Z8" i="7" s="1"/>
  <c r="AM11" i="5"/>
  <c r="BE11" i="5" s="1"/>
  <c r="AB8" i="7" s="1"/>
  <c r="AN11" i="5"/>
  <c r="BF11" i="5" s="1"/>
  <c r="AD8" i="7" s="1"/>
  <c r="AO11" i="5"/>
  <c r="BG11" i="5" s="1"/>
  <c r="AF8" i="7" s="1"/>
  <c r="AP11" i="5"/>
  <c r="BH11" i="5" s="1"/>
  <c r="AH8" i="7" s="1"/>
  <c r="AA12" i="5"/>
  <c r="AS12" i="5" s="1"/>
  <c r="D9" i="7" s="1"/>
  <c r="AB12" i="5"/>
  <c r="AT12" i="5" s="1"/>
  <c r="F9" i="7" s="1"/>
  <c r="AC12" i="5"/>
  <c r="AU12" i="5" s="1"/>
  <c r="H9" i="7" s="1"/>
  <c r="AD12" i="5"/>
  <c r="AV12" i="5" s="1"/>
  <c r="J9" i="7" s="1"/>
  <c r="AE12" i="5"/>
  <c r="AW12" i="5" s="1"/>
  <c r="L9" i="7" s="1"/>
  <c r="AF12" i="5"/>
  <c r="AX12" i="5" s="1"/>
  <c r="N9" i="7" s="1"/>
  <c r="AG12" i="5"/>
  <c r="AY12" i="5" s="1"/>
  <c r="AH12" i="5"/>
  <c r="AZ12" i="5" s="1"/>
  <c r="R9" i="7" s="1"/>
  <c r="AI12" i="5"/>
  <c r="BA12" i="5" s="1"/>
  <c r="T9" i="7" s="1"/>
  <c r="AJ12" i="5"/>
  <c r="BB12" i="5" s="1"/>
  <c r="V9" i="7" s="1"/>
  <c r="AK12" i="5"/>
  <c r="BC12" i="5" s="1"/>
  <c r="X9" i="7" s="1"/>
  <c r="AL12" i="5"/>
  <c r="BD12" i="5" s="1"/>
  <c r="Z9" i="7" s="1"/>
  <c r="AM12" i="5"/>
  <c r="BE12" i="5" s="1"/>
  <c r="AB9" i="7" s="1"/>
  <c r="AN12" i="5"/>
  <c r="BF12" i="5" s="1"/>
  <c r="AD9" i="7" s="1"/>
  <c r="AO12" i="5"/>
  <c r="BG12" i="5" s="1"/>
  <c r="AF9" i="7" s="1"/>
  <c r="AP12" i="5"/>
  <c r="BH12" i="5" s="1"/>
  <c r="AH9" i="7" s="1"/>
  <c r="AA13" i="5"/>
  <c r="AS13" i="5" s="1"/>
  <c r="D10" i="7" s="1"/>
  <c r="AB13" i="5"/>
  <c r="AT13" i="5" s="1"/>
  <c r="F10" i="7" s="1"/>
  <c r="AC13" i="5"/>
  <c r="AU13" i="5" s="1"/>
  <c r="H10" i="7" s="1"/>
  <c r="AD13" i="5"/>
  <c r="AV13" i="5" s="1"/>
  <c r="J10" i="7" s="1"/>
  <c r="AE13" i="5"/>
  <c r="AW13" i="5" s="1"/>
  <c r="L10" i="7" s="1"/>
  <c r="AF13" i="5"/>
  <c r="AX13" i="5" s="1"/>
  <c r="N10" i="7" s="1"/>
  <c r="AG13" i="5"/>
  <c r="AY13" i="5" s="1"/>
  <c r="P10" i="7" s="1"/>
  <c r="AH13" i="5"/>
  <c r="AZ13" i="5" s="1"/>
  <c r="R10" i="7" s="1"/>
  <c r="AI13" i="5"/>
  <c r="BA13" i="5" s="1"/>
  <c r="T10" i="7" s="1"/>
  <c r="AJ13" i="5"/>
  <c r="BB13" i="5" s="1"/>
  <c r="V10" i="7" s="1"/>
  <c r="AK13" i="5"/>
  <c r="BC13" i="5" s="1"/>
  <c r="X10" i="7" s="1"/>
  <c r="AL13" i="5"/>
  <c r="BD13" i="5" s="1"/>
  <c r="Z10" i="7" s="1"/>
  <c r="AM13" i="5"/>
  <c r="BE13" i="5" s="1"/>
  <c r="AB10" i="7" s="1"/>
  <c r="AN13" i="5"/>
  <c r="BF13" i="5" s="1"/>
  <c r="AD10" i="7" s="1"/>
  <c r="AO13" i="5"/>
  <c r="BG13" i="5" s="1"/>
  <c r="AF10" i="7" s="1"/>
  <c r="AP13" i="5"/>
  <c r="BH13" i="5" s="1"/>
  <c r="AH10" i="7" s="1"/>
  <c r="AA14" i="5"/>
  <c r="AS14" i="5" s="1"/>
  <c r="D11" i="7" s="1"/>
  <c r="AB14" i="5"/>
  <c r="AT14" i="5" s="1"/>
  <c r="F11" i="7" s="1"/>
  <c r="AC14" i="5"/>
  <c r="AU14" i="5" s="1"/>
  <c r="H11" i="7" s="1"/>
  <c r="AD14" i="5"/>
  <c r="AV14" i="5" s="1"/>
  <c r="J11" i="7" s="1"/>
  <c r="AE14" i="5"/>
  <c r="AW14" i="5" s="1"/>
  <c r="L11" i="7" s="1"/>
  <c r="AF14" i="5"/>
  <c r="AX14" i="5" s="1"/>
  <c r="N11" i="7" s="1"/>
  <c r="AG14" i="5"/>
  <c r="AY14" i="5" s="1"/>
  <c r="P11" i="7" s="1"/>
  <c r="AH14" i="5"/>
  <c r="AZ14" i="5" s="1"/>
  <c r="R11" i="7" s="1"/>
  <c r="AI14" i="5"/>
  <c r="BA14" i="5" s="1"/>
  <c r="T11" i="7" s="1"/>
  <c r="AJ14" i="5"/>
  <c r="BB14" i="5" s="1"/>
  <c r="V11" i="7" s="1"/>
  <c r="AK14" i="5"/>
  <c r="BC14" i="5" s="1"/>
  <c r="X11" i="7" s="1"/>
  <c r="AL14" i="5"/>
  <c r="BD14" i="5" s="1"/>
  <c r="Z11" i="7" s="1"/>
  <c r="AM14" i="5"/>
  <c r="BE14" i="5" s="1"/>
  <c r="AB11" i="7" s="1"/>
  <c r="AN14" i="5"/>
  <c r="BF14" i="5" s="1"/>
  <c r="AD11" i="7" s="1"/>
  <c r="AO14" i="5"/>
  <c r="BG14" i="5" s="1"/>
  <c r="AF11" i="7" s="1"/>
  <c r="AP14" i="5"/>
  <c r="BH14" i="5" s="1"/>
  <c r="AH11" i="7" s="1"/>
  <c r="AA15" i="5"/>
  <c r="AS15" i="5" s="1"/>
  <c r="D12" i="7" s="1"/>
  <c r="AB15" i="5"/>
  <c r="AT15" i="5" s="1"/>
  <c r="F12" i="7" s="1"/>
  <c r="AC15" i="5"/>
  <c r="AU15" i="5" s="1"/>
  <c r="H12" i="7" s="1"/>
  <c r="AD15" i="5"/>
  <c r="AV15" i="5" s="1"/>
  <c r="J12" i="7" s="1"/>
  <c r="AE15" i="5"/>
  <c r="AW15" i="5" s="1"/>
  <c r="L12" i="7" s="1"/>
  <c r="AF15" i="5"/>
  <c r="AX15" i="5" s="1"/>
  <c r="N12" i="7" s="1"/>
  <c r="AG15" i="5"/>
  <c r="AY15" i="5" s="1"/>
  <c r="P12" i="7" s="1"/>
  <c r="AH15" i="5"/>
  <c r="AZ15" i="5" s="1"/>
  <c r="R12" i="7" s="1"/>
  <c r="AI15" i="5"/>
  <c r="BA15" i="5" s="1"/>
  <c r="T12" i="7" s="1"/>
  <c r="AJ15" i="5"/>
  <c r="BB15" i="5" s="1"/>
  <c r="V12" i="7" s="1"/>
  <c r="AK15" i="5"/>
  <c r="BC15" i="5" s="1"/>
  <c r="X12" i="7" s="1"/>
  <c r="AL15" i="5"/>
  <c r="BD15" i="5" s="1"/>
  <c r="Z12" i="7" s="1"/>
  <c r="AM15" i="5"/>
  <c r="BE15" i="5" s="1"/>
  <c r="AB12" i="7" s="1"/>
  <c r="AN15" i="5"/>
  <c r="BF15" i="5" s="1"/>
  <c r="AD12" i="7" s="1"/>
  <c r="AO15" i="5"/>
  <c r="BG15" i="5" s="1"/>
  <c r="AF12" i="7" s="1"/>
  <c r="AP15" i="5"/>
  <c r="BH15" i="5" s="1"/>
  <c r="AH12" i="7" s="1"/>
  <c r="AA16" i="5"/>
  <c r="AS16" i="5" s="1"/>
  <c r="D13" i="7" s="1"/>
  <c r="AB16" i="5"/>
  <c r="AT16" i="5" s="1"/>
  <c r="F13" i="7" s="1"/>
  <c r="AC16" i="5"/>
  <c r="AU16" i="5" s="1"/>
  <c r="H13" i="7" s="1"/>
  <c r="AD16" i="5"/>
  <c r="AV16" i="5" s="1"/>
  <c r="J13" i="7" s="1"/>
  <c r="AE16" i="5"/>
  <c r="AW16" i="5" s="1"/>
  <c r="L13" i="7" s="1"/>
  <c r="AF16" i="5"/>
  <c r="AX16" i="5" s="1"/>
  <c r="N13" i="7" s="1"/>
  <c r="AG16" i="5"/>
  <c r="AY16" i="5" s="1"/>
  <c r="P13" i="7" s="1"/>
  <c r="AH16" i="5"/>
  <c r="AZ16" i="5" s="1"/>
  <c r="R13" i="7" s="1"/>
  <c r="AI16" i="5"/>
  <c r="BA16" i="5" s="1"/>
  <c r="T13" i="7" s="1"/>
  <c r="AJ16" i="5"/>
  <c r="BB16" i="5" s="1"/>
  <c r="V13" i="7" s="1"/>
  <c r="AK16" i="5"/>
  <c r="BC16" i="5" s="1"/>
  <c r="X13" i="7" s="1"/>
  <c r="AL16" i="5"/>
  <c r="AM16" i="5"/>
  <c r="BE16" i="5" s="1"/>
  <c r="AB13" i="7" s="1"/>
  <c r="AN16" i="5"/>
  <c r="BF16" i="5" s="1"/>
  <c r="AD13" i="7" s="1"/>
  <c r="AO16" i="5"/>
  <c r="BG16" i="5" s="1"/>
  <c r="AF13" i="7" s="1"/>
  <c r="AP16" i="5"/>
  <c r="BH16" i="5" s="1"/>
  <c r="AH13" i="7" s="1"/>
  <c r="AA17" i="5"/>
  <c r="AS17" i="5" s="1"/>
  <c r="D14" i="7" s="1"/>
  <c r="AB17" i="5"/>
  <c r="AT17" i="5" s="1"/>
  <c r="F14" i="7" s="1"/>
  <c r="AC17" i="5"/>
  <c r="AU17" i="5" s="1"/>
  <c r="H14" i="7" s="1"/>
  <c r="AD17" i="5"/>
  <c r="AV17" i="5" s="1"/>
  <c r="J14" i="7" s="1"/>
  <c r="AE17" i="5"/>
  <c r="AW17" i="5" s="1"/>
  <c r="L14" i="7" s="1"/>
  <c r="AF17" i="5"/>
  <c r="AX17" i="5" s="1"/>
  <c r="N14" i="7" s="1"/>
  <c r="AG17" i="5"/>
  <c r="AY17" i="5" s="1"/>
  <c r="P14" i="7" s="1"/>
  <c r="AH17" i="5"/>
  <c r="AZ17" i="5" s="1"/>
  <c r="R14" i="7" s="1"/>
  <c r="AI17" i="5"/>
  <c r="BA17" i="5" s="1"/>
  <c r="T14" i="7" s="1"/>
  <c r="AJ17" i="5"/>
  <c r="BB17" i="5" s="1"/>
  <c r="V14" i="7" s="1"/>
  <c r="AK17" i="5"/>
  <c r="BC17" i="5" s="1"/>
  <c r="X14" i="7" s="1"/>
  <c r="AL17" i="5"/>
  <c r="BD17" i="5" s="1"/>
  <c r="Z14" i="7" s="1"/>
  <c r="AM17" i="5"/>
  <c r="BE17" i="5" s="1"/>
  <c r="AB14" i="7" s="1"/>
  <c r="AN17" i="5"/>
  <c r="BF17" i="5" s="1"/>
  <c r="AD14" i="7" s="1"/>
  <c r="AO17" i="5"/>
  <c r="BG17" i="5" s="1"/>
  <c r="AF14" i="7" s="1"/>
  <c r="AP17" i="5"/>
  <c r="BH17" i="5" s="1"/>
  <c r="AH14" i="7" s="1"/>
  <c r="AA18" i="5"/>
  <c r="AS18" i="5" s="1"/>
  <c r="D15" i="7" s="1"/>
  <c r="AB18" i="5"/>
  <c r="AT18" i="5" s="1"/>
  <c r="F15" i="7" s="1"/>
  <c r="AC18" i="5"/>
  <c r="AU18" i="5" s="1"/>
  <c r="H15" i="7" s="1"/>
  <c r="AD18" i="5"/>
  <c r="AV18" i="5" s="1"/>
  <c r="J15" i="7" s="1"/>
  <c r="AE18" i="5"/>
  <c r="AW18" i="5" s="1"/>
  <c r="L15" i="7" s="1"/>
  <c r="AF18" i="5"/>
  <c r="AX18" i="5" s="1"/>
  <c r="N15" i="7" s="1"/>
  <c r="AG18" i="5"/>
  <c r="AY18" i="5" s="1"/>
  <c r="P15" i="7" s="1"/>
  <c r="AH18" i="5"/>
  <c r="AZ18" i="5" s="1"/>
  <c r="R15" i="7" s="1"/>
  <c r="AI18" i="5"/>
  <c r="BA18" i="5" s="1"/>
  <c r="T15" i="7" s="1"/>
  <c r="AJ18" i="5"/>
  <c r="BB18" i="5" s="1"/>
  <c r="V15" i="7" s="1"/>
  <c r="AK18" i="5"/>
  <c r="BC18" i="5" s="1"/>
  <c r="X15" i="7" s="1"/>
  <c r="AL18" i="5"/>
  <c r="BD18" i="5" s="1"/>
  <c r="Z15" i="7" s="1"/>
  <c r="AM18" i="5"/>
  <c r="BE18" i="5" s="1"/>
  <c r="AB15" i="7" s="1"/>
  <c r="AN18" i="5"/>
  <c r="BF18" i="5" s="1"/>
  <c r="AD15" i="7" s="1"/>
  <c r="AO18" i="5"/>
  <c r="BG18" i="5" s="1"/>
  <c r="AF15" i="7" s="1"/>
  <c r="AP18" i="5"/>
  <c r="BH18" i="5" s="1"/>
  <c r="AH15" i="7" s="1"/>
  <c r="AA19" i="5"/>
  <c r="AS19" i="5" s="1"/>
  <c r="D16" i="7" s="1"/>
  <c r="AB19" i="5"/>
  <c r="AT19" i="5" s="1"/>
  <c r="F16" i="7" s="1"/>
  <c r="AC19" i="5"/>
  <c r="AU19" i="5" s="1"/>
  <c r="H16" i="7" s="1"/>
  <c r="AD19" i="5"/>
  <c r="AV19" i="5" s="1"/>
  <c r="J16" i="7" s="1"/>
  <c r="AE19" i="5"/>
  <c r="AW19" i="5" s="1"/>
  <c r="L16" i="7" s="1"/>
  <c r="AF19" i="5"/>
  <c r="AX19" i="5" s="1"/>
  <c r="N16" i="7" s="1"/>
  <c r="AG19" i="5"/>
  <c r="AY19" i="5" s="1"/>
  <c r="P16" i="7" s="1"/>
  <c r="AH19" i="5"/>
  <c r="AZ19" i="5" s="1"/>
  <c r="R16" i="7" s="1"/>
  <c r="AI19" i="5"/>
  <c r="BA19" i="5" s="1"/>
  <c r="T16" i="7" s="1"/>
  <c r="AJ19" i="5"/>
  <c r="BB19" i="5" s="1"/>
  <c r="V16" i="7" s="1"/>
  <c r="AK19" i="5"/>
  <c r="BC19" i="5" s="1"/>
  <c r="X16" i="7" s="1"/>
  <c r="AL19" i="5"/>
  <c r="BD19" i="5" s="1"/>
  <c r="Z16" i="7" s="1"/>
  <c r="AM19" i="5"/>
  <c r="BE19" i="5" s="1"/>
  <c r="AB16" i="7" s="1"/>
  <c r="AN19" i="5"/>
  <c r="BF19" i="5" s="1"/>
  <c r="AD16" i="7" s="1"/>
  <c r="AO19" i="5"/>
  <c r="BG19" i="5" s="1"/>
  <c r="AF16" i="7" s="1"/>
  <c r="AP19" i="5"/>
  <c r="BH19" i="5" s="1"/>
  <c r="AH16" i="7" s="1"/>
  <c r="AA20" i="5"/>
  <c r="AS20" i="5" s="1"/>
  <c r="D17" i="7" s="1"/>
  <c r="AB20" i="5"/>
  <c r="AT20" i="5" s="1"/>
  <c r="F17" i="7" s="1"/>
  <c r="AC20" i="5"/>
  <c r="AU20" i="5" s="1"/>
  <c r="H17" i="7" s="1"/>
  <c r="AD20" i="5"/>
  <c r="AV20" i="5" s="1"/>
  <c r="J17" i="7" s="1"/>
  <c r="AE20" i="5"/>
  <c r="AW20" i="5" s="1"/>
  <c r="L17" i="7" s="1"/>
  <c r="AF20" i="5"/>
  <c r="AX20" i="5" s="1"/>
  <c r="N17" i="7" s="1"/>
  <c r="AG20" i="5"/>
  <c r="AY20" i="5" s="1"/>
  <c r="P17" i="7" s="1"/>
  <c r="AH20" i="5"/>
  <c r="AZ20" i="5" s="1"/>
  <c r="R17" i="7" s="1"/>
  <c r="AI20" i="5"/>
  <c r="BA20" i="5" s="1"/>
  <c r="T17" i="7" s="1"/>
  <c r="AJ20" i="5"/>
  <c r="BB20" i="5" s="1"/>
  <c r="V17" i="7" s="1"/>
  <c r="AK20" i="5"/>
  <c r="BC20" i="5" s="1"/>
  <c r="X17" i="7" s="1"/>
  <c r="AL20" i="5"/>
  <c r="AM20" i="5"/>
  <c r="BE20" i="5" s="1"/>
  <c r="AB17" i="7" s="1"/>
  <c r="AN20" i="5"/>
  <c r="BF20" i="5" s="1"/>
  <c r="AD17" i="7" s="1"/>
  <c r="AO20" i="5"/>
  <c r="BG20" i="5" s="1"/>
  <c r="AF17" i="7" s="1"/>
  <c r="AP20" i="5"/>
  <c r="BH20" i="5" s="1"/>
  <c r="AH17" i="7" s="1"/>
  <c r="AA21" i="5"/>
  <c r="AS21" i="5" s="1"/>
  <c r="D18" i="7" s="1"/>
  <c r="AB21" i="5"/>
  <c r="AT21" i="5" s="1"/>
  <c r="F18" i="7" s="1"/>
  <c r="AC21" i="5"/>
  <c r="AU21" i="5" s="1"/>
  <c r="H18" i="7" s="1"/>
  <c r="AD21" i="5"/>
  <c r="AV21" i="5" s="1"/>
  <c r="J18" i="7" s="1"/>
  <c r="AE21" i="5"/>
  <c r="AW21" i="5" s="1"/>
  <c r="L18" i="7" s="1"/>
  <c r="AF21" i="5"/>
  <c r="AX21" i="5" s="1"/>
  <c r="N18" i="7" s="1"/>
  <c r="AG21" i="5"/>
  <c r="AY21" i="5" s="1"/>
  <c r="P18" i="7" s="1"/>
  <c r="AH21" i="5"/>
  <c r="AZ21" i="5" s="1"/>
  <c r="R18" i="7" s="1"/>
  <c r="AI21" i="5"/>
  <c r="BA21" i="5" s="1"/>
  <c r="T18" i="7" s="1"/>
  <c r="AJ21" i="5"/>
  <c r="BB21" i="5" s="1"/>
  <c r="V18" i="7" s="1"/>
  <c r="AK21" i="5"/>
  <c r="BC21" i="5" s="1"/>
  <c r="X18" i="7" s="1"/>
  <c r="AL21" i="5"/>
  <c r="BD21" i="5" s="1"/>
  <c r="Z18" i="7" s="1"/>
  <c r="AM21" i="5"/>
  <c r="BE21" i="5" s="1"/>
  <c r="AB18" i="7" s="1"/>
  <c r="AN21" i="5"/>
  <c r="BF21" i="5" s="1"/>
  <c r="AD18" i="7" s="1"/>
  <c r="AO21" i="5"/>
  <c r="BG21" i="5" s="1"/>
  <c r="AF18" i="7" s="1"/>
  <c r="AP21" i="5"/>
  <c r="BH21" i="5" s="1"/>
  <c r="AH18" i="7" s="1"/>
  <c r="AA22" i="5"/>
  <c r="AS22" i="5" s="1"/>
  <c r="D19" i="7" s="1"/>
  <c r="AB22" i="5"/>
  <c r="AT22" i="5" s="1"/>
  <c r="F19" i="7" s="1"/>
  <c r="AC22" i="5"/>
  <c r="AU22" i="5" s="1"/>
  <c r="H19" i="7" s="1"/>
  <c r="AD22" i="5"/>
  <c r="AV22" i="5" s="1"/>
  <c r="J19" i="7" s="1"/>
  <c r="AE22" i="5"/>
  <c r="AW22" i="5" s="1"/>
  <c r="L19" i="7" s="1"/>
  <c r="AF22" i="5"/>
  <c r="AX22" i="5" s="1"/>
  <c r="N19" i="7" s="1"/>
  <c r="AG22" i="5"/>
  <c r="AY22" i="5" s="1"/>
  <c r="P19" i="7" s="1"/>
  <c r="AH22" i="5"/>
  <c r="AZ22" i="5" s="1"/>
  <c r="R19" i="7" s="1"/>
  <c r="AI22" i="5"/>
  <c r="BA22" i="5" s="1"/>
  <c r="T19" i="7" s="1"/>
  <c r="AJ22" i="5"/>
  <c r="BB22" i="5" s="1"/>
  <c r="V19" i="7" s="1"/>
  <c r="AK22" i="5"/>
  <c r="BC22" i="5" s="1"/>
  <c r="X19" i="7" s="1"/>
  <c r="AL22" i="5"/>
  <c r="BD22" i="5" s="1"/>
  <c r="Z19" i="7" s="1"/>
  <c r="AM22" i="5"/>
  <c r="BE22" i="5" s="1"/>
  <c r="AB19" i="7" s="1"/>
  <c r="AN22" i="5"/>
  <c r="BF22" i="5" s="1"/>
  <c r="AD19" i="7" s="1"/>
  <c r="AO22" i="5"/>
  <c r="BG22" i="5" s="1"/>
  <c r="AF19" i="7" s="1"/>
  <c r="AP22" i="5"/>
  <c r="BH22" i="5" s="1"/>
  <c r="AH19" i="7" s="1"/>
  <c r="Z9" i="5"/>
  <c r="AR9" i="5" s="1"/>
  <c r="B6" i="7" s="1"/>
  <c r="Z10" i="5"/>
  <c r="AR10" i="5" s="1"/>
  <c r="B7" i="7" s="1"/>
  <c r="Z11" i="5"/>
  <c r="AR11" i="5" s="1"/>
  <c r="B8" i="7" s="1"/>
  <c r="Z12" i="5"/>
  <c r="AR12" i="5" s="1"/>
  <c r="B9" i="7" s="1"/>
  <c r="Z13" i="5"/>
  <c r="AR13" i="5" s="1"/>
  <c r="B10" i="7" s="1"/>
  <c r="Z14" i="5"/>
  <c r="AR14" i="5" s="1"/>
  <c r="B11" i="7" s="1"/>
  <c r="Z15" i="5"/>
  <c r="AR15" i="5" s="1"/>
  <c r="B12" i="7" s="1"/>
  <c r="Z16" i="5"/>
  <c r="AR16" i="5" s="1"/>
  <c r="B13" i="7" s="1"/>
  <c r="Z17" i="5"/>
  <c r="AR17" i="5" s="1"/>
  <c r="B14" i="7" s="1"/>
  <c r="Z18" i="5"/>
  <c r="AR18" i="5" s="1"/>
  <c r="B15" i="7" s="1"/>
  <c r="Z19" i="5"/>
  <c r="AR19" i="5" s="1"/>
  <c r="B16" i="7" s="1"/>
  <c r="Z20" i="5"/>
  <c r="AR20" i="5" s="1"/>
  <c r="B17" i="7" s="1"/>
  <c r="Z21" i="5"/>
  <c r="AR21" i="5" s="1"/>
  <c r="B18" i="7" s="1"/>
  <c r="Z22" i="5"/>
  <c r="AR22" i="5" s="1"/>
  <c r="B19" i="7" s="1"/>
  <c r="Z8" i="5"/>
  <c r="AR8" i="5" s="1"/>
  <c r="B5" i="7" s="1"/>
  <c r="AP7" i="5"/>
  <c r="BH7" i="5" s="1"/>
  <c r="AH4" i="7" s="1"/>
  <c r="AA7" i="5"/>
  <c r="AS7" i="5" s="1"/>
  <c r="D4" i="7" s="1"/>
  <c r="AB7" i="5"/>
  <c r="AT7" i="5" s="1"/>
  <c r="F4" i="7" s="1"/>
  <c r="AC7" i="5"/>
  <c r="AU7" i="5" s="1"/>
  <c r="H4" i="7" s="1"/>
  <c r="AD7" i="5"/>
  <c r="AV7" i="5" s="1"/>
  <c r="J4" i="7" s="1"/>
  <c r="AE7" i="5"/>
  <c r="AW7" i="5" s="1"/>
  <c r="L4" i="7" s="1"/>
  <c r="AF7" i="5"/>
  <c r="AX7" i="5" s="1"/>
  <c r="N4" i="7" s="1"/>
  <c r="AG7" i="5"/>
  <c r="AY7" i="5" s="1"/>
  <c r="P4" i="7" s="1"/>
  <c r="AH7" i="5"/>
  <c r="AZ7" i="5" s="1"/>
  <c r="R4" i="7" s="1"/>
  <c r="AI7" i="5"/>
  <c r="BA7" i="5" s="1"/>
  <c r="T4" i="7" s="1"/>
  <c r="AJ7" i="5"/>
  <c r="BB7" i="5" s="1"/>
  <c r="V4" i="7" s="1"/>
  <c r="AK7" i="5"/>
  <c r="BC7" i="5" s="1"/>
  <c r="X4" i="7" s="1"/>
  <c r="AL7" i="5"/>
  <c r="BD7" i="5" s="1"/>
  <c r="Z4" i="7" s="1"/>
  <c r="AM7" i="5"/>
  <c r="BE7" i="5" s="1"/>
  <c r="AB4" i="7" s="1"/>
  <c r="AB20" i="7" s="1"/>
  <c r="AN7" i="5"/>
  <c r="BF7" i="5" s="1"/>
  <c r="AD4" i="7" s="1"/>
  <c r="AO7" i="5"/>
  <c r="BG7" i="5" s="1"/>
  <c r="AF4" i="7" s="1"/>
  <c r="Z7" i="5"/>
  <c r="AR7" i="5" s="1"/>
  <c r="B4" i="7" s="1"/>
  <c r="AE20" i="7"/>
  <c r="AI20" i="7"/>
  <c r="W11" i="6"/>
  <c r="P11" i="6"/>
  <c r="Q11" i="6"/>
  <c r="R11" i="6"/>
  <c r="S11" i="6"/>
  <c r="T11" i="6"/>
  <c r="U11" i="6"/>
  <c r="V11" i="6"/>
  <c r="O11" i="6"/>
  <c r="O9" i="6"/>
  <c r="P9" i="6"/>
  <c r="Q9" i="6"/>
  <c r="R9" i="6"/>
  <c r="S9" i="6"/>
  <c r="T9" i="6"/>
  <c r="U9" i="6"/>
  <c r="V9" i="6"/>
  <c r="W9" i="6"/>
  <c r="O10" i="6"/>
  <c r="P10" i="6"/>
  <c r="Q10" i="6"/>
  <c r="R10" i="6"/>
  <c r="S10" i="6"/>
  <c r="T10" i="6"/>
  <c r="U10" i="6"/>
  <c r="V10" i="6"/>
  <c r="W10" i="6"/>
  <c r="O12" i="6"/>
  <c r="P12" i="6"/>
  <c r="Q12" i="6"/>
  <c r="R12" i="6"/>
  <c r="S12" i="6"/>
  <c r="T12" i="6"/>
  <c r="U12" i="6"/>
  <c r="V12" i="6"/>
  <c r="W12" i="6"/>
  <c r="O13" i="6"/>
  <c r="P13" i="6"/>
  <c r="Q13" i="6"/>
  <c r="R13" i="6"/>
  <c r="S13" i="6"/>
  <c r="T13" i="6"/>
  <c r="U13" i="6"/>
  <c r="V13" i="6"/>
  <c r="W13" i="6"/>
  <c r="O14" i="6"/>
  <c r="P14" i="6"/>
  <c r="Q14" i="6"/>
  <c r="R14" i="6"/>
  <c r="S14" i="6"/>
  <c r="T14" i="6"/>
  <c r="U14" i="6"/>
  <c r="V14" i="6"/>
  <c r="W14" i="6"/>
  <c r="O15" i="6"/>
  <c r="P15" i="6"/>
  <c r="Q15" i="6"/>
  <c r="R15" i="6"/>
  <c r="S15" i="6"/>
  <c r="T15" i="6"/>
  <c r="U15" i="6"/>
  <c r="V15" i="6"/>
  <c r="W15" i="6"/>
  <c r="O16" i="6"/>
  <c r="P16" i="6"/>
  <c r="Q16" i="6"/>
  <c r="R16" i="6"/>
  <c r="S16" i="6"/>
  <c r="T16" i="6"/>
  <c r="U16" i="6"/>
  <c r="V16" i="6"/>
  <c r="W16" i="6"/>
  <c r="O17" i="6"/>
  <c r="P17" i="6"/>
  <c r="Q17" i="6"/>
  <c r="R17" i="6"/>
  <c r="S17" i="6"/>
  <c r="T17" i="6"/>
  <c r="U17" i="6"/>
  <c r="V17" i="6"/>
  <c r="W17" i="6"/>
  <c r="O18" i="6"/>
  <c r="P18" i="6"/>
  <c r="Q18" i="6"/>
  <c r="R18" i="6"/>
  <c r="S18" i="6"/>
  <c r="T18" i="6"/>
  <c r="U18" i="6"/>
  <c r="V18" i="6"/>
  <c r="W18" i="6"/>
  <c r="O19" i="6"/>
  <c r="P19" i="6"/>
  <c r="Q19" i="6"/>
  <c r="R19" i="6"/>
  <c r="S19" i="6"/>
  <c r="T19" i="6"/>
  <c r="U19" i="6"/>
  <c r="V19" i="6"/>
  <c r="W19" i="6"/>
  <c r="O20" i="6"/>
  <c r="P20" i="6"/>
  <c r="Q20" i="6"/>
  <c r="R20" i="6"/>
  <c r="S20" i="6"/>
  <c r="T20" i="6"/>
  <c r="U20" i="6"/>
  <c r="V20" i="6"/>
  <c r="W20" i="6"/>
  <c r="O21" i="6"/>
  <c r="P21" i="6"/>
  <c r="Q21" i="6"/>
  <c r="R21" i="6"/>
  <c r="S21" i="6"/>
  <c r="T21" i="6"/>
  <c r="U21" i="6"/>
  <c r="V21" i="6"/>
  <c r="W21" i="6"/>
  <c r="O22" i="6"/>
  <c r="P22" i="6"/>
  <c r="Q22" i="6"/>
  <c r="R22" i="6"/>
  <c r="S22" i="6"/>
  <c r="T22" i="6"/>
  <c r="U22" i="6"/>
  <c r="V22" i="6"/>
  <c r="W22" i="6"/>
  <c r="P8" i="6"/>
  <c r="Q8" i="6"/>
  <c r="R8" i="6"/>
  <c r="S8" i="6"/>
  <c r="T8" i="6"/>
  <c r="U8" i="6"/>
  <c r="V8" i="6"/>
  <c r="W8" i="6"/>
  <c r="O8" i="6"/>
  <c r="W7" i="6"/>
  <c r="P7" i="6"/>
  <c r="Q7" i="6"/>
  <c r="R7" i="6"/>
  <c r="S7" i="6"/>
  <c r="T7" i="6"/>
  <c r="U7" i="6"/>
  <c r="V7" i="6"/>
  <c r="O7" i="6"/>
  <c r="AC20" i="7" l="1"/>
  <c r="W20" i="7"/>
  <c r="Y20" i="7"/>
  <c r="AA20" i="7"/>
  <c r="AH20" i="7"/>
  <c r="AH21" i="7" s="1"/>
  <c r="AB21" i="7"/>
  <c r="AG20" i="7"/>
  <c r="T20" i="7"/>
  <c r="Z20" i="7"/>
  <c r="Z21" i="7" s="1"/>
  <c r="V20" i="7"/>
  <c r="V21" i="7" s="1"/>
  <c r="B20" i="7"/>
  <c r="R20" i="7"/>
  <c r="AF20" i="7"/>
  <c r="S20" i="7"/>
  <c r="U20" i="7"/>
  <c r="X20" i="7"/>
  <c r="X21" i="7" s="1"/>
  <c r="AD20" i="7"/>
  <c r="AD21" i="7" s="1"/>
  <c r="L20" i="7"/>
  <c r="H20" i="7"/>
  <c r="M20" i="7"/>
  <c r="P20" i="7"/>
  <c r="D20" i="7"/>
  <c r="F20" i="7"/>
  <c r="J20" i="7"/>
  <c r="N20" i="7"/>
  <c r="K20" i="7"/>
  <c r="I20" i="7"/>
  <c r="H21" i="7" s="1"/>
  <c r="E20" i="7"/>
  <c r="G20" i="7"/>
  <c r="O20" i="7"/>
  <c r="C20" i="7"/>
  <c r="B21" i="7" s="1"/>
  <c r="Q20" i="7"/>
  <c r="AF21" i="7" l="1"/>
  <c r="T21" i="7"/>
  <c r="R21" i="7"/>
  <c r="P21" i="7"/>
  <c r="J21" i="7"/>
  <c r="D21" i="7"/>
  <c r="L21" i="7"/>
  <c r="N21" i="7"/>
  <c r="F21" i="7"/>
</calcChain>
</file>

<file path=xl/sharedStrings.xml><?xml version="1.0" encoding="utf-8"?>
<sst xmlns="http://schemas.openxmlformats.org/spreadsheetml/2006/main" count="2749" uniqueCount="357">
  <si>
    <t xml:space="preserve">     2,3,7,8-TCDD</t>
  </si>
  <si>
    <t xml:space="preserve">     1,2,3,7,8-PeCDD</t>
  </si>
  <si>
    <t xml:space="preserve">     1,2,3,4,7,8-HxCDD</t>
  </si>
  <si>
    <t xml:space="preserve">     1,2,3,6,7,8-HxCDD</t>
  </si>
  <si>
    <t xml:space="preserve">     1,2,3,7,8,9-HxCDD</t>
  </si>
  <si>
    <t xml:space="preserve">     1,2,3,4,6,7,8-HpCDD</t>
  </si>
  <si>
    <t xml:space="preserve">     OCDD</t>
  </si>
  <si>
    <t xml:space="preserve">     2,3,7,8-TCDF</t>
  </si>
  <si>
    <t xml:space="preserve">     1,2,3,7,8-PeCDF</t>
  </si>
  <si>
    <t xml:space="preserve">     2,3,4,7,8-PeCDF</t>
  </si>
  <si>
    <t xml:space="preserve">     1,2,3,4,7,8-HxCDF</t>
  </si>
  <si>
    <t xml:space="preserve">     1,2,3,6,7,8-HxCDF</t>
  </si>
  <si>
    <t xml:space="preserve">     1,2,3,7,8,9-HxCDF</t>
  </si>
  <si>
    <t xml:space="preserve">     2,3,4,6,7,8-HxCDF</t>
  </si>
  <si>
    <t xml:space="preserve">     1,2,3,4,6,7,8-HpCDF</t>
  </si>
  <si>
    <t xml:space="preserve">     1,2,3,4,7,8,9-HpCDF</t>
  </si>
  <si>
    <t xml:space="preserve">     OCDF</t>
  </si>
  <si>
    <t>Unit</t>
  </si>
  <si>
    <t>Sample:</t>
  </si>
  <si>
    <t>Lab-ID:</t>
  </si>
  <si>
    <t>&lt; 0,5</t>
  </si>
  <si>
    <t>Biochar</t>
  </si>
  <si>
    <t>Samplename</t>
  </si>
  <si>
    <t>mg/kg</t>
  </si>
  <si>
    <t xml:space="preserve">     Acenaphthylene</t>
  </si>
  <si>
    <t xml:space="preserve">     Naphthalene</t>
  </si>
  <si>
    <t xml:space="preserve">     Acenaphthene</t>
  </si>
  <si>
    <t xml:space="preserve">     Fluorene</t>
  </si>
  <si>
    <t xml:space="preserve">     Phenanthrene</t>
  </si>
  <si>
    <t xml:space="preserve">     Anthracene</t>
  </si>
  <si>
    <t xml:space="preserve">     Fluoranthene</t>
  </si>
  <si>
    <t xml:space="preserve">     Pyrene</t>
  </si>
  <si>
    <t xml:space="preserve">     Benz(a)anthracene</t>
  </si>
  <si>
    <t xml:space="preserve">     Chrysene</t>
  </si>
  <si>
    <t xml:space="preserve">     Benzo(b)fluoranthene</t>
  </si>
  <si>
    <t xml:space="preserve">     Benzo(k)fluoranthene</t>
  </si>
  <si>
    <t xml:space="preserve">     Benzo(a)pyrene</t>
  </si>
  <si>
    <t xml:space="preserve">     Indeno(1,2,3-cd)pyrene</t>
  </si>
  <si>
    <t xml:space="preserve">     Benzo(ghi)perylene</t>
  </si>
  <si>
    <t>GW-BC-500</t>
  </si>
  <si>
    <t>0236//22-1A</t>
  </si>
  <si>
    <t>0236//22-1B</t>
  </si>
  <si>
    <t>0236//22-1C</t>
  </si>
  <si>
    <t>GW-BC-600</t>
  </si>
  <si>
    <t>0236//22-2A</t>
  </si>
  <si>
    <t>0236//22-2B</t>
  </si>
  <si>
    <t>0236//22-2C</t>
  </si>
  <si>
    <t>GW-BC-800</t>
  </si>
  <si>
    <t>0236//22-3A</t>
  </si>
  <si>
    <t>0236//22-3B</t>
  </si>
  <si>
    <t>0236//22-3C</t>
  </si>
  <si>
    <t>0236//22-4A</t>
  </si>
  <si>
    <t>DMFR-BC-600</t>
  </si>
  <si>
    <t>0236//22-4B</t>
  </si>
  <si>
    <t>0236//22-4C</t>
  </si>
  <si>
    <t>0236//22-5A</t>
  </si>
  <si>
    <t>DMFR-BC-800</t>
  </si>
  <si>
    <t>0236//22-5B</t>
  </si>
  <si>
    <t>0236//22-5C</t>
  </si>
  <si>
    <t>VS-BC-600</t>
  </si>
  <si>
    <t>0236//22-6A</t>
  </si>
  <si>
    <t>0236//22-6B</t>
  </si>
  <si>
    <t>0236//22-6C</t>
  </si>
  <si>
    <t>VS-BC-760</t>
  </si>
  <si>
    <t>0236//22-7A</t>
  </si>
  <si>
    <t>0236//22-7B</t>
  </si>
  <si>
    <t>0236//22-7C</t>
  </si>
  <si>
    <t>WT-BC-500</t>
  </si>
  <si>
    <t>0236//22-8A</t>
  </si>
  <si>
    <t>0236//22-8B</t>
  </si>
  <si>
    <t>0236//22-8C</t>
  </si>
  <si>
    <t>WT-BC-600</t>
  </si>
  <si>
    <t>0236//22-9A</t>
  </si>
  <si>
    <t>0236//22-9B</t>
  </si>
  <si>
    <t>0236//22-9C</t>
  </si>
  <si>
    <t>WT-BC-700</t>
  </si>
  <si>
    <t>0236//22-10A</t>
  </si>
  <si>
    <t>0236//22-10B</t>
  </si>
  <si>
    <t>0236//22-10C</t>
  </si>
  <si>
    <t>WT-BC-800</t>
  </si>
  <si>
    <t>0236//22-11A</t>
  </si>
  <si>
    <t>0236//22-11B</t>
  </si>
  <si>
    <t>0236//22-11C</t>
  </si>
  <si>
    <t>0236//22-12A</t>
  </si>
  <si>
    <t>DSL-BC-500</t>
  </si>
  <si>
    <t>0236//22-12B</t>
  </si>
  <si>
    <t>0236//22-12C</t>
  </si>
  <si>
    <t>DSL-BC-600</t>
  </si>
  <si>
    <t>0236//22-13A</t>
  </si>
  <si>
    <t>0236//22-13B</t>
  </si>
  <si>
    <t>0236//22-13C</t>
  </si>
  <si>
    <t>DSL-BC-700</t>
  </si>
  <si>
    <t>0236//22-14A</t>
  </si>
  <si>
    <t>0236//22-14B</t>
  </si>
  <si>
    <t>0236//22-14C</t>
  </si>
  <si>
    <t>DSL-BC-800</t>
  </si>
  <si>
    <t>0236//22-15A</t>
  </si>
  <si>
    <t>0236//22-15B</t>
  </si>
  <si>
    <t>MS-BC-500</t>
  </si>
  <si>
    <t>0236//22-16A</t>
  </si>
  <si>
    <t>0236//22-16B</t>
  </si>
  <si>
    <t>0236//22-16C</t>
  </si>
  <si>
    <t>MS-BC-600</t>
  </si>
  <si>
    <t>0236//22-17A</t>
  </si>
  <si>
    <t>0236//22-17B</t>
  </si>
  <si>
    <t>0236//22-17C</t>
  </si>
  <si>
    <t>MS-BC-700</t>
  </si>
  <si>
    <t>0236//22-18A</t>
  </si>
  <si>
    <t>0236//22-18B</t>
  </si>
  <si>
    <t>0236//22-18C</t>
  </si>
  <si>
    <t>MS-BC-800</t>
  </si>
  <si>
    <t>0236//22-19A</t>
  </si>
  <si>
    <t>0236//22-19B</t>
  </si>
  <si>
    <t>0236//22-19C</t>
  </si>
  <si>
    <t>GW-F</t>
  </si>
  <si>
    <t>0236//22-20A</t>
  </si>
  <si>
    <t>0236//22-20B</t>
  </si>
  <si>
    <t>0236//22-20C</t>
  </si>
  <si>
    <t>Dried Garden waste</t>
  </si>
  <si>
    <t>WT-F</t>
  </si>
  <si>
    <t>Dries Waste Wood</t>
  </si>
  <si>
    <t>0236//22-21A</t>
  </si>
  <si>
    <t>0236//22-21B</t>
  </si>
  <si>
    <t>0236//22-21C</t>
  </si>
  <si>
    <t>DMFR-F</t>
  </si>
  <si>
    <t>0236//22-22A</t>
  </si>
  <si>
    <t>0236//22-22B</t>
  </si>
  <si>
    <t>0236//22-22C</t>
  </si>
  <si>
    <t>VS-F</t>
  </si>
  <si>
    <t>0236//22-23A</t>
  </si>
  <si>
    <t>0236//22-23B</t>
  </si>
  <si>
    <t>0236//22-23C</t>
  </si>
  <si>
    <t>Dried reject from food waste</t>
  </si>
  <si>
    <t>Dried lime stabilized sewage sludge</t>
  </si>
  <si>
    <t>Dried digested sewage sludge</t>
  </si>
  <si>
    <t>DSL-F</t>
  </si>
  <si>
    <t>0236//22-24A</t>
  </si>
  <si>
    <t>0236//22-24B</t>
  </si>
  <si>
    <t>0236//22-24C</t>
  </si>
  <si>
    <t>MS-F</t>
  </si>
  <si>
    <t>Dried sewage sludge</t>
  </si>
  <si>
    <t>0236//22-25A</t>
  </si>
  <si>
    <t>0236//22-25B</t>
  </si>
  <si>
    <t>0236//22-25C</t>
  </si>
  <si>
    <t>ug/sample</t>
  </si>
  <si>
    <t>PUF</t>
  </si>
  <si>
    <t>GW-500</t>
  </si>
  <si>
    <t>0236//22-26</t>
  </si>
  <si>
    <t>0236//22-27</t>
  </si>
  <si>
    <t>0236//22-28</t>
  </si>
  <si>
    <t>0236//22-29</t>
  </si>
  <si>
    <t>0236//22-30</t>
  </si>
  <si>
    <t>0236//22-31</t>
  </si>
  <si>
    <t>0236//22-32</t>
  </si>
  <si>
    <t>0236//22-33</t>
  </si>
  <si>
    <t>GW-800</t>
  </si>
  <si>
    <t>WT-500</t>
  </si>
  <si>
    <t>WT-600</t>
  </si>
  <si>
    <t>WT-700</t>
  </si>
  <si>
    <t>WT-800</t>
  </si>
  <si>
    <t>DMFR-600</t>
  </si>
  <si>
    <t>DMFR-800</t>
  </si>
  <si>
    <t>GFF</t>
  </si>
  <si>
    <t>0236//22-34</t>
  </si>
  <si>
    <t>0236//22-35</t>
  </si>
  <si>
    <t>0236//22-36</t>
  </si>
  <si>
    <t>0236//22-37</t>
  </si>
  <si>
    <t>0236//22-38</t>
  </si>
  <si>
    <t>0236//22-39</t>
  </si>
  <si>
    <t>0236//22-40</t>
  </si>
  <si>
    <t>0236//22-41</t>
  </si>
  <si>
    <t>DSL-500</t>
  </si>
  <si>
    <t>0236//22-42</t>
  </si>
  <si>
    <t>DSL-600</t>
  </si>
  <si>
    <t>0236//22-43</t>
  </si>
  <si>
    <t>VS-600</t>
  </si>
  <si>
    <t>0236//22-44</t>
  </si>
  <si>
    <t>VS-760</t>
  </si>
  <si>
    <t>0236//22-45</t>
  </si>
  <si>
    <t>MS-500</t>
  </si>
  <si>
    <t>0236//22-46</t>
  </si>
  <si>
    <t>MS-700</t>
  </si>
  <si>
    <t>0236//22-47</t>
  </si>
  <si>
    <t>MS-800</t>
  </si>
  <si>
    <t>MS-600</t>
  </si>
  <si>
    <t>DSL-700</t>
  </si>
  <si>
    <t>0236//22-48</t>
  </si>
  <si>
    <t>0236//22-49</t>
  </si>
  <si>
    <t>0236//22-50</t>
  </si>
  <si>
    <t>XAD</t>
  </si>
  <si>
    <t>0236//22-51</t>
  </si>
  <si>
    <t>0236//22-52</t>
  </si>
  <si>
    <t>0236//22-53</t>
  </si>
  <si>
    <t>0236//22-54</t>
  </si>
  <si>
    <t>0236//22-55</t>
  </si>
  <si>
    <t>0236//22-56</t>
  </si>
  <si>
    <t>0236//22-57</t>
  </si>
  <si>
    <t>0236//22-58</t>
  </si>
  <si>
    <t>0236//22-59</t>
  </si>
  <si>
    <t>0236//22-60</t>
  </si>
  <si>
    <t>Blank</t>
  </si>
  <si>
    <t>0236//22-61</t>
  </si>
  <si>
    <t>0236//22-62</t>
  </si>
  <si>
    <t>0236//22-63</t>
  </si>
  <si>
    <t>0236//22-64</t>
  </si>
  <si>
    <t>0236//22-65</t>
  </si>
  <si>
    <t>0236//22-66</t>
  </si>
  <si>
    <t>0236//22-67</t>
  </si>
  <si>
    <t>0236//22-68</t>
  </si>
  <si>
    <t xml:space="preserve">     PCB28</t>
  </si>
  <si>
    <t xml:space="preserve">     PCB118</t>
  </si>
  <si>
    <t xml:space="preserve">     PCB52</t>
  </si>
  <si>
    <t xml:space="preserve">     PCB101</t>
  </si>
  <si>
    <t xml:space="preserve">     PCB138</t>
  </si>
  <si>
    <t xml:space="preserve">     PCB153</t>
  </si>
  <si>
    <t xml:space="preserve">     PCB180</t>
  </si>
  <si>
    <t>ULS</t>
  </si>
  <si>
    <t>0236//22-69C</t>
  </si>
  <si>
    <t>0236//22-69A</t>
  </si>
  <si>
    <t>0236//22-69B</t>
  </si>
  <si>
    <t>&lt; 0,1</t>
  </si>
  <si>
    <t>&lt; 0,15</t>
  </si>
  <si>
    <t>&lt; 0,001</t>
  </si>
  <si>
    <t>pg/sample</t>
  </si>
  <si>
    <t>ng/sample</t>
  </si>
  <si>
    <t>&lt; 2,5</t>
  </si>
  <si>
    <t>&lt; 5,0</t>
  </si>
  <si>
    <t>&lt; 1,5</t>
  </si>
  <si>
    <t>&lt; 1</t>
  </si>
  <si>
    <t>&lt; 0,003</t>
  </si>
  <si>
    <t>&lt; 0,002</t>
  </si>
  <si>
    <t>&lt; 0,004</t>
  </si>
  <si>
    <t>&lt; 0,08</t>
  </si>
  <si>
    <t>&lt; 0,06</t>
  </si>
  <si>
    <t>&lt; 0,18</t>
  </si>
  <si>
    <t>nach Mini</t>
  </si>
  <si>
    <t>&lt; 0,05</t>
  </si>
  <si>
    <t>&lt; 0,25</t>
  </si>
  <si>
    <t xml:space="preserve">     Dibenz(ah)anthracene</t>
  </si>
  <si>
    <t>ng/kg</t>
  </si>
  <si>
    <t>&lt; 2</t>
  </si>
  <si>
    <t>&lt; 6</t>
  </si>
  <si>
    <t>&lt; 5</t>
  </si>
  <si>
    <t>&lt; 3</t>
  </si>
  <si>
    <t>&lt; 0,12</t>
  </si>
  <si>
    <t>&lt; 0,07</t>
  </si>
  <si>
    <t>&lt; 0,10</t>
  </si>
  <si>
    <t>&lt; 0,50</t>
  </si>
  <si>
    <t>&lt; 0,20</t>
  </si>
  <si>
    <t>&lt;0,10</t>
  </si>
  <si>
    <t>µg/kg</t>
  </si>
  <si>
    <t>&lt; 8</t>
  </si>
  <si>
    <t>&lt; 7</t>
  </si>
  <si>
    <t>&lt; 4 / 6</t>
  </si>
  <si>
    <t>&lt; 3 /5,4</t>
  </si>
  <si>
    <t>&lt; 3 / 4,1</t>
  </si>
  <si>
    <t>&lt;1</t>
  </si>
  <si>
    <t>RAW</t>
  </si>
  <si>
    <t>Blank corr</t>
  </si>
  <si>
    <t>Total amount</t>
  </si>
  <si>
    <t>ng</t>
  </si>
  <si>
    <t>Raw</t>
  </si>
  <si>
    <t>Blk corr</t>
  </si>
  <si>
    <t>Total amounts</t>
  </si>
  <si>
    <t>Total</t>
  </si>
  <si>
    <t>WT</t>
  </si>
  <si>
    <t>GW</t>
  </si>
  <si>
    <t>DMFR</t>
  </si>
  <si>
    <t>DSL</t>
  </si>
  <si>
    <t>VS</t>
  </si>
  <si>
    <t>MS</t>
  </si>
  <si>
    <t>Particle</t>
  </si>
  <si>
    <t>Gas</t>
  </si>
  <si>
    <t>Total content (ng)</t>
  </si>
  <si>
    <t>Total gas and part</t>
  </si>
  <si>
    <r>
      <rPr>
        <sz val="11"/>
        <color indexed="8"/>
        <rFont val="Times New Roman"/>
        <family val="1"/>
      </rPr>
      <t>Σ</t>
    </r>
    <r>
      <rPr>
        <sz val="11"/>
        <color indexed="8"/>
        <rFont val="Helvetica"/>
      </rPr>
      <t>PAH</t>
    </r>
    <r>
      <rPr>
        <sz val="11"/>
        <color indexed="8"/>
        <rFont val="Helvetica"/>
        <family val="1"/>
      </rPr>
      <t>-16</t>
    </r>
  </si>
  <si>
    <t>ΣPAH-16</t>
  </si>
  <si>
    <t>DSS-1</t>
  </si>
  <si>
    <t>DSS-2</t>
  </si>
  <si>
    <t>-</t>
  </si>
  <si>
    <r>
      <rPr>
        <sz val="10"/>
        <color indexed="10"/>
        <rFont val="Times New Roman"/>
        <family val="1"/>
      </rPr>
      <t>Σ</t>
    </r>
    <r>
      <rPr>
        <sz val="10"/>
        <color indexed="10"/>
        <rFont val="Arial"/>
        <family val="2"/>
      </rPr>
      <t>PCB-7</t>
    </r>
  </si>
  <si>
    <t>TEQ</t>
  </si>
  <si>
    <t>ng/kg TEQ</t>
  </si>
  <si>
    <t>SUM</t>
  </si>
  <si>
    <t>CWC1</t>
  </si>
  <si>
    <t>CWC2</t>
  </si>
  <si>
    <t>CWC3</t>
  </si>
  <si>
    <t>1086/21-7</t>
  </si>
  <si>
    <t>1086/21-8</t>
  </si>
  <si>
    <t>1086/21-9</t>
  </si>
  <si>
    <t>&lt; 0,03</t>
  </si>
  <si>
    <t>&lt; 0,01</t>
  </si>
  <si>
    <t>Clean wood chip pellets</t>
  </si>
  <si>
    <t>CWC-500</t>
  </si>
  <si>
    <t>CWC5</t>
  </si>
  <si>
    <t>CWC6</t>
  </si>
  <si>
    <t>CWC7</t>
  </si>
  <si>
    <t>1086/21-10</t>
  </si>
  <si>
    <t>1086/21-11</t>
  </si>
  <si>
    <t>1086/21-12</t>
  </si>
  <si>
    <t>CWC-600</t>
  </si>
  <si>
    <t>CWC9</t>
  </si>
  <si>
    <t>CWC10</t>
  </si>
  <si>
    <t>CWC11</t>
  </si>
  <si>
    <t>1086/21-13</t>
  </si>
  <si>
    <t>1086/21-14</t>
  </si>
  <si>
    <t>1086/21-15</t>
  </si>
  <si>
    <t>CWC-700</t>
  </si>
  <si>
    <t>CWC-7000</t>
  </si>
  <si>
    <t>CWC13</t>
  </si>
  <si>
    <t>CWC14</t>
  </si>
  <si>
    <t>CWC15</t>
  </si>
  <si>
    <t>1086/21-16</t>
  </si>
  <si>
    <t>1086/21-17</t>
  </si>
  <si>
    <t>1086/21-18</t>
  </si>
  <si>
    <t>CWC-750</t>
  </si>
  <si>
    <t>CWC17</t>
  </si>
  <si>
    <t>CWC18</t>
  </si>
  <si>
    <t>CWC19</t>
  </si>
  <si>
    <t>1086/21-19</t>
  </si>
  <si>
    <t>1086/21-20</t>
  </si>
  <si>
    <t>1086/21-21</t>
  </si>
  <si>
    <t>500</t>
  </si>
  <si>
    <t>600</t>
  </si>
  <si>
    <t>700</t>
  </si>
  <si>
    <t>1086/21-1</t>
  </si>
  <si>
    <t>1086/21-2</t>
  </si>
  <si>
    <t>1086/21-3</t>
  </si>
  <si>
    <t>1086/21-4</t>
  </si>
  <si>
    <t>1086/21-5</t>
  </si>
  <si>
    <t>1086/21-6</t>
  </si>
  <si>
    <t>Projectnb.</t>
  </si>
  <si>
    <t>Sample name</t>
  </si>
  <si>
    <t>length (appr.; cm)</t>
  </si>
  <si>
    <t>weight (g)</t>
  </si>
  <si>
    <t>Sum no naph</t>
  </si>
  <si>
    <t>Sum PAH 16'</t>
  </si>
  <si>
    <t>Kondensate</t>
  </si>
  <si>
    <t>CWC 500</t>
  </si>
  <si>
    <t>CWC 600</t>
  </si>
  <si>
    <t>CWC 700</t>
  </si>
  <si>
    <t>CWC 750</t>
  </si>
  <si>
    <t>0588/21-6</t>
  </si>
  <si>
    <t>0588/21-6B</t>
  </si>
  <si>
    <t>0588/21-7</t>
  </si>
  <si>
    <t>0588/21-8</t>
  </si>
  <si>
    <t>0588/21-9</t>
  </si>
  <si>
    <t>0588/21-9B</t>
  </si>
  <si>
    <t>very low "tar"</t>
  </si>
  <si>
    <t>much "tar"</t>
  </si>
  <si>
    <t>Pyrolysis oil</t>
  </si>
  <si>
    <t>BRL_600_280421</t>
  </si>
  <si>
    <t>BRL_700_280421</t>
  </si>
  <si>
    <t>BRL_800_280421</t>
  </si>
  <si>
    <t>2614/21-1</t>
  </si>
  <si>
    <t>2614/21-2</t>
  </si>
  <si>
    <t>2614/21-3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</si>
</sst>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0.0"/>
    <numFmt numFmtId="176" formatCode="0.00000"/>
    <numFmt numFmtId="177" formatCode="0.0000"/>
    <numFmt numFmtId="178" formatCode="0.000"/>
  </numFmts>
  <fonts count="21" x14ac:knownFonts="1">
    <font>
      <sz val="10"/>
      <name val="Arial"/>
    </font>
    <font>
      <sz val="10"/>
      <name val="Arial"/>
    </font>
    <font>
      <sz val="10"/>
      <name val="Helv"/>
    </font>
    <font>
      <sz val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Helvetica"/>
    </font>
    <font>
      <sz val="11"/>
      <color indexed="8"/>
      <name val="Times New Roman"/>
      <family val="1"/>
    </font>
    <font>
      <sz val="11"/>
      <color indexed="8"/>
      <name val="Helvetica"/>
      <family val="1"/>
    </font>
    <font>
      <sz val="10"/>
      <color indexed="10"/>
      <name val="Times New Roman"/>
      <family val="1"/>
    </font>
    <font>
      <sz val="10"/>
      <color indexed="10"/>
      <name val="Arial"/>
      <family val="1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Helvetica"/>
    </font>
    <font>
      <sz val="10"/>
      <color theme="4" tint="-0.249977111117893"/>
      <name val="Arial"/>
      <family val="2"/>
    </font>
    <font>
      <sz val="11"/>
      <color theme="1"/>
      <name val="Arial"/>
      <family val="2"/>
    </font>
    <font>
      <sz val="11"/>
      <color theme="1"/>
      <name val="Helvetic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08">
    <xf numFmtId="0" fontId="0" fillId="0" borderId="0" xfId="0"/>
    <xf numFmtId="0" fontId="4" fillId="0" borderId="1" xfId="0" applyFont="1" applyFill="1" applyBorder="1"/>
    <xf numFmtId="0" fontId="5" fillId="0" borderId="0" xfId="0" applyFont="1" applyFill="1"/>
    <xf numFmtId="0" fontId="4" fillId="0" borderId="0" xfId="0" applyFont="1" applyFill="1"/>
    <xf numFmtId="0" fontId="4" fillId="0" borderId="0" xfId="0" applyFont="1" applyFill="1" applyBorder="1"/>
    <xf numFmtId="172" fontId="4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2" fontId="7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6" fillId="0" borderId="0" xfId="0" applyFont="1" applyFill="1"/>
    <xf numFmtId="0" fontId="15" fillId="0" borderId="1" xfId="0" applyFont="1" applyFill="1" applyBorder="1" applyAlignment="1">
      <alignment horizontal="center"/>
    </xf>
    <xf numFmtId="178" fontId="15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72" fontId="7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15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172" fontId="15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15" fillId="0" borderId="1" xfId="0" applyFont="1" applyFill="1" applyBorder="1" applyAlignment="1">
      <alignment horizontal="left"/>
    </xf>
    <xf numFmtId="0" fontId="15" fillId="0" borderId="0" xfId="0" applyFont="1" applyFill="1" applyBorder="1"/>
    <xf numFmtId="0" fontId="5" fillId="0" borderId="0" xfId="0" applyFont="1" applyFill="1" applyBorder="1"/>
    <xf numFmtId="0" fontId="15" fillId="0" borderId="1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wrapText="1"/>
    </xf>
    <xf numFmtId="0" fontId="17" fillId="0" borderId="1" xfId="0" applyFont="1" applyFill="1" applyBorder="1" applyAlignment="1">
      <alignment horizontal="left"/>
    </xf>
    <xf numFmtId="178" fontId="15" fillId="0" borderId="1" xfId="1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0" fontId="16" fillId="0" borderId="0" xfId="0" applyFont="1" applyFill="1" applyBorder="1"/>
    <xf numFmtId="0" fontId="6" fillId="0" borderId="1" xfId="2" applyFont="1" applyFill="1" applyBorder="1" applyProtection="1"/>
    <xf numFmtId="0" fontId="15" fillId="0" borderId="1" xfId="0" applyFont="1" applyFill="1" applyBorder="1" applyAlignment="1">
      <alignment horizontal="right"/>
    </xf>
    <xf numFmtId="0" fontId="15" fillId="0" borderId="2" xfId="0" applyFont="1" applyFill="1" applyBorder="1" applyAlignment="1">
      <alignment horizontal="right"/>
    </xf>
    <xf numFmtId="0" fontId="6" fillId="0" borderId="3" xfId="2" applyFont="1" applyFill="1" applyBorder="1" applyProtection="1"/>
    <xf numFmtId="0" fontId="15" fillId="0" borderId="1" xfId="0" applyFont="1" applyFill="1" applyBorder="1"/>
    <xf numFmtId="2" fontId="15" fillId="0" borderId="1" xfId="0" applyNumberFormat="1" applyFont="1" applyFill="1" applyBorder="1" applyAlignment="1">
      <alignment horizontal="right"/>
    </xf>
    <xf numFmtId="0" fontId="6" fillId="0" borderId="3" xfId="2" applyFont="1" applyFill="1" applyBorder="1" applyAlignment="1" applyProtection="1">
      <alignment vertical="top"/>
    </xf>
    <xf numFmtId="0" fontId="5" fillId="0" borderId="1" xfId="0" applyFont="1" applyFill="1" applyBorder="1"/>
    <xf numFmtId="2" fontId="5" fillId="0" borderId="0" xfId="0" applyNumberFormat="1" applyFont="1" applyFill="1"/>
    <xf numFmtId="0" fontId="0" fillId="0" borderId="1" xfId="0" applyFill="1" applyBorder="1"/>
    <xf numFmtId="2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right"/>
    </xf>
    <xf numFmtId="2" fontId="15" fillId="0" borderId="1" xfId="1" applyNumberFormat="1" applyFont="1" applyFill="1" applyBorder="1" applyAlignment="1">
      <alignment horizontal="center"/>
    </xf>
    <xf numFmtId="172" fontId="15" fillId="0" borderId="1" xfId="1" applyNumberFormat="1" applyFont="1" applyFill="1" applyBorder="1" applyAlignment="1">
      <alignment horizontal="center"/>
    </xf>
    <xf numFmtId="2" fontId="15" fillId="0" borderId="1" xfId="0" applyNumberFormat="1" applyFont="1" applyFill="1" applyBorder="1"/>
    <xf numFmtId="0" fontId="0" fillId="0" borderId="0" xfId="0" applyFill="1" applyAlignment="1">
      <alignment wrapText="1"/>
    </xf>
    <xf numFmtId="0" fontId="17" fillId="0" borderId="0" xfId="0" applyFont="1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8" fillId="0" borderId="1" xfId="2" applyFont="1" applyFill="1" applyBorder="1" applyAlignment="1" applyProtection="1">
      <alignment horizontal="left"/>
    </xf>
    <xf numFmtId="177" fontId="7" fillId="0" borderId="1" xfId="0" applyNumberFormat="1" applyFont="1" applyFill="1" applyBorder="1" applyAlignment="1">
      <alignment horizontal="center"/>
    </xf>
    <xf numFmtId="178" fontId="15" fillId="0" borderId="0" xfId="1" applyNumberFormat="1" applyFont="1" applyFill="1" applyBorder="1" applyAlignment="1">
      <alignment horizontal="center"/>
    </xf>
    <xf numFmtId="0" fontId="8" fillId="0" borderId="1" xfId="2" applyFont="1" applyFill="1" applyBorder="1" applyAlignment="1" applyProtection="1">
      <alignment horizontal="left" vertical="top"/>
    </xf>
    <xf numFmtId="0" fontId="8" fillId="0" borderId="1" xfId="2" applyFont="1" applyFill="1" applyBorder="1" applyAlignment="1" applyProtection="1">
      <alignment horizontal="center" vertical="top"/>
    </xf>
    <xf numFmtId="0" fontId="18" fillId="0" borderId="1" xfId="0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0" fontId="15" fillId="0" borderId="0" xfId="0" applyFont="1" applyFill="1" applyAlignment="1">
      <alignment wrapText="1"/>
    </xf>
    <xf numFmtId="0" fontId="15" fillId="0" borderId="0" xfId="0" applyFont="1" applyFill="1"/>
    <xf numFmtId="0" fontId="15" fillId="0" borderId="4" xfId="0" applyFont="1" applyFill="1" applyBorder="1"/>
    <xf numFmtId="0" fontId="15" fillId="0" borderId="5" xfId="0" applyFont="1" applyFill="1" applyBorder="1"/>
    <xf numFmtId="0" fontId="19" fillId="0" borderId="1" xfId="2" applyFont="1" applyFill="1" applyBorder="1" applyProtection="1"/>
    <xf numFmtId="172" fontId="15" fillId="0" borderId="0" xfId="0" applyNumberFormat="1" applyFont="1" applyFill="1" applyBorder="1" applyAlignment="1">
      <alignment horizontal="center"/>
    </xf>
    <xf numFmtId="0" fontId="19" fillId="0" borderId="3" xfId="2" applyFont="1" applyFill="1" applyBorder="1" applyProtection="1"/>
    <xf numFmtId="0" fontId="19" fillId="0" borderId="3" xfId="2" applyFont="1" applyFill="1" applyBorder="1" applyAlignment="1" applyProtection="1">
      <alignment vertical="top"/>
    </xf>
    <xf numFmtId="0" fontId="19" fillId="0" borderId="1" xfId="2" applyFont="1" applyFill="1" applyBorder="1" applyAlignment="1" applyProtection="1">
      <alignment vertical="top"/>
    </xf>
    <xf numFmtId="0" fontId="6" fillId="0" borderId="1" xfId="2" applyFont="1" applyFill="1" applyBorder="1" applyAlignment="1" applyProtection="1">
      <alignment vertical="top"/>
    </xf>
    <xf numFmtId="1" fontId="15" fillId="0" borderId="0" xfId="0" applyNumberFormat="1" applyFont="1" applyFill="1"/>
    <xf numFmtId="0" fontId="15" fillId="2" borderId="1" xfId="0" applyFont="1" applyFill="1" applyBorder="1" applyAlignment="1">
      <alignment horizontal="center"/>
    </xf>
    <xf numFmtId="0" fontId="7" fillId="0" borderId="0" xfId="0" applyFont="1" applyFill="1"/>
    <xf numFmtId="0" fontId="17" fillId="0" borderId="6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20" fillId="0" borderId="1" xfId="0" applyFont="1" applyFill="1" applyBorder="1" applyAlignment="1">
      <alignment horizontal="left"/>
    </xf>
    <xf numFmtId="0" fontId="7" fillId="0" borderId="0" xfId="0" applyFont="1"/>
    <xf numFmtId="178" fontId="0" fillId="0" borderId="0" xfId="0" applyNumberFormat="1" applyAlignment="1">
      <alignment horizontal="center"/>
    </xf>
    <xf numFmtId="178" fontId="7" fillId="0" borderId="0" xfId="0" applyNumberFormat="1" applyFont="1" applyAlignment="1">
      <alignment horizontal="center"/>
    </xf>
    <xf numFmtId="0" fontId="13" fillId="0" borderId="0" xfId="0" applyFont="1" applyFill="1"/>
    <xf numFmtId="0" fontId="6" fillId="0" borderId="0" xfId="2" applyFont="1" applyFill="1" applyBorder="1" applyProtection="1"/>
    <xf numFmtId="0" fontId="15" fillId="0" borderId="0" xfId="0" applyFont="1" applyFill="1" applyBorder="1" applyAlignment="1">
      <alignment horizontal="right"/>
    </xf>
    <xf numFmtId="0" fontId="5" fillId="0" borderId="0" xfId="0" applyFont="1"/>
    <xf numFmtId="0" fontId="14" fillId="0" borderId="0" xfId="0" applyFont="1" applyFill="1"/>
    <xf numFmtId="178" fontId="14" fillId="0" borderId="0" xfId="0" applyNumberFormat="1" applyFont="1" applyFill="1"/>
    <xf numFmtId="176" fontId="15" fillId="0" borderId="1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176" fontId="15" fillId="0" borderId="1" xfId="0" applyNumberFormat="1" applyFont="1" applyBorder="1" applyAlignment="1">
      <alignment horizontal="center" wrapText="1"/>
    </xf>
    <xf numFmtId="2" fontId="15" fillId="0" borderId="1" xfId="0" applyNumberFormat="1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19" fillId="0" borderId="0" xfId="2" applyFont="1" applyFill="1" applyBorder="1" applyProtection="1"/>
    <xf numFmtId="0" fontId="19" fillId="0" borderId="0" xfId="2" applyFont="1" applyFill="1" applyBorder="1" applyAlignment="1" applyProtection="1">
      <alignment vertical="top"/>
    </xf>
    <xf numFmtId="176" fontId="4" fillId="0" borderId="1" xfId="0" applyNumberFormat="1" applyFont="1" applyBorder="1"/>
    <xf numFmtId="176" fontId="4" fillId="0" borderId="1" xfId="0" applyNumberFormat="1" applyFont="1" applyBorder="1" applyAlignment="1">
      <alignment wrapText="1"/>
    </xf>
    <xf numFmtId="176" fontId="9" fillId="0" borderId="1" xfId="0" applyNumberFormat="1" applyFont="1" applyBorder="1"/>
    <xf numFmtId="176" fontId="6" fillId="0" borderId="1" xfId="2" applyNumberFormat="1" applyFont="1" applyBorder="1"/>
    <xf numFmtId="176" fontId="4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wrapText="1"/>
    </xf>
    <xf numFmtId="49" fontId="16" fillId="0" borderId="1" xfId="0" applyNumberFormat="1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/>
    <xf numFmtId="0" fontId="4" fillId="0" borderId="1" xfId="0" applyFont="1" applyBorder="1"/>
    <xf numFmtId="0" fontId="16" fillId="0" borderId="1" xfId="0" applyFont="1" applyBorder="1"/>
    <xf numFmtId="1" fontId="4" fillId="0" borderId="1" xfId="0" applyNumberFormat="1" applyFont="1" applyBorder="1"/>
    <xf numFmtId="172" fontId="15" fillId="0" borderId="1" xfId="0" applyNumberFormat="1" applyFont="1" applyBorder="1" applyAlignment="1">
      <alignment horizontal="center"/>
    </xf>
  </cellXfs>
  <cellStyles count="3">
    <cellStyle name="Normal" xfId="0" builtinId="0"/>
    <cellStyle name="Percent" xfId="1" builtinId="5"/>
    <cellStyle name="Standard_0-pcddf lebens- und futtermittel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Y50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7" sqref="A7"/>
      <selection pane="bottomRight" activeCell="C1" sqref="C1"/>
    </sheetView>
  </sheetViews>
  <sheetFormatPr defaultColWidth="11.5703125" defaultRowHeight="12.75" x14ac:dyDescent="0.2"/>
  <cols>
    <col min="1" max="1" width="24.85546875" style="19" customWidth="1"/>
    <col min="2" max="4" width="17.7109375" style="19" customWidth="1"/>
    <col min="5" max="19" width="12.7109375" style="19" customWidth="1"/>
    <col min="20" max="16384" width="11.5703125" style="19"/>
  </cols>
  <sheetData>
    <row r="1" spans="1:25" s="44" customFormat="1" ht="51" x14ac:dyDescent="0.2">
      <c r="A1" s="23" t="s">
        <v>18</v>
      </c>
      <c r="B1" s="16" t="s">
        <v>118</v>
      </c>
      <c r="C1" s="16" t="s">
        <v>118</v>
      </c>
      <c r="D1" s="16" t="s">
        <v>118</v>
      </c>
      <c r="E1" s="16" t="s">
        <v>120</v>
      </c>
      <c r="F1" s="16" t="s">
        <v>120</v>
      </c>
      <c r="G1" s="16" t="s">
        <v>120</v>
      </c>
      <c r="H1" s="16"/>
      <c r="I1" s="16"/>
      <c r="J1" s="16"/>
      <c r="K1" s="16" t="s">
        <v>132</v>
      </c>
      <c r="L1" s="16" t="s">
        <v>132</v>
      </c>
      <c r="M1" s="16" t="s">
        <v>132</v>
      </c>
      <c r="N1" s="16" t="s">
        <v>133</v>
      </c>
      <c r="O1" s="16" t="s">
        <v>133</v>
      </c>
      <c r="P1" s="16" t="s">
        <v>133</v>
      </c>
      <c r="Q1" s="16" t="s">
        <v>134</v>
      </c>
      <c r="R1" s="16" t="s">
        <v>133</v>
      </c>
      <c r="S1" s="16" t="s">
        <v>133</v>
      </c>
      <c r="T1" s="16" t="s">
        <v>140</v>
      </c>
      <c r="U1" s="16" t="s">
        <v>133</v>
      </c>
      <c r="V1" s="16" t="s">
        <v>133</v>
      </c>
      <c r="W1" s="87" t="s">
        <v>292</v>
      </c>
      <c r="X1" s="87" t="s">
        <v>292</v>
      </c>
      <c r="Y1" s="87" t="s">
        <v>292</v>
      </c>
    </row>
    <row r="2" spans="1:25" x14ac:dyDescent="0.2">
      <c r="A2" s="23" t="s">
        <v>22</v>
      </c>
      <c r="B2" s="16" t="s">
        <v>114</v>
      </c>
      <c r="C2" s="16" t="s">
        <v>114</v>
      </c>
      <c r="D2" s="16" t="s">
        <v>114</v>
      </c>
      <c r="E2" s="16" t="s">
        <v>119</v>
      </c>
      <c r="F2" s="16" t="s">
        <v>119</v>
      </c>
      <c r="G2" s="16" t="s">
        <v>119</v>
      </c>
      <c r="H2" s="16" t="s">
        <v>216</v>
      </c>
      <c r="I2" s="16" t="s">
        <v>216</v>
      </c>
      <c r="J2" s="16" t="s">
        <v>216</v>
      </c>
      <c r="K2" s="16" t="s">
        <v>124</v>
      </c>
      <c r="L2" s="16" t="s">
        <v>124</v>
      </c>
      <c r="M2" s="16" t="s">
        <v>124</v>
      </c>
      <c r="N2" s="16" t="s">
        <v>128</v>
      </c>
      <c r="O2" s="16" t="s">
        <v>128</v>
      </c>
      <c r="P2" s="16" t="s">
        <v>128</v>
      </c>
      <c r="Q2" s="16" t="s">
        <v>135</v>
      </c>
      <c r="R2" s="16" t="s">
        <v>135</v>
      </c>
      <c r="S2" s="16" t="s">
        <v>135</v>
      </c>
      <c r="T2" s="16" t="s">
        <v>139</v>
      </c>
      <c r="U2" s="16" t="s">
        <v>139</v>
      </c>
      <c r="V2" s="16" t="s">
        <v>139</v>
      </c>
      <c r="W2" s="85" t="s">
        <v>284</v>
      </c>
      <c r="X2" s="85" t="s">
        <v>285</v>
      </c>
      <c r="Y2" s="85" t="s">
        <v>286</v>
      </c>
    </row>
    <row r="3" spans="1:25" x14ac:dyDescent="0.2">
      <c r="A3" s="20" t="s">
        <v>19</v>
      </c>
      <c r="B3" s="10" t="s">
        <v>115</v>
      </c>
      <c r="C3" s="10" t="s">
        <v>116</v>
      </c>
      <c r="D3" s="10" t="s">
        <v>117</v>
      </c>
      <c r="E3" s="10" t="s">
        <v>121</v>
      </c>
      <c r="F3" s="10" t="s">
        <v>122</v>
      </c>
      <c r="G3" s="10" t="s">
        <v>123</v>
      </c>
      <c r="H3" s="10" t="s">
        <v>218</v>
      </c>
      <c r="I3" s="10" t="s">
        <v>219</v>
      </c>
      <c r="J3" s="10" t="s">
        <v>217</v>
      </c>
      <c r="K3" s="10" t="s">
        <v>125</v>
      </c>
      <c r="L3" s="10" t="s">
        <v>126</v>
      </c>
      <c r="M3" s="10" t="s">
        <v>127</v>
      </c>
      <c r="N3" s="10" t="s">
        <v>129</v>
      </c>
      <c r="O3" s="10" t="s">
        <v>130</v>
      </c>
      <c r="P3" s="10" t="s">
        <v>131</v>
      </c>
      <c r="Q3" s="10" t="s">
        <v>136</v>
      </c>
      <c r="R3" s="10" t="s">
        <v>137</v>
      </c>
      <c r="S3" s="10" t="s">
        <v>138</v>
      </c>
      <c r="T3" s="10" t="s">
        <v>141</v>
      </c>
      <c r="U3" s="10" t="s">
        <v>142</v>
      </c>
      <c r="V3" s="10" t="s">
        <v>143</v>
      </c>
      <c r="W3" s="84" t="s">
        <v>287</v>
      </c>
      <c r="X3" s="84" t="s">
        <v>288</v>
      </c>
      <c r="Y3" s="84" t="s">
        <v>289</v>
      </c>
    </row>
    <row r="4" spans="1:25" x14ac:dyDescent="0.2">
      <c r="A4" s="20" t="s">
        <v>17</v>
      </c>
      <c r="B4" s="10" t="s">
        <v>23</v>
      </c>
      <c r="C4" s="10" t="s">
        <v>23</v>
      </c>
      <c r="D4" s="10" t="s">
        <v>23</v>
      </c>
      <c r="E4" s="10" t="s">
        <v>23</v>
      </c>
      <c r="F4" s="10" t="s">
        <v>23</v>
      </c>
      <c r="G4" s="10" t="s">
        <v>23</v>
      </c>
      <c r="H4" s="10" t="s">
        <v>23</v>
      </c>
      <c r="I4" s="10" t="s">
        <v>23</v>
      </c>
      <c r="J4" s="10" t="s">
        <v>23</v>
      </c>
      <c r="K4" s="10" t="s">
        <v>23</v>
      </c>
      <c r="L4" s="10" t="s">
        <v>23</v>
      </c>
      <c r="M4" s="10" t="s">
        <v>23</v>
      </c>
      <c r="N4" s="10" t="s">
        <v>23</v>
      </c>
      <c r="O4" s="10" t="s">
        <v>23</v>
      </c>
      <c r="P4" s="10" t="s">
        <v>23</v>
      </c>
      <c r="Q4" s="10" t="s">
        <v>23</v>
      </c>
      <c r="R4" s="10" t="s">
        <v>23</v>
      </c>
      <c r="S4" s="10" t="s">
        <v>23</v>
      </c>
      <c r="T4" s="10" t="s">
        <v>23</v>
      </c>
      <c r="U4" s="10" t="s">
        <v>23</v>
      </c>
      <c r="V4" s="10" t="s">
        <v>23</v>
      </c>
      <c r="W4" s="84" t="s">
        <v>23</v>
      </c>
      <c r="X4" s="84" t="s">
        <v>23</v>
      </c>
      <c r="Y4" s="84" t="s">
        <v>23</v>
      </c>
    </row>
    <row r="5" spans="1:25" x14ac:dyDescent="0.2">
      <c r="A5" s="20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84"/>
      <c r="X5" s="84"/>
      <c r="Y5" s="84"/>
    </row>
    <row r="6" spans="1:25" ht="14.25" x14ac:dyDescent="0.2">
      <c r="A6" s="25" t="s">
        <v>25</v>
      </c>
      <c r="B6" s="26">
        <v>4.7E-2</v>
      </c>
      <c r="C6" s="26">
        <v>3.5999999999999997E-2</v>
      </c>
      <c r="D6" s="26">
        <v>4.2000000000000003E-2</v>
      </c>
      <c r="E6" s="26">
        <v>7.5999999999999998E-2</v>
      </c>
      <c r="F6" s="26">
        <v>6.6000000000000003E-2</v>
      </c>
      <c r="G6" s="26">
        <v>0.08</v>
      </c>
      <c r="H6" s="26">
        <v>0.34</v>
      </c>
      <c r="I6" s="26">
        <v>0.38200000000000001</v>
      </c>
      <c r="J6" s="26">
        <v>0.37</v>
      </c>
      <c r="K6" s="26">
        <v>2.7E-2</v>
      </c>
      <c r="L6" s="26">
        <v>2.5000000000000001E-2</v>
      </c>
      <c r="M6" s="26">
        <v>2.4E-2</v>
      </c>
      <c r="N6" s="26">
        <v>2.9000000000000001E-2</v>
      </c>
      <c r="O6" s="26">
        <v>0.03</v>
      </c>
      <c r="P6" s="26">
        <v>2.5999999999999999E-2</v>
      </c>
      <c r="Q6" s="26">
        <v>3.9E-2</v>
      </c>
      <c r="R6" s="26">
        <v>3.5000000000000003E-2</v>
      </c>
      <c r="S6" s="26">
        <v>3.7999999999999999E-2</v>
      </c>
      <c r="T6" s="26">
        <v>2.7E-2</v>
      </c>
      <c r="U6" s="26">
        <v>3.5000000000000003E-2</v>
      </c>
      <c r="V6" s="26">
        <v>2.9000000000000001E-2</v>
      </c>
      <c r="W6" s="86" t="s">
        <v>236</v>
      </c>
      <c r="X6" s="86" t="s">
        <v>236</v>
      </c>
      <c r="Y6" s="86" t="s">
        <v>236</v>
      </c>
    </row>
    <row r="7" spans="1:25" ht="14.25" x14ac:dyDescent="0.2">
      <c r="A7" s="25" t="s">
        <v>24</v>
      </c>
      <c r="B7" s="26">
        <v>6.0000000000000001E-3</v>
      </c>
      <c r="C7" s="26">
        <v>7.0000000000000001E-3</v>
      </c>
      <c r="D7" s="26">
        <v>7.0000000000000001E-3</v>
      </c>
      <c r="E7" s="26">
        <v>3.9E-2</v>
      </c>
      <c r="F7" s="26">
        <v>3.7999999999999999E-2</v>
      </c>
      <c r="G7" s="26">
        <v>4.1000000000000002E-2</v>
      </c>
      <c r="H7" s="26">
        <v>2.1999999999999999E-2</v>
      </c>
      <c r="I7" s="26">
        <v>2.7E-2</v>
      </c>
      <c r="J7" s="26">
        <v>2.4E-2</v>
      </c>
      <c r="K7" s="26">
        <v>5.0000000000000001E-3</v>
      </c>
      <c r="L7" s="26">
        <v>6.0000000000000001E-3</v>
      </c>
      <c r="M7" s="26">
        <v>8.0000000000000002E-3</v>
      </c>
      <c r="N7" s="26">
        <v>1.2E-2</v>
      </c>
      <c r="O7" s="26">
        <v>1.0999999999999999E-2</v>
      </c>
      <c r="P7" s="26">
        <v>1.2E-2</v>
      </c>
      <c r="Q7" s="26">
        <v>1.7000000000000001E-2</v>
      </c>
      <c r="R7" s="26">
        <v>1.9E-2</v>
      </c>
      <c r="S7" s="26">
        <v>2.1999999999999999E-2</v>
      </c>
      <c r="T7" s="26">
        <v>6.0000000000000001E-3</v>
      </c>
      <c r="U7" s="26">
        <v>8.0000000000000002E-3</v>
      </c>
      <c r="V7" s="26">
        <v>6.0000000000000001E-3</v>
      </c>
      <c r="W7" s="86" t="s">
        <v>290</v>
      </c>
      <c r="X7" s="86" t="s">
        <v>290</v>
      </c>
      <c r="Y7" s="86" t="s">
        <v>290</v>
      </c>
    </row>
    <row r="8" spans="1:25" ht="14.25" x14ac:dyDescent="0.2">
      <c r="A8" s="25" t="s">
        <v>26</v>
      </c>
      <c r="B8" s="26">
        <v>1.4999999999999999E-2</v>
      </c>
      <c r="C8" s="26">
        <v>1.6E-2</v>
      </c>
      <c r="D8" s="26">
        <v>1.4E-2</v>
      </c>
      <c r="E8" s="26">
        <v>0.158</v>
      </c>
      <c r="F8" s="26">
        <v>0.16200000000000001</v>
      </c>
      <c r="G8" s="26">
        <v>0.153</v>
      </c>
      <c r="H8" s="26">
        <v>2.8000000000000001E-2</v>
      </c>
      <c r="I8" s="26">
        <v>3.2000000000000001E-2</v>
      </c>
      <c r="J8" s="26">
        <v>3.4000000000000002E-2</v>
      </c>
      <c r="K8" s="26">
        <v>7.0000000000000001E-3</v>
      </c>
      <c r="L8" s="26">
        <v>6.0000000000000001E-3</v>
      </c>
      <c r="M8" s="26">
        <v>6.0000000000000001E-3</v>
      </c>
      <c r="N8" s="26">
        <v>8.9999999999999993E-3</v>
      </c>
      <c r="O8" s="26">
        <v>8.0000000000000002E-3</v>
      </c>
      <c r="P8" s="26">
        <v>7.0000000000000001E-3</v>
      </c>
      <c r="Q8" s="26">
        <v>1.4E-2</v>
      </c>
      <c r="R8" s="26">
        <v>1.6E-2</v>
      </c>
      <c r="S8" s="26">
        <v>1.2E-2</v>
      </c>
      <c r="T8" s="26">
        <v>7.0000000000000001E-3</v>
      </c>
      <c r="U8" s="26">
        <v>6.0000000000000001E-3</v>
      </c>
      <c r="V8" s="26">
        <v>5.0000000000000001E-3</v>
      </c>
      <c r="W8" s="86" t="s">
        <v>291</v>
      </c>
      <c r="X8" s="86" t="s">
        <v>291</v>
      </c>
      <c r="Y8" s="86" t="s">
        <v>291</v>
      </c>
    </row>
    <row r="9" spans="1:25" ht="14.25" x14ac:dyDescent="0.2">
      <c r="A9" s="25" t="s">
        <v>27</v>
      </c>
      <c r="B9" s="26">
        <v>2.7E-2</v>
      </c>
      <c r="C9" s="26">
        <v>2.9000000000000001E-2</v>
      </c>
      <c r="D9" s="26">
        <v>3.2000000000000001E-2</v>
      </c>
      <c r="E9" s="26">
        <v>7.8E-2</v>
      </c>
      <c r="F9" s="26">
        <v>7.8E-2</v>
      </c>
      <c r="G9" s="26">
        <v>8.3000000000000004E-2</v>
      </c>
      <c r="H9" s="26">
        <v>0.106</v>
      </c>
      <c r="I9" s="26">
        <v>9.0999999999999998E-2</v>
      </c>
      <c r="J9" s="26">
        <v>0.10100000000000001</v>
      </c>
      <c r="K9" s="26">
        <v>8.9999999999999993E-3</v>
      </c>
      <c r="L9" s="26">
        <v>1.2E-2</v>
      </c>
      <c r="M9" s="26">
        <v>1.2999999999999999E-2</v>
      </c>
      <c r="N9" s="26">
        <v>2.3E-2</v>
      </c>
      <c r="O9" s="26">
        <v>1.9E-2</v>
      </c>
      <c r="P9" s="26">
        <v>2.1000000000000001E-2</v>
      </c>
      <c r="Q9" s="26">
        <v>4.3999999999999997E-2</v>
      </c>
      <c r="R9" s="26">
        <v>4.7E-2</v>
      </c>
      <c r="S9" s="26">
        <v>3.7999999999999999E-2</v>
      </c>
      <c r="T9" s="26">
        <v>1.4E-2</v>
      </c>
      <c r="U9" s="26">
        <v>1.7000000000000001E-2</v>
      </c>
      <c r="V9" s="26">
        <v>1.2999999999999999E-2</v>
      </c>
      <c r="W9" s="86" t="s">
        <v>291</v>
      </c>
      <c r="X9" s="86" t="s">
        <v>291</v>
      </c>
      <c r="Y9" s="86" t="s">
        <v>291</v>
      </c>
    </row>
    <row r="10" spans="1:25" ht="14.25" x14ac:dyDescent="0.2">
      <c r="A10" s="25" t="s">
        <v>28</v>
      </c>
      <c r="B10" s="26">
        <v>0.253</v>
      </c>
      <c r="C10" s="26">
        <v>0.252</v>
      </c>
      <c r="D10" s="26">
        <v>0.23</v>
      </c>
      <c r="E10" s="26">
        <v>0.48799999999999999</v>
      </c>
      <c r="F10" s="26">
        <v>0.53500000000000003</v>
      </c>
      <c r="G10" s="26">
        <v>0.51900000000000002</v>
      </c>
      <c r="H10" s="26">
        <v>0.35299999999999998</v>
      </c>
      <c r="I10" s="26">
        <v>0.40200000000000002</v>
      </c>
      <c r="J10" s="26">
        <v>0.374</v>
      </c>
      <c r="K10" s="26">
        <v>0.105</v>
      </c>
      <c r="L10" s="26">
        <v>0.108</v>
      </c>
      <c r="M10" s="26">
        <v>9.2999999999999999E-2</v>
      </c>
      <c r="N10" s="26">
        <v>0.159</v>
      </c>
      <c r="O10" s="26">
        <v>0.151</v>
      </c>
      <c r="P10" s="26">
        <v>0.13</v>
      </c>
      <c r="Q10" s="26">
        <v>0.254</v>
      </c>
      <c r="R10" s="26">
        <v>0.23200000000000001</v>
      </c>
      <c r="S10" s="26">
        <v>0.23899999999999999</v>
      </c>
      <c r="T10" s="26">
        <v>0.111</v>
      </c>
      <c r="U10" s="26">
        <v>0.114</v>
      </c>
      <c r="V10" s="26">
        <v>9.8000000000000004E-2</v>
      </c>
      <c r="W10" s="86" t="s">
        <v>291</v>
      </c>
      <c r="X10" s="86" t="s">
        <v>291</v>
      </c>
      <c r="Y10" s="86" t="s">
        <v>291</v>
      </c>
    </row>
    <row r="11" spans="1:25" ht="14.25" x14ac:dyDescent="0.2">
      <c r="A11" s="25" t="s">
        <v>29</v>
      </c>
      <c r="B11" s="26">
        <v>3.5999999999999997E-2</v>
      </c>
      <c r="C11" s="26">
        <v>3.5999999999999997E-2</v>
      </c>
      <c r="D11" s="26">
        <v>4.1000000000000002E-2</v>
      </c>
      <c r="E11" s="26">
        <v>0.307</v>
      </c>
      <c r="F11" s="26">
        <v>0.30199999999999999</v>
      </c>
      <c r="G11" s="26">
        <v>0.318</v>
      </c>
      <c r="H11" s="26">
        <v>0.05</v>
      </c>
      <c r="I11" s="26">
        <v>4.4999999999999998E-2</v>
      </c>
      <c r="J11" s="26">
        <v>4.9000000000000002E-2</v>
      </c>
      <c r="K11" s="26">
        <v>8.9999999999999993E-3</v>
      </c>
      <c r="L11" s="26">
        <v>8.0000000000000002E-3</v>
      </c>
      <c r="M11" s="26">
        <v>1.0999999999999999E-2</v>
      </c>
      <c r="N11" s="26">
        <v>2.8000000000000001E-2</v>
      </c>
      <c r="O11" s="26">
        <v>2.9000000000000001E-2</v>
      </c>
      <c r="P11" s="26">
        <v>3.1E-2</v>
      </c>
      <c r="Q11" s="26">
        <v>5.1999999999999998E-2</v>
      </c>
      <c r="R11" s="26">
        <v>5.6000000000000001E-2</v>
      </c>
      <c r="S11" s="26">
        <v>0.05</v>
      </c>
      <c r="T11" s="26">
        <v>1.6E-2</v>
      </c>
      <c r="U11" s="26">
        <v>1.7000000000000001E-2</v>
      </c>
      <c r="V11" s="26">
        <v>1.7999999999999999E-2</v>
      </c>
      <c r="W11" s="86" t="s">
        <v>291</v>
      </c>
      <c r="X11" s="86" t="s">
        <v>291</v>
      </c>
      <c r="Y11" s="86" t="s">
        <v>291</v>
      </c>
    </row>
    <row r="12" spans="1:25" ht="14.25" x14ac:dyDescent="0.2">
      <c r="A12" s="25" t="s">
        <v>30</v>
      </c>
      <c r="B12" s="26">
        <v>0.23799999999999999</v>
      </c>
      <c r="C12" s="26">
        <v>0.22600000000000001</v>
      </c>
      <c r="D12" s="26">
        <v>0.21</v>
      </c>
      <c r="E12" s="41">
        <v>1.64</v>
      </c>
      <c r="F12" s="41">
        <v>1.77</v>
      </c>
      <c r="G12" s="41">
        <v>1.7</v>
      </c>
      <c r="H12" s="26">
        <v>9.2999999999999999E-2</v>
      </c>
      <c r="I12" s="26">
        <v>9.0999999999999998E-2</v>
      </c>
      <c r="J12" s="26">
        <v>8.5999999999999993E-2</v>
      </c>
      <c r="K12" s="26">
        <v>6.7000000000000004E-2</v>
      </c>
      <c r="L12" s="26">
        <v>6.9000000000000006E-2</v>
      </c>
      <c r="M12" s="26">
        <v>6.0999999999999999E-2</v>
      </c>
      <c r="N12" s="26">
        <v>0.17499999999999999</v>
      </c>
      <c r="O12" s="26">
        <v>0.19700000000000001</v>
      </c>
      <c r="P12" s="26">
        <v>0.16800000000000001</v>
      </c>
      <c r="Q12" s="26">
        <v>0.27400000000000002</v>
      </c>
      <c r="R12" s="26">
        <v>0.29499999999999998</v>
      </c>
      <c r="S12" s="26">
        <v>0.26400000000000001</v>
      </c>
      <c r="T12" s="26">
        <v>7.9000000000000001E-2</v>
      </c>
      <c r="U12" s="26">
        <v>9.1999999999999998E-2</v>
      </c>
      <c r="V12" s="26">
        <v>7.4999999999999997E-2</v>
      </c>
      <c r="W12" s="86" t="s">
        <v>291</v>
      </c>
      <c r="X12" s="86" t="s">
        <v>291</v>
      </c>
      <c r="Y12" s="86" t="s">
        <v>291</v>
      </c>
    </row>
    <row r="13" spans="1:25" ht="14.25" x14ac:dyDescent="0.2">
      <c r="A13" s="25" t="s">
        <v>31</v>
      </c>
      <c r="B13" s="26">
        <v>0.151</v>
      </c>
      <c r="C13" s="26">
        <v>0.153</v>
      </c>
      <c r="D13" s="26">
        <v>0.13800000000000001</v>
      </c>
      <c r="E13" s="41">
        <v>1.03</v>
      </c>
      <c r="F13" s="41">
        <v>1.1000000000000001</v>
      </c>
      <c r="G13" s="41">
        <v>1.1399999999999999</v>
      </c>
      <c r="H13" s="26">
        <v>8.7999999999999995E-2</v>
      </c>
      <c r="I13" s="26">
        <v>0.09</v>
      </c>
      <c r="J13" s="26">
        <v>8.4000000000000005E-2</v>
      </c>
      <c r="K13" s="26">
        <v>7.3999999999999996E-2</v>
      </c>
      <c r="L13" s="26">
        <v>7.0000000000000007E-2</v>
      </c>
      <c r="M13" s="26">
        <v>6.7000000000000004E-2</v>
      </c>
      <c r="N13" s="26">
        <v>0.16</v>
      </c>
      <c r="O13" s="26">
        <v>0.17399999999999999</v>
      </c>
      <c r="P13" s="26">
        <v>0.157</v>
      </c>
      <c r="Q13" s="26">
        <v>0.26400000000000001</v>
      </c>
      <c r="R13" s="26">
        <v>0.31</v>
      </c>
      <c r="S13" s="26">
        <v>0.26600000000000001</v>
      </c>
      <c r="T13" s="26">
        <v>7.8E-2</v>
      </c>
      <c r="U13" s="26">
        <v>9.2999999999999999E-2</v>
      </c>
      <c r="V13" s="26">
        <v>8.3000000000000004E-2</v>
      </c>
      <c r="W13" s="86" t="s">
        <v>291</v>
      </c>
      <c r="X13" s="86" t="s">
        <v>291</v>
      </c>
      <c r="Y13" s="86" t="s">
        <v>291</v>
      </c>
    </row>
    <row r="14" spans="1:25" ht="14.25" x14ac:dyDescent="0.2">
      <c r="A14" s="25" t="s">
        <v>32</v>
      </c>
      <c r="B14" s="26">
        <v>3.1E-2</v>
      </c>
      <c r="C14" s="26">
        <v>3.4000000000000002E-2</v>
      </c>
      <c r="D14" s="26">
        <v>2.8000000000000001E-2</v>
      </c>
      <c r="E14" s="26">
        <v>0.28999999999999998</v>
      </c>
      <c r="F14" s="26">
        <v>0.28000000000000003</v>
      </c>
      <c r="G14" s="26">
        <v>0.31</v>
      </c>
      <c r="H14" s="26">
        <v>2.3E-2</v>
      </c>
      <c r="I14" s="26">
        <v>2.1000000000000001E-2</v>
      </c>
      <c r="J14" s="26">
        <v>2.3E-2</v>
      </c>
      <c r="K14" s="26">
        <v>1.0999999999999999E-2</v>
      </c>
      <c r="L14" s="26">
        <v>1.2E-2</v>
      </c>
      <c r="M14" s="26">
        <v>1.4E-2</v>
      </c>
      <c r="N14" s="26">
        <v>4.7E-2</v>
      </c>
      <c r="O14" s="26">
        <v>5.5E-2</v>
      </c>
      <c r="P14" s="26">
        <v>5.8999999999999997E-2</v>
      </c>
      <c r="Q14" s="26">
        <v>8.6999999999999994E-2</v>
      </c>
      <c r="R14" s="26">
        <v>9.4E-2</v>
      </c>
      <c r="S14" s="26">
        <v>8.8999999999999996E-2</v>
      </c>
      <c r="T14" s="26">
        <v>2.4E-2</v>
      </c>
      <c r="U14" s="26">
        <v>2.3E-2</v>
      </c>
      <c r="V14" s="26">
        <v>2.1000000000000001E-2</v>
      </c>
      <c r="W14" s="86" t="s">
        <v>291</v>
      </c>
      <c r="X14" s="86" t="s">
        <v>291</v>
      </c>
      <c r="Y14" s="86" t="s">
        <v>291</v>
      </c>
    </row>
    <row r="15" spans="1:25" ht="14.25" x14ac:dyDescent="0.2">
      <c r="A15" s="25" t="s">
        <v>33</v>
      </c>
      <c r="B15" s="26">
        <v>3.2000000000000001E-2</v>
      </c>
      <c r="C15" s="26">
        <v>3.4000000000000002E-2</v>
      </c>
      <c r="D15" s="26">
        <v>0.03</v>
      </c>
      <c r="E15" s="26">
        <v>0.27</v>
      </c>
      <c r="F15" s="26">
        <v>0.251</v>
      </c>
      <c r="G15" s="26">
        <v>0.26200000000000001</v>
      </c>
      <c r="H15" s="26">
        <v>2.9000000000000001E-2</v>
      </c>
      <c r="I15" s="26">
        <v>3.4000000000000002E-2</v>
      </c>
      <c r="J15" s="26">
        <v>0.03</v>
      </c>
      <c r="K15" s="26">
        <v>1.7000000000000001E-2</v>
      </c>
      <c r="L15" s="26">
        <v>1.4E-2</v>
      </c>
      <c r="M15" s="26">
        <v>1.6E-2</v>
      </c>
      <c r="N15" s="26">
        <v>8.1000000000000003E-2</v>
      </c>
      <c r="O15" s="26">
        <v>0.08</v>
      </c>
      <c r="P15" s="26">
        <v>0.08</v>
      </c>
      <c r="Q15" s="26">
        <v>0.108</v>
      </c>
      <c r="R15" s="26">
        <v>0.112</v>
      </c>
      <c r="S15" s="26">
        <v>0.112</v>
      </c>
      <c r="T15" s="26">
        <v>3.1E-2</v>
      </c>
      <c r="U15" s="26">
        <v>3.2000000000000001E-2</v>
      </c>
      <c r="V15" s="26">
        <v>2.8000000000000001E-2</v>
      </c>
      <c r="W15" s="86" t="s">
        <v>291</v>
      </c>
      <c r="X15" s="86" t="s">
        <v>291</v>
      </c>
      <c r="Y15" s="86" t="s">
        <v>291</v>
      </c>
    </row>
    <row r="16" spans="1:25" ht="14.25" x14ac:dyDescent="0.2">
      <c r="A16" s="25" t="s">
        <v>34</v>
      </c>
      <c r="B16" s="26">
        <v>0.02</v>
      </c>
      <c r="C16" s="26">
        <v>2.3E-2</v>
      </c>
      <c r="D16" s="26">
        <v>0.02</v>
      </c>
      <c r="E16" s="26">
        <v>0.14299999999999999</v>
      </c>
      <c r="F16" s="26">
        <v>0.16300000000000001</v>
      </c>
      <c r="G16" s="26">
        <v>0.158</v>
      </c>
      <c r="H16" s="26">
        <v>2.3E-2</v>
      </c>
      <c r="I16" s="26">
        <v>2.4E-2</v>
      </c>
      <c r="J16" s="26">
        <v>2.1000000000000001E-2</v>
      </c>
      <c r="K16" s="26">
        <v>1.2999999999999999E-2</v>
      </c>
      <c r="L16" s="26">
        <v>1.0999999999999999E-2</v>
      </c>
      <c r="M16" s="26">
        <v>0.01</v>
      </c>
      <c r="N16" s="26">
        <v>4.8000000000000001E-2</v>
      </c>
      <c r="O16" s="26">
        <v>5.5E-2</v>
      </c>
      <c r="P16" s="26">
        <v>5.2999999999999999E-2</v>
      </c>
      <c r="Q16" s="26">
        <v>7.9000000000000001E-2</v>
      </c>
      <c r="R16" s="26">
        <v>0.09</v>
      </c>
      <c r="S16" s="26">
        <v>8.3000000000000004E-2</v>
      </c>
      <c r="T16" s="26">
        <v>2.4E-2</v>
      </c>
      <c r="U16" s="26">
        <v>2.9000000000000001E-2</v>
      </c>
      <c r="V16" s="26">
        <v>2.5000000000000001E-2</v>
      </c>
      <c r="W16" s="86" t="s">
        <v>291</v>
      </c>
      <c r="X16" s="86" t="s">
        <v>291</v>
      </c>
      <c r="Y16" s="86" t="s">
        <v>291</v>
      </c>
    </row>
    <row r="17" spans="1:25" ht="14.25" x14ac:dyDescent="0.2">
      <c r="A17" s="25" t="s">
        <v>35</v>
      </c>
      <c r="B17" s="26">
        <v>1.0999999999999999E-2</v>
      </c>
      <c r="C17" s="26">
        <v>1.0999999999999999E-2</v>
      </c>
      <c r="D17" s="26">
        <v>0.01</v>
      </c>
      <c r="E17" s="26">
        <v>9.7000000000000003E-2</v>
      </c>
      <c r="F17" s="26">
        <v>9.2999999999999999E-2</v>
      </c>
      <c r="G17" s="26">
        <v>9.9000000000000005E-2</v>
      </c>
      <c r="H17" s="26">
        <v>8.9999999999999993E-3</v>
      </c>
      <c r="I17" s="26">
        <v>1.2E-2</v>
      </c>
      <c r="J17" s="26">
        <v>0.01</v>
      </c>
      <c r="K17" s="26">
        <v>8.9999999999999993E-3</v>
      </c>
      <c r="L17" s="26">
        <v>6.0000000000000001E-3</v>
      </c>
      <c r="M17" s="26">
        <v>7.0000000000000001E-3</v>
      </c>
      <c r="N17" s="26">
        <v>2.9000000000000001E-2</v>
      </c>
      <c r="O17" s="26">
        <v>3.5000000000000003E-2</v>
      </c>
      <c r="P17" s="26">
        <v>3.1E-2</v>
      </c>
      <c r="Q17" s="26">
        <v>4.2000000000000003E-2</v>
      </c>
      <c r="R17" s="26">
        <v>4.3999999999999997E-2</v>
      </c>
      <c r="S17" s="26">
        <v>0.04</v>
      </c>
      <c r="T17" s="26">
        <v>0.01</v>
      </c>
      <c r="U17" s="26">
        <v>1.2999999999999999E-2</v>
      </c>
      <c r="V17" s="26">
        <v>0.01</v>
      </c>
      <c r="W17" s="86" t="s">
        <v>291</v>
      </c>
      <c r="X17" s="86" t="s">
        <v>291</v>
      </c>
      <c r="Y17" s="86" t="s">
        <v>291</v>
      </c>
    </row>
    <row r="18" spans="1:25" ht="14.25" x14ac:dyDescent="0.2">
      <c r="A18" s="25" t="s">
        <v>36</v>
      </c>
      <c r="B18" s="26">
        <v>1.6E-2</v>
      </c>
      <c r="C18" s="26">
        <v>1.7999999999999999E-2</v>
      </c>
      <c r="D18" s="26">
        <v>1.4999999999999999E-2</v>
      </c>
      <c r="E18" s="26">
        <v>0.11700000000000001</v>
      </c>
      <c r="F18" s="26">
        <v>0.114</v>
      </c>
      <c r="G18" s="26">
        <v>0.12</v>
      </c>
      <c r="H18" s="26">
        <v>1.6E-2</v>
      </c>
      <c r="I18" s="26">
        <v>1.2999999999999999E-2</v>
      </c>
      <c r="J18" s="26">
        <v>1.4E-2</v>
      </c>
      <c r="K18" s="26">
        <v>8.9999999999999993E-3</v>
      </c>
      <c r="L18" s="26">
        <v>8.0000000000000002E-3</v>
      </c>
      <c r="M18" s="26">
        <v>7.0000000000000001E-3</v>
      </c>
      <c r="N18" s="26">
        <v>0.06</v>
      </c>
      <c r="O18" s="26">
        <v>5.8000000000000003E-2</v>
      </c>
      <c r="P18" s="26">
        <v>5.3999999999999999E-2</v>
      </c>
      <c r="Q18" s="26">
        <v>5.7000000000000002E-2</v>
      </c>
      <c r="R18" s="26">
        <v>5.5E-2</v>
      </c>
      <c r="S18" s="26">
        <v>5.0999999999999997E-2</v>
      </c>
      <c r="T18" s="26">
        <v>1.7000000000000001E-2</v>
      </c>
      <c r="U18" s="26">
        <v>1.7000000000000001E-2</v>
      </c>
      <c r="V18" s="26">
        <v>1.6E-2</v>
      </c>
      <c r="W18" s="86" t="s">
        <v>291</v>
      </c>
      <c r="X18" s="86" t="s">
        <v>291</v>
      </c>
      <c r="Y18" s="86" t="s">
        <v>291</v>
      </c>
    </row>
    <row r="19" spans="1:25" ht="14.25" x14ac:dyDescent="0.2">
      <c r="A19" s="25" t="s">
        <v>37</v>
      </c>
      <c r="B19" s="26">
        <v>1.4E-2</v>
      </c>
      <c r="C19" s="26">
        <v>1.4999999999999999E-2</v>
      </c>
      <c r="D19" s="26">
        <v>1.2E-2</v>
      </c>
      <c r="E19" s="26">
        <v>7.0999999999999994E-2</v>
      </c>
      <c r="F19" s="26">
        <v>7.0999999999999994E-2</v>
      </c>
      <c r="G19" s="26">
        <v>7.4999999999999997E-2</v>
      </c>
      <c r="H19" s="26">
        <v>1.7000000000000001E-2</v>
      </c>
      <c r="I19" s="26">
        <v>1.6E-2</v>
      </c>
      <c r="J19" s="26">
        <v>1.4999999999999999E-2</v>
      </c>
      <c r="K19" s="26">
        <v>0.01</v>
      </c>
      <c r="L19" s="26">
        <v>8.0000000000000002E-3</v>
      </c>
      <c r="M19" s="26">
        <v>8.0000000000000002E-3</v>
      </c>
      <c r="N19" s="26">
        <v>4.9000000000000002E-2</v>
      </c>
      <c r="O19" s="26">
        <v>5.0999999999999997E-2</v>
      </c>
      <c r="P19" s="26">
        <v>4.4999999999999998E-2</v>
      </c>
      <c r="Q19" s="26">
        <v>5.2999999999999999E-2</v>
      </c>
      <c r="R19" s="26">
        <v>5.0999999999999997E-2</v>
      </c>
      <c r="S19" s="26">
        <v>5.3999999999999999E-2</v>
      </c>
      <c r="T19" s="26">
        <v>1.4999999999999999E-2</v>
      </c>
      <c r="U19" s="26">
        <v>1.7000000000000001E-2</v>
      </c>
      <c r="V19" s="26">
        <v>1.6E-2</v>
      </c>
      <c r="W19" s="86" t="s">
        <v>291</v>
      </c>
      <c r="X19" s="86" t="s">
        <v>291</v>
      </c>
      <c r="Y19" s="86" t="s">
        <v>291</v>
      </c>
    </row>
    <row r="20" spans="1:25" ht="14.25" x14ac:dyDescent="0.2">
      <c r="A20" s="25" t="s">
        <v>38</v>
      </c>
      <c r="B20" s="26">
        <v>1.2999999999999999E-2</v>
      </c>
      <c r="C20" s="26">
        <v>1.4E-2</v>
      </c>
      <c r="D20" s="26">
        <v>1.2E-2</v>
      </c>
      <c r="E20" s="26">
        <v>6.3E-2</v>
      </c>
      <c r="F20" s="26">
        <v>6.3E-2</v>
      </c>
      <c r="G20" s="26">
        <v>6.7000000000000004E-2</v>
      </c>
      <c r="H20" s="26">
        <v>2.1999999999999999E-2</v>
      </c>
      <c r="I20" s="26">
        <v>2.1000000000000001E-2</v>
      </c>
      <c r="J20" s="26">
        <v>0.02</v>
      </c>
      <c r="K20" s="26">
        <v>1.4E-2</v>
      </c>
      <c r="L20" s="26">
        <v>1.0999999999999999E-2</v>
      </c>
      <c r="M20" s="26">
        <v>1.2E-2</v>
      </c>
      <c r="N20" s="26">
        <v>5.7000000000000002E-2</v>
      </c>
      <c r="O20" s="26">
        <v>6.0999999999999999E-2</v>
      </c>
      <c r="P20" s="26">
        <v>5.1999999999999998E-2</v>
      </c>
      <c r="Q20" s="26">
        <v>7.0000000000000007E-2</v>
      </c>
      <c r="R20" s="26">
        <v>6.5000000000000002E-2</v>
      </c>
      <c r="S20" s="26">
        <v>6.3E-2</v>
      </c>
      <c r="T20" s="26">
        <v>2.1000000000000001E-2</v>
      </c>
      <c r="U20" s="26">
        <v>2.1000000000000001E-2</v>
      </c>
      <c r="V20" s="26">
        <v>0.02</v>
      </c>
      <c r="W20" s="86" t="s">
        <v>291</v>
      </c>
      <c r="X20" s="86" t="s">
        <v>291</v>
      </c>
      <c r="Y20" s="86" t="s">
        <v>291</v>
      </c>
    </row>
    <row r="21" spans="1:25" s="9" customFormat="1" ht="14.25" x14ac:dyDescent="0.2">
      <c r="A21" s="25" t="s">
        <v>238</v>
      </c>
      <c r="B21" s="26">
        <v>3.0000000000000001E-3</v>
      </c>
      <c r="C21" s="26">
        <v>4.0000000000000001E-3</v>
      </c>
      <c r="D21" s="26">
        <v>3.0000000000000001E-3</v>
      </c>
      <c r="E21" s="26">
        <v>1.9E-2</v>
      </c>
      <c r="F21" s="26">
        <v>0.02</v>
      </c>
      <c r="G21" s="26">
        <v>2.1999999999999999E-2</v>
      </c>
      <c r="H21" s="26">
        <v>5.0000000000000001E-3</v>
      </c>
      <c r="I21" s="26">
        <v>4.0000000000000001E-3</v>
      </c>
      <c r="J21" s="26">
        <v>5.0000000000000001E-3</v>
      </c>
      <c r="K21" s="26">
        <v>6.0000000000000001E-3</v>
      </c>
      <c r="L21" s="26">
        <v>4.0000000000000001E-3</v>
      </c>
      <c r="M21" s="26">
        <v>4.0000000000000001E-3</v>
      </c>
      <c r="N21" s="26">
        <v>1.4E-2</v>
      </c>
      <c r="O21" s="26">
        <v>1.2999999999999999E-2</v>
      </c>
      <c r="P21" s="26">
        <v>1.2999999999999999E-2</v>
      </c>
      <c r="Q21" s="26">
        <v>1.7000000000000001E-2</v>
      </c>
      <c r="R21" s="26">
        <v>1.6E-2</v>
      </c>
      <c r="S21" s="26">
        <v>1.7000000000000001E-2</v>
      </c>
      <c r="T21" s="26">
        <v>5.0000000000000001E-3</v>
      </c>
      <c r="U21" s="26">
        <v>4.0000000000000001E-3</v>
      </c>
      <c r="V21" s="26">
        <v>5.0000000000000001E-3</v>
      </c>
      <c r="W21" s="86" t="s">
        <v>291</v>
      </c>
      <c r="X21" s="86" t="s">
        <v>291</v>
      </c>
      <c r="Y21" s="86" t="s">
        <v>291</v>
      </c>
    </row>
    <row r="22" spans="1:25" s="9" customFormat="1" ht="14.25" x14ac:dyDescent="0.2">
      <c r="A22" s="25"/>
      <c r="B22" s="49"/>
      <c r="C22" s="49"/>
      <c r="D22" s="49"/>
      <c r="E22" s="49"/>
      <c r="F22" s="49"/>
      <c r="G22" s="49"/>
      <c r="H22" s="49"/>
      <c r="I22" s="49"/>
      <c r="J22" s="49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5" s="46" customFormat="1" x14ac:dyDescent="0.2">
      <c r="A23" s="20" t="s">
        <v>17</v>
      </c>
      <c r="B23" s="6"/>
      <c r="C23" s="6"/>
      <c r="D23" s="6"/>
      <c r="E23" s="6"/>
      <c r="F23" s="6"/>
      <c r="G23" s="6"/>
      <c r="H23" s="6"/>
      <c r="I23" s="6"/>
      <c r="J23" s="6"/>
      <c r="K23" s="10" t="s">
        <v>239</v>
      </c>
      <c r="L23" s="10" t="s">
        <v>239</v>
      </c>
      <c r="M23" s="10" t="s">
        <v>239</v>
      </c>
      <c r="N23" s="10" t="s">
        <v>239</v>
      </c>
      <c r="O23" s="10" t="s">
        <v>239</v>
      </c>
      <c r="P23" s="10" t="s">
        <v>239</v>
      </c>
      <c r="Q23" s="10" t="s">
        <v>239</v>
      </c>
      <c r="R23" s="10" t="s">
        <v>239</v>
      </c>
      <c r="S23" s="10" t="s">
        <v>239</v>
      </c>
      <c r="T23" s="10" t="s">
        <v>239</v>
      </c>
      <c r="U23" s="10" t="s">
        <v>239</v>
      </c>
      <c r="V23" s="10" t="s">
        <v>239</v>
      </c>
    </row>
    <row r="24" spans="1:25" s="46" customFormat="1" ht="14.25" x14ac:dyDescent="0.2">
      <c r="A24" s="47" t="s">
        <v>0</v>
      </c>
      <c r="B24" s="7"/>
      <c r="C24" s="7"/>
      <c r="D24" s="7"/>
      <c r="E24" s="7"/>
      <c r="F24" s="7"/>
      <c r="G24" s="7"/>
      <c r="H24" s="7"/>
      <c r="I24" s="7"/>
      <c r="J24" s="7"/>
      <c r="K24" s="12" t="s">
        <v>220</v>
      </c>
      <c r="L24" s="12" t="s">
        <v>220</v>
      </c>
      <c r="M24" s="12" t="s">
        <v>220</v>
      </c>
      <c r="N24" s="12" t="s">
        <v>220</v>
      </c>
      <c r="O24" s="12" t="s">
        <v>220</v>
      </c>
      <c r="P24" s="12" t="s">
        <v>220</v>
      </c>
      <c r="Q24" s="12" t="s">
        <v>220</v>
      </c>
      <c r="R24" s="12" t="s">
        <v>220</v>
      </c>
      <c r="S24" s="12" t="s">
        <v>220</v>
      </c>
      <c r="T24" s="12" t="s">
        <v>220</v>
      </c>
      <c r="U24" s="12" t="s">
        <v>220</v>
      </c>
      <c r="V24" s="12" t="s">
        <v>220</v>
      </c>
    </row>
    <row r="25" spans="1:25" s="46" customFormat="1" ht="14.25" x14ac:dyDescent="0.2">
      <c r="A25" s="47" t="s">
        <v>1</v>
      </c>
      <c r="B25" s="7"/>
      <c r="C25" s="7"/>
      <c r="D25" s="7"/>
      <c r="E25" s="7"/>
      <c r="F25" s="7"/>
      <c r="G25" s="7"/>
      <c r="H25" s="7"/>
      <c r="I25" s="7"/>
      <c r="J25" s="7"/>
      <c r="K25" s="12" t="s">
        <v>220</v>
      </c>
      <c r="L25" s="12" t="s">
        <v>220</v>
      </c>
      <c r="M25" s="12" t="s">
        <v>220</v>
      </c>
      <c r="N25" s="12" t="s">
        <v>220</v>
      </c>
      <c r="O25" s="12" t="s">
        <v>220</v>
      </c>
      <c r="P25" s="12" t="s">
        <v>220</v>
      </c>
      <c r="Q25" s="12" t="s">
        <v>220</v>
      </c>
      <c r="R25" s="12" t="s">
        <v>220</v>
      </c>
      <c r="S25" s="12" t="s">
        <v>220</v>
      </c>
      <c r="T25" s="12" t="s">
        <v>220</v>
      </c>
      <c r="U25" s="12" t="s">
        <v>220</v>
      </c>
      <c r="V25" s="12" t="s">
        <v>220</v>
      </c>
    </row>
    <row r="26" spans="1:25" s="46" customFormat="1" ht="14.25" x14ac:dyDescent="0.2">
      <c r="A26" s="47" t="s">
        <v>2</v>
      </c>
      <c r="B26" s="7"/>
      <c r="C26" s="7"/>
      <c r="D26" s="7"/>
      <c r="E26" s="7"/>
      <c r="F26" s="7"/>
      <c r="G26" s="7"/>
      <c r="H26" s="7"/>
      <c r="I26" s="7"/>
      <c r="J26" s="7"/>
      <c r="K26" s="12" t="s">
        <v>220</v>
      </c>
      <c r="L26" s="12" t="s">
        <v>220</v>
      </c>
      <c r="M26" s="12" t="s">
        <v>220</v>
      </c>
      <c r="N26" s="12">
        <v>0.54</v>
      </c>
      <c r="O26" s="12">
        <v>0.49</v>
      </c>
      <c r="P26" s="12">
        <v>0.44</v>
      </c>
      <c r="Q26" s="12">
        <v>0.49</v>
      </c>
      <c r="R26" s="12">
        <v>0.45</v>
      </c>
      <c r="S26" s="12">
        <v>0.5</v>
      </c>
      <c r="T26" s="12">
        <v>0.36</v>
      </c>
      <c r="U26" s="12">
        <v>0.32</v>
      </c>
      <c r="V26" s="12">
        <v>0.33</v>
      </c>
    </row>
    <row r="27" spans="1:25" s="46" customFormat="1" ht="14.25" x14ac:dyDescent="0.2">
      <c r="A27" s="47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12" t="s">
        <v>220</v>
      </c>
      <c r="L27" s="12" t="s">
        <v>220</v>
      </c>
      <c r="M27" s="12" t="s">
        <v>220</v>
      </c>
      <c r="N27" s="12">
        <v>1.3</v>
      </c>
      <c r="O27" s="12">
        <v>1.4</v>
      </c>
      <c r="P27" s="12">
        <v>1.3</v>
      </c>
      <c r="Q27" s="12">
        <v>1.7</v>
      </c>
      <c r="R27" s="12">
        <v>1.8</v>
      </c>
      <c r="S27" s="12">
        <v>1.9</v>
      </c>
      <c r="T27" s="12">
        <v>0.84</v>
      </c>
      <c r="U27" s="12">
        <v>0.69</v>
      </c>
      <c r="V27" s="12">
        <v>0.74</v>
      </c>
    </row>
    <row r="28" spans="1:25" s="46" customFormat="1" ht="14.25" x14ac:dyDescent="0.2">
      <c r="A28" s="47" t="s">
        <v>4</v>
      </c>
      <c r="B28" s="7"/>
      <c r="C28" s="7"/>
      <c r="D28" s="7"/>
      <c r="E28" s="7"/>
      <c r="F28" s="7"/>
      <c r="G28" s="7"/>
      <c r="H28" s="7"/>
      <c r="I28" s="7"/>
      <c r="J28" s="7"/>
      <c r="K28" s="12" t="s">
        <v>220</v>
      </c>
      <c r="L28" s="12" t="s">
        <v>220</v>
      </c>
      <c r="M28" s="12" t="s">
        <v>220</v>
      </c>
      <c r="N28" s="12">
        <v>0.72</v>
      </c>
      <c r="O28" s="12">
        <v>0.69</v>
      </c>
      <c r="P28" s="12">
        <v>0.66</v>
      </c>
      <c r="Q28" s="12">
        <v>0.76</v>
      </c>
      <c r="R28" s="12">
        <v>0.68</v>
      </c>
      <c r="S28" s="12">
        <v>0.79</v>
      </c>
      <c r="T28" s="12">
        <v>0.46</v>
      </c>
      <c r="U28" s="12">
        <v>0.38</v>
      </c>
      <c r="V28" s="12">
        <v>0.41</v>
      </c>
    </row>
    <row r="29" spans="1:25" s="46" customFormat="1" ht="14.25" x14ac:dyDescent="0.2">
      <c r="A29" s="47" t="s">
        <v>5</v>
      </c>
      <c r="B29" s="7"/>
      <c r="C29" s="7"/>
      <c r="D29" s="7"/>
      <c r="E29" s="7"/>
      <c r="F29" s="7"/>
      <c r="G29" s="7"/>
      <c r="H29" s="7"/>
      <c r="I29" s="7"/>
      <c r="J29" s="7"/>
      <c r="K29" s="12">
        <v>26.8</v>
      </c>
      <c r="L29" s="12">
        <v>31.1</v>
      </c>
      <c r="M29" s="12">
        <v>32</v>
      </c>
      <c r="N29" s="12">
        <v>69.2</v>
      </c>
      <c r="O29" s="12">
        <v>66.099999999999994</v>
      </c>
      <c r="P29" s="12">
        <v>62</v>
      </c>
      <c r="Q29" s="12">
        <v>121</v>
      </c>
      <c r="R29" s="12">
        <v>127</v>
      </c>
      <c r="S29" s="12">
        <v>134</v>
      </c>
      <c r="T29" s="12">
        <v>30.2</v>
      </c>
      <c r="U29" s="12">
        <v>27.8</v>
      </c>
      <c r="V29" s="12">
        <v>28.2</v>
      </c>
    </row>
    <row r="30" spans="1:25" s="46" customFormat="1" ht="14.25" x14ac:dyDescent="0.2">
      <c r="A30" s="50" t="s">
        <v>6</v>
      </c>
      <c r="B30" s="7"/>
      <c r="C30" s="7"/>
      <c r="D30" s="7"/>
      <c r="E30" s="7"/>
      <c r="F30" s="7"/>
      <c r="G30" s="7"/>
      <c r="H30" s="7"/>
      <c r="I30" s="7"/>
      <c r="J30" s="7"/>
      <c r="K30" s="12">
        <v>244</v>
      </c>
      <c r="L30" s="12">
        <v>264</v>
      </c>
      <c r="M30" s="12">
        <v>269</v>
      </c>
      <c r="N30" s="12">
        <v>526</v>
      </c>
      <c r="O30" s="12">
        <v>507</v>
      </c>
      <c r="P30" s="12">
        <v>469</v>
      </c>
      <c r="Q30" s="12">
        <v>1730</v>
      </c>
      <c r="R30" s="12">
        <v>1800</v>
      </c>
      <c r="S30" s="12">
        <v>1960</v>
      </c>
      <c r="T30" s="12">
        <v>259</v>
      </c>
      <c r="U30" s="12">
        <v>260</v>
      </c>
      <c r="V30" s="12">
        <v>250</v>
      </c>
    </row>
    <row r="31" spans="1:25" s="46" customFormat="1" ht="14.25" x14ac:dyDescent="0.2">
      <c r="A31" s="51"/>
      <c r="B31" s="7"/>
      <c r="C31" s="7"/>
      <c r="D31" s="7"/>
      <c r="E31" s="7"/>
      <c r="F31" s="7"/>
      <c r="G31" s="7"/>
      <c r="H31" s="7"/>
      <c r="I31" s="7"/>
      <c r="J31" s="7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5" s="46" customFormat="1" ht="14.25" x14ac:dyDescent="0.2">
      <c r="A32" s="47" t="s">
        <v>7</v>
      </c>
      <c r="B32" s="7"/>
      <c r="C32" s="7"/>
      <c r="D32" s="7"/>
      <c r="E32" s="7"/>
      <c r="F32" s="7"/>
      <c r="G32" s="7"/>
      <c r="H32" s="7"/>
      <c r="I32" s="7"/>
      <c r="J32" s="7"/>
      <c r="K32" s="39">
        <v>0.13</v>
      </c>
      <c r="L32" s="12">
        <v>0.18</v>
      </c>
      <c r="M32" s="12">
        <v>0.15</v>
      </c>
      <c r="N32" s="39">
        <v>0.59</v>
      </c>
      <c r="O32" s="12">
        <v>0.56999999999999995</v>
      </c>
      <c r="P32" s="12">
        <v>0.53</v>
      </c>
      <c r="Q32" s="13">
        <v>1.1000000000000001</v>
      </c>
      <c r="R32" s="12">
        <v>1.4</v>
      </c>
      <c r="S32" s="12">
        <v>1.3</v>
      </c>
      <c r="T32" s="12">
        <v>0.45</v>
      </c>
      <c r="U32" s="12">
        <v>0.54</v>
      </c>
      <c r="V32" s="12">
        <v>0.47</v>
      </c>
    </row>
    <row r="33" spans="1:22" s="46" customFormat="1" ht="14.25" x14ac:dyDescent="0.2">
      <c r="A33" s="47" t="s">
        <v>8</v>
      </c>
      <c r="B33" s="7"/>
      <c r="C33" s="7"/>
      <c r="D33" s="7"/>
      <c r="E33" s="7"/>
      <c r="F33" s="7"/>
      <c r="G33" s="7"/>
      <c r="H33" s="7"/>
      <c r="I33" s="7"/>
      <c r="J33" s="7"/>
      <c r="K33" s="12" t="s">
        <v>220</v>
      </c>
      <c r="L33" s="12" t="s">
        <v>220</v>
      </c>
      <c r="M33" s="12" t="s">
        <v>220</v>
      </c>
      <c r="N33" s="12">
        <v>0.21</v>
      </c>
      <c r="O33" s="12">
        <v>0.22</v>
      </c>
      <c r="P33" s="12">
        <v>0.19</v>
      </c>
      <c r="Q33" s="12">
        <v>0.5</v>
      </c>
      <c r="R33" s="12">
        <v>0.56000000000000005</v>
      </c>
      <c r="S33" s="12">
        <v>0.59</v>
      </c>
      <c r="T33" s="12">
        <v>0.28000000000000003</v>
      </c>
      <c r="U33" s="12">
        <v>0.35</v>
      </c>
      <c r="V33" s="12">
        <v>0.31</v>
      </c>
    </row>
    <row r="34" spans="1:22" s="46" customFormat="1" ht="14.25" x14ac:dyDescent="0.2">
      <c r="A34" s="47" t="s">
        <v>9</v>
      </c>
      <c r="B34" s="7"/>
      <c r="C34" s="7"/>
      <c r="D34" s="7"/>
      <c r="E34" s="7"/>
      <c r="F34" s="7"/>
      <c r="G34" s="7"/>
      <c r="H34" s="7"/>
      <c r="I34" s="7"/>
      <c r="J34" s="7"/>
      <c r="K34" s="12" t="s">
        <v>220</v>
      </c>
      <c r="L34" s="12" t="s">
        <v>220</v>
      </c>
      <c r="M34" s="12" t="s">
        <v>220</v>
      </c>
      <c r="N34" s="12">
        <v>0.51</v>
      </c>
      <c r="O34" s="12">
        <v>0.55000000000000004</v>
      </c>
      <c r="P34" s="12">
        <v>0.54</v>
      </c>
      <c r="Q34" s="12">
        <v>0.86</v>
      </c>
      <c r="R34" s="12">
        <v>0.93</v>
      </c>
      <c r="S34" s="12">
        <v>0.97</v>
      </c>
      <c r="T34" s="12">
        <v>0.51</v>
      </c>
      <c r="U34" s="12">
        <v>0.63</v>
      </c>
      <c r="V34" s="12">
        <v>0.57999999999999996</v>
      </c>
    </row>
    <row r="35" spans="1:22" s="46" customFormat="1" ht="14.25" x14ac:dyDescent="0.2">
      <c r="A35" s="47" t="s">
        <v>10</v>
      </c>
      <c r="B35" s="7"/>
      <c r="C35" s="7"/>
      <c r="D35" s="7"/>
      <c r="E35" s="7"/>
      <c r="F35" s="7"/>
      <c r="G35" s="7"/>
      <c r="H35" s="7"/>
      <c r="I35" s="7"/>
      <c r="J35" s="7"/>
      <c r="K35" s="12" t="s">
        <v>220</v>
      </c>
      <c r="L35" s="12" t="s">
        <v>220</v>
      </c>
      <c r="M35" s="12" t="s">
        <v>220</v>
      </c>
      <c r="N35" s="12">
        <v>0.73</v>
      </c>
      <c r="O35" s="12">
        <v>0.71</v>
      </c>
      <c r="P35" s="12">
        <v>0.67</v>
      </c>
      <c r="Q35" s="12">
        <v>1.5</v>
      </c>
      <c r="R35" s="12">
        <v>1.6</v>
      </c>
      <c r="S35" s="12">
        <v>1.7</v>
      </c>
      <c r="T35" s="12">
        <v>0.6</v>
      </c>
      <c r="U35" s="12">
        <v>0.52</v>
      </c>
      <c r="V35" s="12">
        <v>0.55000000000000004</v>
      </c>
    </row>
    <row r="36" spans="1:22" s="46" customFormat="1" ht="14.25" x14ac:dyDescent="0.2">
      <c r="A36" s="47" t="s">
        <v>11</v>
      </c>
      <c r="B36" s="7"/>
      <c r="C36" s="7"/>
      <c r="D36" s="7"/>
      <c r="E36" s="7"/>
      <c r="F36" s="7"/>
      <c r="G36" s="7"/>
      <c r="H36" s="7"/>
      <c r="I36" s="7"/>
      <c r="J36" s="7"/>
      <c r="K36" s="12">
        <v>0.15</v>
      </c>
      <c r="L36" s="12">
        <v>0.18</v>
      </c>
      <c r="M36" s="12">
        <v>0.16</v>
      </c>
      <c r="N36" s="12">
        <v>0.38</v>
      </c>
      <c r="O36" s="12">
        <v>0.4</v>
      </c>
      <c r="P36" s="12">
        <v>0.39</v>
      </c>
      <c r="Q36" s="12">
        <v>1.1000000000000001</v>
      </c>
      <c r="R36" s="12">
        <v>1.3</v>
      </c>
      <c r="S36" s="12">
        <v>1.4</v>
      </c>
      <c r="T36" s="12">
        <v>0.56000000000000005</v>
      </c>
      <c r="U36" s="12">
        <v>0.62</v>
      </c>
      <c r="V36" s="12">
        <v>0.6</v>
      </c>
    </row>
    <row r="37" spans="1:22" s="46" customFormat="1" ht="14.25" x14ac:dyDescent="0.2">
      <c r="A37" s="47" t="s">
        <v>12</v>
      </c>
      <c r="B37" s="7"/>
      <c r="C37" s="7"/>
      <c r="D37" s="7"/>
      <c r="E37" s="7"/>
      <c r="F37" s="7"/>
      <c r="G37" s="7"/>
      <c r="H37" s="7"/>
      <c r="I37" s="7"/>
      <c r="J37" s="7"/>
      <c r="K37" s="12" t="s">
        <v>220</v>
      </c>
      <c r="L37" s="12" t="s">
        <v>220</v>
      </c>
      <c r="M37" s="12" t="s">
        <v>220</v>
      </c>
      <c r="N37" s="12" t="s">
        <v>220</v>
      </c>
      <c r="O37" s="12" t="s">
        <v>220</v>
      </c>
      <c r="P37" s="12" t="s">
        <v>220</v>
      </c>
      <c r="Q37" s="12" t="s">
        <v>220</v>
      </c>
      <c r="R37" s="12" t="s">
        <v>220</v>
      </c>
      <c r="S37" s="12" t="s">
        <v>220</v>
      </c>
      <c r="T37" s="12">
        <v>0.13</v>
      </c>
      <c r="U37" s="12">
        <v>0.1</v>
      </c>
      <c r="V37" s="12">
        <v>0.12</v>
      </c>
    </row>
    <row r="38" spans="1:22" s="46" customFormat="1" ht="14.25" x14ac:dyDescent="0.2">
      <c r="A38" s="47" t="s">
        <v>13</v>
      </c>
      <c r="B38" s="7"/>
      <c r="C38" s="7"/>
      <c r="D38" s="7"/>
      <c r="E38" s="7"/>
      <c r="F38" s="7"/>
      <c r="G38" s="7"/>
      <c r="H38" s="7"/>
      <c r="I38" s="7"/>
      <c r="J38" s="7"/>
      <c r="K38" s="12">
        <v>0.14000000000000001</v>
      </c>
      <c r="L38" s="12">
        <v>0.17</v>
      </c>
      <c r="M38" s="12">
        <v>0.15</v>
      </c>
      <c r="N38" s="12">
        <v>0.62</v>
      </c>
      <c r="O38" s="12">
        <v>0.59</v>
      </c>
      <c r="P38" s="12">
        <v>0.54</v>
      </c>
      <c r="Q38" s="12">
        <v>1.2</v>
      </c>
      <c r="R38" s="12">
        <v>1.2</v>
      </c>
      <c r="S38" s="12">
        <v>1.3</v>
      </c>
      <c r="T38" s="12">
        <v>0.46</v>
      </c>
      <c r="U38" s="12">
        <v>0.53</v>
      </c>
      <c r="V38" s="12">
        <v>0.5</v>
      </c>
    </row>
    <row r="39" spans="1:22" s="46" customFormat="1" ht="14.25" x14ac:dyDescent="0.2">
      <c r="A39" s="47" t="s">
        <v>14</v>
      </c>
      <c r="B39" s="7"/>
      <c r="C39" s="7"/>
      <c r="D39" s="7"/>
      <c r="E39" s="7"/>
      <c r="F39" s="7"/>
      <c r="G39" s="7"/>
      <c r="H39" s="7"/>
      <c r="I39" s="7"/>
      <c r="J39" s="7"/>
      <c r="K39" s="12">
        <v>2.4</v>
      </c>
      <c r="L39" s="12">
        <v>2.7</v>
      </c>
      <c r="M39" s="12">
        <v>2.8</v>
      </c>
      <c r="N39" s="12">
        <v>5.3</v>
      </c>
      <c r="O39" s="12">
        <v>5.9</v>
      </c>
      <c r="P39" s="12">
        <v>6.1</v>
      </c>
      <c r="Q39" s="12">
        <v>11.7</v>
      </c>
      <c r="R39" s="12">
        <v>10.9</v>
      </c>
      <c r="S39" s="12">
        <v>12.5</v>
      </c>
      <c r="T39" s="12">
        <v>3.9</v>
      </c>
      <c r="U39" s="12">
        <v>3.7</v>
      </c>
      <c r="V39" s="12">
        <v>3.5</v>
      </c>
    </row>
    <row r="40" spans="1:22" s="46" customFormat="1" ht="14.25" x14ac:dyDescent="0.2">
      <c r="A40" s="47" t="s">
        <v>15</v>
      </c>
      <c r="B40" s="7"/>
      <c r="C40" s="7"/>
      <c r="D40" s="7"/>
      <c r="E40" s="7"/>
      <c r="F40" s="7"/>
      <c r="G40" s="7"/>
      <c r="H40" s="7"/>
      <c r="I40" s="7"/>
      <c r="J40" s="7"/>
      <c r="K40" s="12" t="s">
        <v>20</v>
      </c>
      <c r="L40" s="12" t="s">
        <v>20</v>
      </c>
      <c r="M40" s="12" t="s">
        <v>20</v>
      </c>
      <c r="N40" s="12" t="s">
        <v>20</v>
      </c>
      <c r="O40" s="12" t="s">
        <v>20</v>
      </c>
      <c r="P40" s="12" t="s">
        <v>20</v>
      </c>
      <c r="Q40" s="12">
        <v>1.1000000000000001</v>
      </c>
      <c r="R40" s="12">
        <v>1.3</v>
      </c>
      <c r="S40" s="12">
        <v>1.3</v>
      </c>
      <c r="T40" s="13" t="s">
        <v>20</v>
      </c>
      <c r="U40" s="13" t="s">
        <v>20</v>
      </c>
      <c r="V40" s="13" t="s">
        <v>20</v>
      </c>
    </row>
    <row r="41" spans="1:22" s="46" customFormat="1" ht="14.25" x14ac:dyDescent="0.2">
      <c r="A41" s="47" t="s">
        <v>16</v>
      </c>
      <c r="B41" s="7"/>
      <c r="C41" s="7"/>
      <c r="D41" s="7"/>
      <c r="E41" s="7"/>
      <c r="F41" s="7"/>
      <c r="G41" s="7"/>
      <c r="H41" s="7"/>
      <c r="I41" s="7"/>
      <c r="J41" s="7"/>
      <c r="K41" s="12">
        <v>30.5</v>
      </c>
      <c r="L41" s="12">
        <v>29.6</v>
      </c>
      <c r="M41" s="12">
        <v>32.4</v>
      </c>
      <c r="N41" s="12">
        <v>11.4</v>
      </c>
      <c r="O41" s="12">
        <v>11.9</v>
      </c>
      <c r="P41" s="12">
        <v>11</v>
      </c>
      <c r="Q41" s="12">
        <v>29.5</v>
      </c>
      <c r="R41" s="12">
        <v>31.2</v>
      </c>
      <c r="S41" s="12">
        <v>33.1</v>
      </c>
      <c r="T41" s="12">
        <v>8.1</v>
      </c>
      <c r="U41" s="12">
        <v>9.1999999999999993</v>
      </c>
      <c r="V41" s="12">
        <v>8.4</v>
      </c>
    </row>
    <row r="42" spans="1:22" s="46" customFormat="1" ht="14.25" x14ac:dyDescent="0.2">
      <c r="A42" s="47"/>
      <c r="B42" s="7"/>
      <c r="C42" s="7"/>
      <c r="D42" s="7"/>
      <c r="E42" s="7"/>
      <c r="F42" s="7"/>
      <c r="G42" s="7"/>
      <c r="H42" s="7"/>
      <c r="I42" s="7"/>
      <c r="J42" s="7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s="46" customFormat="1" x14ac:dyDescent="0.2">
      <c r="A43" s="20" t="s">
        <v>17</v>
      </c>
      <c r="K43" s="10" t="s">
        <v>23</v>
      </c>
      <c r="L43" s="10" t="s">
        <v>23</v>
      </c>
      <c r="M43" s="10" t="s">
        <v>23</v>
      </c>
      <c r="N43" s="10" t="s">
        <v>23</v>
      </c>
      <c r="O43" s="10" t="s">
        <v>23</v>
      </c>
      <c r="P43" s="10" t="s">
        <v>23</v>
      </c>
      <c r="Q43" s="10" t="s">
        <v>23</v>
      </c>
      <c r="R43" s="10" t="s">
        <v>23</v>
      </c>
      <c r="S43" s="10" t="s">
        <v>23</v>
      </c>
      <c r="T43" s="10" t="s">
        <v>23</v>
      </c>
      <c r="U43" s="10" t="s">
        <v>23</v>
      </c>
      <c r="V43" s="10" t="s">
        <v>23</v>
      </c>
    </row>
    <row r="44" spans="1:22" s="46" customFormat="1" ht="14.25" x14ac:dyDescent="0.2">
      <c r="A44" s="47" t="s">
        <v>209</v>
      </c>
      <c r="K44" s="12">
        <v>2.2000000000000001E-3</v>
      </c>
      <c r="L44" s="12">
        <v>1.9E-3</v>
      </c>
      <c r="M44" s="12">
        <v>1.8E-3</v>
      </c>
      <c r="N44" s="48">
        <v>1E-3</v>
      </c>
      <c r="O44" s="12">
        <v>8.9999999999999998E-4</v>
      </c>
      <c r="P44" s="12">
        <v>8.0000000000000004E-4</v>
      </c>
      <c r="Q44" s="12">
        <v>2.5000000000000001E-3</v>
      </c>
      <c r="R44" s="12">
        <v>2.7000000000000001E-3</v>
      </c>
      <c r="S44" s="12">
        <v>2.8999999999999998E-3</v>
      </c>
      <c r="T44" s="48">
        <v>1E-3</v>
      </c>
      <c r="U44" s="12">
        <v>1.1000000000000001E-3</v>
      </c>
      <c r="V44" s="12">
        <v>1.1999999999999999E-3</v>
      </c>
    </row>
    <row r="45" spans="1:22" s="46" customFormat="1" ht="14.25" x14ac:dyDescent="0.2">
      <c r="A45" s="47" t="s">
        <v>211</v>
      </c>
      <c r="K45" s="12">
        <v>1.4E-3</v>
      </c>
      <c r="L45" s="12">
        <v>1.6000000000000001E-3</v>
      </c>
      <c r="M45" s="12">
        <v>1.4E-3</v>
      </c>
      <c r="N45" s="48">
        <v>0.01</v>
      </c>
      <c r="O45" s="48">
        <v>1.0999999999999999E-2</v>
      </c>
      <c r="P45" s="12">
        <v>9.1000000000000004E-3</v>
      </c>
      <c r="Q45" s="12">
        <v>2.7000000000000001E-3</v>
      </c>
      <c r="R45" s="12">
        <v>3.0000000000000001E-3</v>
      </c>
      <c r="S45" s="12">
        <v>3.2000000000000002E-3</v>
      </c>
      <c r="T45" s="48">
        <v>1E-3</v>
      </c>
      <c r="U45" s="12">
        <v>1.1999999999999999E-3</v>
      </c>
      <c r="V45" s="12">
        <v>1.1999999999999999E-3</v>
      </c>
    </row>
    <row r="46" spans="1:22" s="46" customFormat="1" ht="14.25" x14ac:dyDescent="0.2">
      <c r="A46" s="47" t="s">
        <v>212</v>
      </c>
      <c r="K46" s="12">
        <v>1.5E-3</v>
      </c>
      <c r="L46" s="12">
        <v>1.2999999999999999E-3</v>
      </c>
      <c r="M46" s="12">
        <v>1.1999999999999999E-3</v>
      </c>
      <c r="N46" s="12">
        <v>1.2999999999999999E-3</v>
      </c>
      <c r="O46" s="12">
        <v>1.2999999999999999E-3</v>
      </c>
      <c r="P46" s="12">
        <v>1.1000000000000001E-3</v>
      </c>
      <c r="Q46" s="12">
        <v>2.8E-3</v>
      </c>
      <c r="R46" s="12">
        <v>2.8999999999999998E-3</v>
      </c>
      <c r="S46" s="12">
        <v>3.2000000000000002E-3</v>
      </c>
      <c r="T46" s="12">
        <v>1.1999999999999999E-3</v>
      </c>
      <c r="U46" s="12">
        <v>1.2999999999999999E-3</v>
      </c>
      <c r="V46" s="12">
        <v>1.1999999999999999E-3</v>
      </c>
    </row>
    <row r="47" spans="1:22" s="46" customFormat="1" ht="14.25" x14ac:dyDescent="0.2">
      <c r="A47" s="47" t="s">
        <v>213</v>
      </c>
      <c r="K47" s="12">
        <v>1.2999999999999999E-3</v>
      </c>
      <c r="L47" s="12">
        <v>1.1000000000000001E-3</v>
      </c>
      <c r="M47" s="12">
        <v>1E-3</v>
      </c>
      <c r="N47" s="12">
        <v>1.2999999999999999E-3</v>
      </c>
      <c r="O47" s="12">
        <v>1.1999999999999999E-3</v>
      </c>
      <c r="P47" s="12">
        <v>1E-3</v>
      </c>
      <c r="Q47" s="12">
        <v>3.0999999999999999E-3</v>
      </c>
      <c r="R47" s="12">
        <v>3.0999999999999999E-3</v>
      </c>
      <c r="S47" s="12">
        <v>3.3999999999999998E-3</v>
      </c>
      <c r="T47" s="12">
        <v>1.1000000000000001E-3</v>
      </c>
      <c r="U47" s="12">
        <v>1.2999999999999999E-3</v>
      </c>
      <c r="V47" s="12">
        <v>1.4E-3</v>
      </c>
    </row>
    <row r="48" spans="1:22" s="46" customFormat="1" ht="14.25" x14ac:dyDescent="0.2">
      <c r="A48" s="47" t="s">
        <v>214</v>
      </c>
      <c r="K48" s="12">
        <v>1.8E-3</v>
      </c>
      <c r="L48" s="12">
        <v>1.5E-3</v>
      </c>
      <c r="M48" s="12">
        <v>1.6000000000000001E-3</v>
      </c>
      <c r="N48" s="12">
        <v>1.8E-3</v>
      </c>
      <c r="O48" s="12">
        <v>1.6999999999999999E-3</v>
      </c>
      <c r="P48" s="12">
        <v>1.5E-3</v>
      </c>
      <c r="Q48" s="12">
        <v>4.3E-3</v>
      </c>
      <c r="R48" s="12">
        <v>4.1000000000000003E-3</v>
      </c>
      <c r="S48" s="12">
        <v>4.5999999999999999E-3</v>
      </c>
      <c r="T48" s="12">
        <v>1.2999999999999999E-3</v>
      </c>
      <c r="U48" s="12">
        <v>1.4E-3</v>
      </c>
      <c r="V48" s="12">
        <v>1.5E-3</v>
      </c>
    </row>
    <row r="49" spans="1:22" s="46" customFormat="1" ht="14.25" x14ac:dyDescent="0.2">
      <c r="A49" s="47" t="s">
        <v>215</v>
      </c>
      <c r="K49" s="12">
        <v>1.1999999999999999E-3</v>
      </c>
      <c r="L49" s="12">
        <v>8.9999999999999998E-4</v>
      </c>
      <c r="M49" s="12">
        <v>8.0000000000000004E-4</v>
      </c>
      <c r="N49" s="12">
        <v>1.1000000000000001E-3</v>
      </c>
      <c r="O49" s="12">
        <v>8.9999999999999998E-4</v>
      </c>
      <c r="P49" s="12">
        <v>8.9999999999999998E-4</v>
      </c>
      <c r="Q49" s="12">
        <v>2E-3</v>
      </c>
      <c r="R49" s="12">
        <v>2.2000000000000001E-3</v>
      </c>
      <c r="S49" s="12">
        <v>2.3999999999999998E-3</v>
      </c>
      <c r="T49" s="12">
        <v>8.0000000000000004E-4</v>
      </c>
      <c r="U49" s="12">
        <v>8.0000000000000004E-4</v>
      </c>
      <c r="V49" s="48">
        <v>1E-3</v>
      </c>
    </row>
    <row r="50" spans="1:22" s="46" customFormat="1" ht="14.25" x14ac:dyDescent="0.2">
      <c r="A50" s="47" t="s">
        <v>210</v>
      </c>
      <c r="K50" s="12">
        <v>8.0000000000000004E-4</v>
      </c>
      <c r="L50" s="12">
        <v>5.9999999999999995E-4</v>
      </c>
      <c r="M50" s="12">
        <v>5.9999999999999995E-4</v>
      </c>
      <c r="N50" s="12">
        <v>8.0000000000000004E-4</v>
      </c>
      <c r="O50" s="12">
        <v>6.9999999999999999E-4</v>
      </c>
      <c r="P50" s="12">
        <v>5.0000000000000001E-4</v>
      </c>
      <c r="Q50" s="12">
        <v>2.2000000000000001E-3</v>
      </c>
      <c r="R50" s="12">
        <v>2.3999999999999998E-3</v>
      </c>
      <c r="S50" s="12">
        <v>2.5000000000000001E-3</v>
      </c>
      <c r="T50" s="12">
        <v>5.0000000000000001E-4</v>
      </c>
      <c r="U50" s="12">
        <v>6.9999999999999999E-4</v>
      </c>
      <c r="V50" s="12">
        <v>6.9999999999999999E-4</v>
      </c>
    </row>
  </sheetData>
  <phoneticPr fontId="3" type="noConversion"/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EW52"/>
  <sheetViews>
    <sheetView zoomScaleNormal="100" workbookViewId="0">
      <pane xSplit="1" ySplit="3" topLeftCell="B4" activePane="bottomRight" state="frozen"/>
      <selection pane="topRight" activeCell="C1" sqref="C1"/>
      <selection pane="bottomLeft" activeCell="A7" sqref="A7"/>
      <selection pane="bottomRight" activeCell="BP2" sqref="BP2:BR22"/>
    </sheetView>
  </sheetViews>
  <sheetFormatPr defaultColWidth="11.42578125" defaultRowHeight="12.75" x14ac:dyDescent="0.2"/>
  <cols>
    <col min="1" max="1" width="26.7109375" style="2" customWidth="1"/>
    <col min="2" max="4" width="12.7109375" style="2" customWidth="1"/>
    <col min="5" max="10" width="12.7109375" style="3" customWidth="1"/>
    <col min="11" max="55" width="12.7109375" style="2" customWidth="1"/>
    <col min="56" max="16384" width="11.42578125" style="2"/>
  </cols>
  <sheetData>
    <row r="1" spans="1:153" s="22" customFormat="1" x14ac:dyDescent="0.2">
      <c r="A1" s="20" t="s">
        <v>18</v>
      </c>
      <c r="B1" s="16" t="s">
        <v>21</v>
      </c>
      <c r="C1" s="16" t="s">
        <v>21</v>
      </c>
      <c r="D1" s="16" t="s">
        <v>21</v>
      </c>
      <c r="E1" s="16" t="s">
        <v>21</v>
      </c>
      <c r="F1" s="16" t="s">
        <v>21</v>
      </c>
      <c r="G1" s="16" t="s">
        <v>21</v>
      </c>
      <c r="H1" s="16" t="s">
        <v>21</v>
      </c>
      <c r="I1" s="16" t="s">
        <v>21</v>
      </c>
      <c r="J1" s="16" t="s">
        <v>21</v>
      </c>
      <c r="K1" s="16" t="s">
        <v>21</v>
      </c>
      <c r="L1" s="16" t="s">
        <v>21</v>
      </c>
      <c r="M1" s="16" t="s">
        <v>21</v>
      </c>
      <c r="N1" s="10" t="s">
        <v>21</v>
      </c>
      <c r="O1" s="10" t="s">
        <v>21</v>
      </c>
      <c r="P1" s="10" t="s">
        <v>21</v>
      </c>
      <c r="Q1" s="16" t="s">
        <v>21</v>
      </c>
      <c r="R1" s="16" t="s">
        <v>21</v>
      </c>
      <c r="S1" s="16" t="s">
        <v>21</v>
      </c>
      <c r="T1" s="16" t="s">
        <v>21</v>
      </c>
      <c r="U1" s="16" t="s">
        <v>21</v>
      </c>
      <c r="V1" s="16" t="s">
        <v>21</v>
      </c>
      <c r="W1" s="16" t="s">
        <v>21</v>
      </c>
      <c r="X1" s="16" t="s">
        <v>21</v>
      </c>
      <c r="Y1" s="16" t="s">
        <v>21</v>
      </c>
      <c r="Z1" s="16" t="s">
        <v>21</v>
      </c>
      <c r="AA1" s="16" t="s">
        <v>21</v>
      </c>
      <c r="AB1" s="16" t="s">
        <v>21</v>
      </c>
      <c r="AC1" s="16" t="s">
        <v>21</v>
      </c>
      <c r="AD1" s="16" t="s">
        <v>21</v>
      </c>
      <c r="AE1" s="16" t="s">
        <v>21</v>
      </c>
      <c r="AF1" s="16" t="s">
        <v>21</v>
      </c>
      <c r="AG1" s="16" t="s">
        <v>21</v>
      </c>
      <c r="AH1" s="16" t="s">
        <v>21</v>
      </c>
      <c r="AI1" s="16" t="s">
        <v>21</v>
      </c>
      <c r="AJ1" s="16" t="s">
        <v>21</v>
      </c>
      <c r="AK1" s="16" t="s">
        <v>21</v>
      </c>
      <c r="AL1" s="10" t="s">
        <v>21</v>
      </c>
      <c r="AM1" s="10" t="s">
        <v>21</v>
      </c>
      <c r="AN1" s="10" t="s">
        <v>21</v>
      </c>
      <c r="AO1" s="10" t="s">
        <v>21</v>
      </c>
      <c r="AP1" s="10" t="s">
        <v>21</v>
      </c>
      <c r="AQ1" s="10" t="s">
        <v>21</v>
      </c>
      <c r="AR1" s="10" t="s">
        <v>21</v>
      </c>
      <c r="AS1" s="10" t="s">
        <v>21</v>
      </c>
      <c r="AT1" s="10" t="s">
        <v>21</v>
      </c>
      <c r="AU1" s="10" t="s">
        <v>21</v>
      </c>
      <c r="AV1" s="10" t="s">
        <v>21</v>
      </c>
      <c r="AW1" s="10" t="s">
        <v>21</v>
      </c>
      <c r="AX1" s="10" t="s">
        <v>21</v>
      </c>
      <c r="AY1" s="10" t="s">
        <v>21</v>
      </c>
      <c r="AZ1" s="10" t="s">
        <v>21</v>
      </c>
      <c r="BA1" s="10" t="s">
        <v>21</v>
      </c>
      <c r="BB1" s="10" t="s">
        <v>21</v>
      </c>
      <c r="BC1" s="10" t="s">
        <v>21</v>
      </c>
      <c r="BD1" s="10" t="s">
        <v>21</v>
      </c>
      <c r="BE1" s="10" t="s">
        <v>21</v>
      </c>
      <c r="BF1" s="10" t="s">
        <v>21</v>
      </c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</row>
    <row r="2" spans="1:153" s="22" customFormat="1" ht="25.5" x14ac:dyDescent="0.2">
      <c r="A2" s="23" t="s">
        <v>22</v>
      </c>
      <c r="B2" s="16" t="s">
        <v>39</v>
      </c>
      <c r="C2" s="16" t="s">
        <v>39</v>
      </c>
      <c r="D2" s="16" t="s">
        <v>39</v>
      </c>
      <c r="E2" s="16" t="s">
        <v>43</v>
      </c>
      <c r="F2" s="16" t="s">
        <v>43</v>
      </c>
      <c r="G2" s="16" t="s">
        <v>43</v>
      </c>
      <c r="H2" s="16" t="s">
        <v>47</v>
      </c>
      <c r="I2" s="16" t="s">
        <v>47</v>
      </c>
      <c r="J2" s="16" t="s">
        <v>47</v>
      </c>
      <c r="K2" s="16" t="s">
        <v>52</v>
      </c>
      <c r="L2" s="16" t="s">
        <v>52</v>
      </c>
      <c r="M2" s="16" t="s">
        <v>52</v>
      </c>
      <c r="N2" s="16" t="s">
        <v>56</v>
      </c>
      <c r="O2" s="16" t="s">
        <v>56</v>
      </c>
      <c r="P2" s="16" t="s">
        <v>56</v>
      </c>
      <c r="Q2" s="16" t="s">
        <v>59</v>
      </c>
      <c r="R2" s="16" t="s">
        <v>59</v>
      </c>
      <c r="S2" s="16" t="s">
        <v>59</v>
      </c>
      <c r="T2" s="16" t="s">
        <v>63</v>
      </c>
      <c r="U2" s="16" t="s">
        <v>63</v>
      </c>
      <c r="V2" s="16" t="s">
        <v>63</v>
      </c>
      <c r="W2" s="16" t="s">
        <v>67</v>
      </c>
      <c r="X2" s="16" t="s">
        <v>67</v>
      </c>
      <c r="Y2" s="16" t="s">
        <v>67</v>
      </c>
      <c r="Z2" s="16" t="s">
        <v>71</v>
      </c>
      <c r="AA2" s="16" t="s">
        <v>71</v>
      </c>
      <c r="AB2" s="16" t="s">
        <v>71</v>
      </c>
      <c r="AC2" s="16" t="s">
        <v>75</v>
      </c>
      <c r="AD2" s="16" t="s">
        <v>75</v>
      </c>
      <c r="AE2" s="16" t="s">
        <v>75</v>
      </c>
      <c r="AF2" s="16" t="s">
        <v>79</v>
      </c>
      <c r="AG2" s="16" t="s">
        <v>79</v>
      </c>
      <c r="AH2" s="16" t="s">
        <v>79</v>
      </c>
      <c r="AI2" s="16" t="s">
        <v>84</v>
      </c>
      <c r="AJ2" s="16" t="s">
        <v>84</v>
      </c>
      <c r="AK2" s="16" t="s">
        <v>84</v>
      </c>
      <c r="AL2" s="16" t="s">
        <v>87</v>
      </c>
      <c r="AM2" s="16" t="s">
        <v>87</v>
      </c>
      <c r="AN2" s="16" t="s">
        <v>87</v>
      </c>
      <c r="AO2" s="16" t="s">
        <v>91</v>
      </c>
      <c r="AP2" s="16" t="s">
        <v>91</v>
      </c>
      <c r="AQ2" s="16" t="s">
        <v>91</v>
      </c>
      <c r="AR2" s="16" t="s">
        <v>95</v>
      </c>
      <c r="AS2" s="16" t="s">
        <v>95</v>
      </c>
      <c r="AT2" s="16" t="s">
        <v>95</v>
      </c>
      <c r="AU2" s="16" t="s">
        <v>98</v>
      </c>
      <c r="AV2" s="16" t="s">
        <v>98</v>
      </c>
      <c r="AW2" s="16" t="s">
        <v>98</v>
      </c>
      <c r="AX2" s="16" t="s">
        <v>102</v>
      </c>
      <c r="AY2" s="16" t="s">
        <v>102</v>
      </c>
      <c r="AZ2" s="16" t="s">
        <v>102</v>
      </c>
      <c r="BA2" s="16" t="s">
        <v>106</v>
      </c>
      <c r="BB2" s="16" t="s">
        <v>106</v>
      </c>
      <c r="BC2" s="16" t="s">
        <v>106</v>
      </c>
      <c r="BD2" s="16" t="s">
        <v>110</v>
      </c>
      <c r="BE2" s="16" t="s">
        <v>110</v>
      </c>
      <c r="BF2" s="16" t="s">
        <v>110</v>
      </c>
      <c r="BG2" s="84" t="s">
        <v>293</v>
      </c>
      <c r="BH2" s="84" t="s">
        <v>293</v>
      </c>
      <c r="BI2" s="84" t="s">
        <v>293</v>
      </c>
      <c r="BJ2" s="84" t="s">
        <v>300</v>
      </c>
      <c r="BK2" s="84" t="s">
        <v>300</v>
      </c>
      <c r="BL2" s="84" t="s">
        <v>300</v>
      </c>
      <c r="BM2" s="84" t="s">
        <v>307</v>
      </c>
      <c r="BN2" s="84" t="s">
        <v>308</v>
      </c>
      <c r="BO2" s="84" t="s">
        <v>307</v>
      </c>
      <c r="BP2" s="84" t="s">
        <v>315</v>
      </c>
      <c r="BQ2" s="84" t="s">
        <v>315</v>
      </c>
      <c r="BR2" s="84" t="s">
        <v>315</v>
      </c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</row>
    <row r="3" spans="1:153" s="22" customFormat="1" x14ac:dyDescent="0.2">
      <c r="A3" s="20" t="s">
        <v>19</v>
      </c>
      <c r="B3" s="10" t="s">
        <v>40</v>
      </c>
      <c r="C3" s="10" t="s">
        <v>41</v>
      </c>
      <c r="D3" s="10" t="s">
        <v>42</v>
      </c>
      <c r="E3" s="10" t="s">
        <v>44</v>
      </c>
      <c r="F3" s="10" t="s">
        <v>45</v>
      </c>
      <c r="G3" s="10" t="s">
        <v>46</v>
      </c>
      <c r="H3" s="10" t="s">
        <v>48</v>
      </c>
      <c r="I3" s="10" t="s">
        <v>49</v>
      </c>
      <c r="J3" s="10" t="s">
        <v>50</v>
      </c>
      <c r="K3" s="10" t="s">
        <v>51</v>
      </c>
      <c r="L3" s="10" t="s">
        <v>53</v>
      </c>
      <c r="M3" s="10" t="s">
        <v>54</v>
      </c>
      <c r="N3" s="10" t="s">
        <v>55</v>
      </c>
      <c r="O3" s="10" t="s">
        <v>57</v>
      </c>
      <c r="P3" s="10" t="s">
        <v>58</v>
      </c>
      <c r="Q3" s="10" t="s">
        <v>60</v>
      </c>
      <c r="R3" s="10" t="s">
        <v>61</v>
      </c>
      <c r="S3" s="10" t="s">
        <v>62</v>
      </c>
      <c r="T3" s="10" t="s">
        <v>64</v>
      </c>
      <c r="U3" s="10" t="s">
        <v>65</v>
      </c>
      <c r="V3" s="10" t="s">
        <v>66</v>
      </c>
      <c r="W3" s="10" t="s">
        <v>68</v>
      </c>
      <c r="X3" s="10" t="s">
        <v>69</v>
      </c>
      <c r="Y3" s="10" t="s">
        <v>70</v>
      </c>
      <c r="Z3" s="10" t="s">
        <v>72</v>
      </c>
      <c r="AA3" s="10" t="s">
        <v>73</v>
      </c>
      <c r="AB3" s="10" t="s">
        <v>74</v>
      </c>
      <c r="AC3" s="10" t="s">
        <v>76</v>
      </c>
      <c r="AD3" s="10" t="s">
        <v>77</v>
      </c>
      <c r="AE3" s="10" t="s">
        <v>78</v>
      </c>
      <c r="AF3" s="10" t="s">
        <v>80</v>
      </c>
      <c r="AG3" s="10" t="s">
        <v>81</v>
      </c>
      <c r="AH3" s="10" t="s">
        <v>82</v>
      </c>
      <c r="AI3" s="10" t="s">
        <v>83</v>
      </c>
      <c r="AJ3" s="10" t="s">
        <v>85</v>
      </c>
      <c r="AK3" s="10" t="s">
        <v>86</v>
      </c>
      <c r="AL3" s="10" t="s">
        <v>88</v>
      </c>
      <c r="AM3" s="10" t="s">
        <v>89</v>
      </c>
      <c r="AN3" s="10" t="s">
        <v>90</v>
      </c>
      <c r="AO3" s="10" t="s">
        <v>92</v>
      </c>
      <c r="AP3" s="10" t="s">
        <v>93</v>
      </c>
      <c r="AQ3" s="10" t="s">
        <v>94</v>
      </c>
      <c r="AR3" s="10" t="s">
        <v>96</v>
      </c>
      <c r="AS3" s="10" t="s">
        <v>97</v>
      </c>
      <c r="AT3" s="10" t="s">
        <v>97</v>
      </c>
      <c r="AU3" s="10" t="s">
        <v>99</v>
      </c>
      <c r="AV3" s="10" t="s">
        <v>100</v>
      </c>
      <c r="AW3" s="10" t="s">
        <v>101</v>
      </c>
      <c r="AX3" s="10" t="s">
        <v>103</v>
      </c>
      <c r="AY3" s="10" t="s">
        <v>104</v>
      </c>
      <c r="AZ3" s="10" t="s">
        <v>105</v>
      </c>
      <c r="BA3" s="10" t="s">
        <v>107</v>
      </c>
      <c r="BB3" s="10" t="s">
        <v>108</v>
      </c>
      <c r="BC3" s="10" t="s">
        <v>109</v>
      </c>
      <c r="BD3" s="10" t="s">
        <v>111</v>
      </c>
      <c r="BE3" s="10" t="s">
        <v>112</v>
      </c>
      <c r="BF3" s="10" t="s">
        <v>113</v>
      </c>
      <c r="BG3" s="85" t="s">
        <v>294</v>
      </c>
      <c r="BH3" s="85" t="s">
        <v>295</v>
      </c>
      <c r="BI3" s="85" t="s">
        <v>296</v>
      </c>
      <c r="BJ3" s="85" t="s">
        <v>301</v>
      </c>
      <c r="BK3" s="85" t="s">
        <v>302</v>
      </c>
      <c r="BL3" s="85" t="s">
        <v>303</v>
      </c>
      <c r="BM3" s="85" t="s">
        <v>309</v>
      </c>
      <c r="BN3" s="85" t="s">
        <v>310</v>
      </c>
      <c r="BO3" s="85" t="s">
        <v>311</v>
      </c>
      <c r="BP3" s="85" t="s">
        <v>316</v>
      </c>
      <c r="BQ3" s="85" t="s">
        <v>317</v>
      </c>
      <c r="BR3" s="85" t="s">
        <v>318</v>
      </c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</row>
    <row r="4" spans="1:153" s="22" customFormat="1" x14ac:dyDescent="0.2">
      <c r="A4" s="20" t="s">
        <v>17</v>
      </c>
      <c r="B4" s="10" t="s">
        <v>23</v>
      </c>
      <c r="C4" s="10" t="s">
        <v>23</v>
      </c>
      <c r="D4" s="10" t="s">
        <v>23</v>
      </c>
      <c r="E4" s="10" t="s">
        <v>23</v>
      </c>
      <c r="F4" s="10" t="s">
        <v>23</v>
      </c>
      <c r="G4" s="10" t="s">
        <v>23</v>
      </c>
      <c r="H4" s="10" t="s">
        <v>23</v>
      </c>
      <c r="I4" s="10" t="s">
        <v>23</v>
      </c>
      <c r="J4" s="10" t="s">
        <v>23</v>
      </c>
      <c r="K4" s="10" t="s">
        <v>23</v>
      </c>
      <c r="L4" s="10" t="s">
        <v>23</v>
      </c>
      <c r="M4" s="10" t="s">
        <v>23</v>
      </c>
      <c r="N4" s="10" t="s">
        <v>23</v>
      </c>
      <c r="O4" s="10" t="s">
        <v>23</v>
      </c>
      <c r="P4" s="10" t="s">
        <v>23</v>
      </c>
      <c r="Q4" s="10" t="s">
        <v>23</v>
      </c>
      <c r="R4" s="10" t="s">
        <v>23</v>
      </c>
      <c r="S4" s="10" t="s">
        <v>23</v>
      </c>
      <c r="T4" s="10" t="s">
        <v>23</v>
      </c>
      <c r="U4" s="10" t="s">
        <v>23</v>
      </c>
      <c r="V4" s="10" t="s">
        <v>23</v>
      </c>
      <c r="W4" s="10" t="s">
        <v>23</v>
      </c>
      <c r="X4" s="10" t="s">
        <v>23</v>
      </c>
      <c r="Y4" s="10" t="s">
        <v>23</v>
      </c>
      <c r="Z4" s="10" t="s">
        <v>23</v>
      </c>
      <c r="AA4" s="10" t="s">
        <v>23</v>
      </c>
      <c r="AB4" s="10" t="s">
        <v>23</v>
      </c>
      <c r="AC4" s="10" t="s">
        <v>23</v>
      </c>
      <c r="AD4" s="10" t="s">
        <v>23</v>
      </c>
      <c r="AE4" s="10" t="s">
        <v>23</v>
      </c>
      <c r="AF4" s="10" t="s">
        <v>23</v>
      </c>
      <c r="AG4" s="10" t="s">
        <v>23</v>
      </c>
      <c r="AH4" s="10" t="s">
        <v>23</v>
      </c>
      <c r="AI4" s="10" t="s">
        <v>23</v>
      </c>
      <c r="AJ4" s="10" t="s">
        <v>23</v>
      </c>
      <c r="AK4" s="10" t="s">
        <v>23</v>
      </c>
      <c r="AL4" s="10" t="s">
        <v>23</v>
      </c>
      <c r="AM4" s="10" t="s">
        <v>23</v>
      </c>
      <c r="AN4" s="10" t="s">
        <v>23</v>
      </c>
      <c r="AO4" s="10" t="s">
        <v>23</v>
      </c>
      <c r="AP4" s="10" t="s">
        <v>23</v>
      </c>
      <c r="AQ4" s="10" t="s">
        <v>23</v>
      </c>
      <c r="AR4" s="10" t="s">
        <v>23</v>
      </c>
      <c r="AS4" s="10" t="s">
        <v>23</v>
      </c>
      <c r="AT4" s="10" t="s">
        <v>23</v>
      </c>
      <c r="AU4" s="10" t="s">
        <v>23</v>
      </c>
      <c r="AV4" s="10" t="s">
        <v>23</v>
      </c>
      <c r="AW4" s="10" t="s">
        <v>23</v>
      </c>
      <c r="AX4" s="10" t="s">
        <v>23</v>
      </c>
      <c r="AY4" s="10" t="s">
        <v>23</v>
      </c>
      <c r="AZ4" s="10" t="s">
        <v>23</v>
      </c>
      <c r="BA4" s="10" t="s">
        <v>23</v>
      </c>
      <c r="BB4" s="10" t="s">
        <v>23</v>
      </c>
      <c r="BC4" s="10" t="s">
        <v>23</v>
      </c>
      <c r="BD4" s="10" t="s">
        <v>23</v>
      </c>
      <c r="BE4" s="10" t="s">
        <v>23</v>
      </c>
      <c r="BF4" s="10" t="s">
        <v>23</v>
      </c>
      <c r="BG4" s="84" t="s">
        <v>297</v>
      </c>
      <c r="BH4" s="84" t="s">
        <v>298</v>
      </c>
      <c r="BI4" s="84" t="s">
        <v>299</v>
      </c>
      <c r="BJ4" s="84" t="s">
        <v>304</v>
      </c>
      <c r="BK4" s="84" t="s">
        <v>305</v>
      </c>
      <c r="BL4" s="84" t="s">
        <v>306</v>
      </c>
      <c r="BM4" s="84" t="s">
        <v>312</v>
      </c>
      <c r="BN4" s="84" t="s">
        <v>313</v>
      </c>
      <c r="BO4" s="84" t="s">
        <v>314</v>
      </c>
      <c r="BP4" s="84" t="s">
        <v>319</v>
      </c>
      <c r="BQ4" s="84" t="s">
        <v>320</v>
      </c>
      <c r="BR4" s="84" t="s">
        <v>321</v>
      </c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</row>
    <row r="5" spans="1:153" s="22" customFormat="1" x14ac:dyDescent="0.2">
      <c r="A5" s="20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84" t="s">
        <v>23</v>
      </c>
      <c r="BH5" s="84" t="s">
        <v>23</v>
      </c>
      <c r="BI5" s="84" t="s">
        <v>23</v>
      </c>
      <c r="BJ5" s="84" t="s">
        <v>23</v>
      </c>
      <c r="BK5" s="84" t="s">
        <v>23</v>
      </c>
      <c r="BL5" s="84" t="s">
        <v>23</v>
      </c>
      <c r="BM5" s="84" t="s">
        <v>23</v>
      </c>
      <c r="BN5" s="84" t="s">
        <v>23</v>
      </c>
      <c r="BO5" s="84" t="s">
        <v>23</v>
      </c>
      <c r="BP5" s="84" t="s">
        <v>23</v>
      </c>
      <c r="BQ5" s="84" t="s">
        <v>23</v>
      </c>
      <c r="BR5" s="84" t="s">
        <v>23</v>
      </c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</row>
    <row r="6" spans="1:153" s="22" customFormat="1" ht="14.25" x14ac:dyDescent="0.2">
      <c r="A6" s="25" t="s">
        <v>25</v>
      </c>
      <c r="B6" s="41">
        <v>9.93</v>
      </c>
      <c r="C6" s="41">
        <v>7.94</v>
      </c>
      <c r="D6" s="41">
        <v>8.75</v>
      </c>
      <c r="E6" s="41">
        <v>2.83</v>
      </c>
      <c r="F6" s="41">
        <v>3.01</v>
      </c>
      <c r="G6" s="41">
        <v>3.12</v>
      </c>
      <c r="H6" s="41">
        <v>4.07</v>
      </c>
      <c r="I6" s="41">
        <v>4.3899999999999997</v>
      </c>
      <c r="J6" s="41">
        <v>4.54</v>
      </c>
      <c r="K6" s="41">
        <v>7.1</v>
      </c>
      <c r="L6" s="41">
        <v>6.42</v>
      </c>
      <c r="M6" s="41">
        <v>6.21</v>
      </c>
      <c r="N6" s="41">
        <v>4.5999999999999996</v>
      </c>
      <c r="O6" s="41">
        <v>4.17</v>
      </c>
      <c r="P6" s="41">
        <v>4.09</v>
      </c>
      <c r="Q6" s="41">
        <v>2.41</v>
      </c>
      <c r="R6" s="41">
        <v>2.42</v>
      </c>
      <c r="S6" s="41">
        <v>2.4700000000000002</v>
      </c>
      <c r="T6" s="41">
        <v>1.47</v>
      </c>
      <c r="U6" s="41">
        <v>1.44</v>
      </c>
      <c r="V6" s="41">
        <v>1.53</v>
      </c>
      <c r="W6" s="26">
        <v>0.94399999999999995</v>
      </c>
      <c r="X6" s="41">
        <v>1.08</v>
      </c>
      <c r="Y6" s="41">
        <v>1</v>
      </c>
      <c r="Z6" s="42">
        <v>56.6</v>
      </c>
      <c r="AA6" s="42">
        <v>67</v>
      </c>
      <c r="AB6" s="42">
        <v>62</v>
      </c>
      <c r="AC6" s="41">
        <v>4.38</v>
      </c>
      <c r="AD6" s="41">
        <v>5.73</v>
      </c>
      <c r="AE6" s="41">
        <v>5.62</v>
      </c>
      <c r="AF6" s="26">
        <v>0.84599999999999997</v>
      </c>
      <c r="AG6" s="41">
        <v>1.1000000000000001</v>
      </c>
      <c r="AH6" s="26">
        <v>0.89900000000000002</v>
      </c>
      <c r="AI6" s="41">
        <v>7.53</v>
      </c>
      <c r="AJ6" s="41">
        <v>8.5500000000000007</v>
      </c>
      <c r="AK6" s="41">
        <v>8.24</v>
      </c>
      <c r="AL6" s="10">
        <v>12.7</v>
      </c>
      <c r="AM6" s="10">
        <v>14.7</v>
      </c>
      <c r="AN6" s="10">
        <v>13.2</v>
      </c>
      <c r="AO6" s="10">
        <v>2.69</v>
      </c>
      <c r="AP6" s="10">
        <v>2.27</v>
      </c>
      <c r="AQ6" s="10">
        <v>2.58</v>
      </c>
      <c r="AR6" s="10">
        <v>1.86</v>
      </c>
      <c r="AS6" s="10">
        <v>1.62</v>
      </c>
      <c r="AT6" s="10">
        <v>1.79</v>
      </c>
      <c r="AU6" s="10">
        <v>27.7</v>
      </c>
      <c r="AV6" s="18">
        <v>24</v>
      </c>
      <c r="AW6" s="10">
        <v>25.1</v>
      </c>
      <c r="AX6" s="10">
        <v>16.5</v>
      </c>
      <c r="AY6" s="10">
        <v>16.3</v>
      </c>
      <c r="AZ6" s="10">
        <v>17.2</v>
      </c>
      <c r="BA6" s="27">
        <v>3.8</v>
      </c>
      <c r="BB6" s="10">
        <v>4.68</v>
      </c>
      <c r="BC6" s="10">
        <v>4.47</v>
      </c>
      <c r="BD6" s="10">
        <v>9.74</v>
      </c>
      <c r="BE6" s="10">
        <v>10.7</v>
      </c>
      <c r="BF6" s="10">
        <v>9.23</v>
      </c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</row>
    <row r="7" spans="1:153" s="22" customFormat="1" ht="14.25" x14ac:dyDescent="0.2">
      <c r="A7" s="25" t="s">
        <v>24</v>
      </c>
      <c r="B7" s="26">
        <v>0.71899999999999997</v>
      </c>
      <c r="C7" s="26">
        <v>0.59</v>
      </c>
      <c r="D7" s="26">
        <v>0.68300000000000005</v>
      </c>
      <c r="E7" s="26">
        <v>0.18</v>
      </c>
      <c r="F7" s="26">
        <v>0.19</v>
      </c>
      <c r="G7" s="26">
        <v>0.2</v>
      </c>
      <c r="H7" s="26">
        <v>0.217</v>
      </c>
      <c r="I7" s="26">
        <v>0.27</v>
      </c>
      <c r="J7" s="26">
        <v>0.254</v>
      </c>
      <c r="K7" s="26">
        <v>0.25</v>
      </c>
      <c r="L7" s="26">
        <v>0.219</v>
      </c>
      <c r="M7" s="26">
        <v>0.23200000000000001</v>
      </c>
      <c r="N7" s="26">
        <v>0.128</v>
      </c>
      <c r="O7" s="26">
        <v>0.10299999999999999</v>
      </c>
      <c r="P7" s="26">
        <v>9.9000000000000005E-2</v>
      </c>
      <c r="Q7" s="26">
        <v>8.0000000000000002E-3</v>
      </c>
      <c r="R7" s="26">
        <v>8.9999999999999993E-3</v>
      </c>
      <c r="S7" s="26">
        <v>8.9999999999999993E-3</v>
      </c>
      <c r="T7" s="26">
        <v>2.4E-2</v>
      </c>
      <c r="U7" s="26">
        <v>2.5000000000000001E-2</v>
      </c>
      <c r="V7" s="26">
        <v>2.5999999999999999E-2</v>
      </c>
      <c r="W7" s="26">
        <v>7.2999999999999995E-2</v>
      </c>
      <c r="X7" s="26">
        <v>9.8000000000000004E-2</v>
      </c>
      <c r="Y7" s="26">
        <v>9.1999999999999998E-2</v>
      </c>
      <c r="Z7" s="42">
        <v>15.8</v>
      </c>
      <c r="AA7" s="42">
        <v>18</v>
      </c>
      <c r="AB7" s="42">
        <v>17.600000000000001</v>
      </c>
      <c r="AC7" s="41">
        <v>2.99</v>
      </c>
      <c r="AD7" s="41">
        <v>3.5</v>
      </c>
      <c r="AE7" s="41">
        <v>3.41</v>
      </c>
      <c r="AF7" s="26">
        <v>0.36899999999999999</v>
      </c>
      <c r="AG7" s="26">
        <v>0.48899999999999999</v>
      </c>
      <c r="AH7" s="26">
        <v>0.40200000000000002</v>
      </c>
      <c r="AI7" s="26">
        <v>7.8E-2</v>
      </c>
      <c r="AJ7" s="26">
        <v>0.09</v>
      </c>
      <c r="AK7" s="26">
        <v>8.6999999999999994E-2</v>
      </c>
      <c r="AL7" s="10">
        <v>0.18099999999999999</v>
      </c>
      <c r="AM7" s="10">
        <v>0.20399999999999999</v>
      </c>
      <c r="AN7" s="11">
        <v>0.19</v>
      </c>
      <c r="AO7" s="10">
        <v>0.36199999999999999</v>
      </c>
      <c r="AP7" s="10">
        <v>0.38600000000000001</v>
      </c>
      <c r="AQ7" s="10">
        <v>0.379</v>
      </c>
      <c r="AR7" s="10">
        <v>0.10299999999999999</v>
      </c>
      <c r="AS7" s="10">
        <v>8.4000000000000005E-2</v>
      </c>
      <c r="AT7" s="10">
        <v>9.6000000000000002E-2</v>
      </c>
      <c r="AU7" s="10">
        <v>0.43099999999999999</v>
      </c>
      <c r="AV7" s="10">
        <v>0.34300000000000003</v>
      </c>
      <c r="AW7" s="10">
        <v>0.39100000000000001</v>
      </c>
      <c r="AX7" s="10">
        <v>0.746</v>
      </c>
      <c r="AY7" s="10">
        <v>0.76100000000000001</v>
      </c>
      <c r="AZ7" s="10">
        <v>0.80500000000000005</v>
      </c>
      <c r="BA7" s="10">
        <v>5.7000000000000002E-2</v>
      </c>
      <c r="BB7" s="10">
        <v>6.2E-2</v>
      </c>
      <c r="BC7" s="10">
        <v>6.3E-2</v>
      </c>
      <c r="BD7" s="10">
        <v>0.38900000000000001</v>
      </c>
      <c r="BE7" s="10">
        <v>0.32800000000000001</v>
      </c>
      <c r="BF7" s="10">
        <v>0.30399999999999999</v>
      </c>
      <c r="BG7" s="86">
        <v>10.9</v>
      </c>
      <c r="BH7" s="86">
        <v>6.75</v>
      </c>
      <c r="BI7" s="86">
        <v>6.41</v>
      </c>
      <c r="BJ7" s="86">
        <v>17.899999999999999</v>
      </c>
      <c r="BK7" s="86">
        <v>17.899999999999999</v>
      </c>
      <c r="BL7" s="88">
        <v>9</v>
      </c>
      <c r="BM7" s="86">
        <v>3.69</v>
      </c>
      <c r="BN7" s="89">
        <v>9.1999999999999993</v>
      </c>
      <c r="BO7" s="86">
        <v>2.98</v>
      </c>
      <c r="BP7" s="86">
        <v>5.09</v>
      </c>
      <c r="BQ7" s="88">
        <v>5.0999999999999996</v>
      </c>
      <c r="BR7" s="86">
        <v>5.17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</row>
    <row r="8" spans="1:153" s="22" customFormat="1" ht="14.25" x14ac:dyDescent="0.2">
      <c r="A8" s="25" t="s">
        <v>26</v>
      </c>
      <c r="B8" s="26">
        <v>0.11799999999999999</v>
      </c>
      <c r="C8" s="26">
        <v>9.9000000000000005E-2</v>
      </c>
      <c r="D8" s="26">
        <v>0.104</v>
      </c>
      <c r="E8" s="26">
        <v>4.2999999999999997E-2</v>
      </c>
      <c r="F8" s="26">
        <v>4.3999999999999997E-2</v>
      </c>
      <c r="G8" s="26">
        <v>4.7E-2</v>
      </c>
      <c r="H8" s="26">
        <v>5.2999999999999999E-2</v>
      </c>
      <c r="I8" s="26">
        <v>5.6000000000000001E-2</v>
      </c>
      <c r="J8" s="26">
        <v>5.8000000000000003E-2</v>
      </c>
      <c r="K8" s="26">
        <v>3.1E-2</v>
      </c>
      <c r="L8" s="26">
        <v>2.5999999999999999E-2</v>
      </c>
      <c r="M8" s="26">
        <v>2.7E-2</v>
      </c>
      <c r="N8" s="26">
        <v>4.4999999999999998E-2</v>
      </c>
      <c r="O8" s="26">
        <v>0.04</v>
      </c>
      <c r="P8" s="26">
        <v>3.7999999999999999E-2</v>
      </c>
      <c r="Q8" s="26">
        <v>6.0000000000000001E-3</v>
      </c>
      <c r="R8" s="26">
        <v>7.0000000000000001E-3</v>
      </c>
      <c r="S8" s="26">
        <v>6.0000000000000001E-3</v>
      </c>
      <c r="T8" s="26">
        <v>8.9999999999999993E-3</v>
      </c>
      <c r="U8" s="26">
        <v>0.01</v>
      </c>
      <c r="V8" s="26">
        <v>1.0999999999999999E-2</v>
      </c>
      <c r="W8" s="26">
        <v>0.06</v>
      </c>
      <c r="X8" s="26">
        <v>6.7000000000000004E-2</v>
      </c>
      <c r="Y8" s="26">
        <v>6.4000000000000001E-2</v>
      </c>
      <c r="Z8" s="41">
        <v>2.98</v>
      </c>
      <c r="AA8" s="41">
        <v>3.39</v>
      </c>
      <c r="AB8" s="41">
        <v>3.23</v>
      </c>
      <c r="AC8" s="26">
        <v>0.43</v>
      </c>
      <c r="AD8" s="26">
        <v>0.50900000000000001</v>
      </c>
      <c r="AE8" s="26">
        <v>0.49099999999999999</v>
      </c>
      <c r="AF8" s="26">
        <v>5.7000000000000002E-2</v>
      </c>
      <c r="AG8" s="26">
        <v>7.0999999999999994E-2</v>
      </c>
      <c r="AH8" s="26">
        <v>6.0999999999999999E-2</v>
      </c>
      <c r="AI8" s="26">
        <v>6.9000000000000006E-2</v>
      </c>
      <c r="AJ8" s="26">
        <v>8.6999999999999994E-2</v>
      </c>
      <c r="AK8" s="26">
        <v>8.4000000000000005E-2</v>
      </c>
      <c r="AL8" s="10">
        <v>0.249</v>
      </c>
      <c r="AM8" s="10">
        <v>0.30399999999999999</v>
      </c>
      <c r="AN8" s="10">
        <v>0.26200000000000001</v>
      </c>
      <c r="AO8" s="10">
        <v>1.02</v>
      </c>
      <c r="AP8" s="27">
        <v>1.252</v>
      </c>
      <c r="AQ8" s="27">
        <v>1.196</v>
      </c>
      <c r="AR8" s="10">
        <v>1.4999999999999999E-2</v>
      </c>
      <c r="AS8" s="10">
        <v>1.2E-2</v>
      </c>
      <c r="AT8" s="10">
        <v>1.4999999999999999E-2</v>
      </c>
      <c r="AU8" s="10">
        <v>0.23200000000000001</v>
      </c>
      <c r="AV8" s="10">
        <v>0.20200000000000001</v>
      </c>
      <c r="AW8" s="10">
        <v>0.22800000000000001</v>
      </c>
      <c r="AX8" s="10">
        <v>0.307</v>
      </c>
      <c r="AY8" s="10">
        <v>0.33200000000000002</v>
      </c>
      <c r="AZ8" s="11">
        <v>0.34599999999999997</v>
      </c>
      <c r="BA8" s="10">
        <v>1.4E-2</v>
      </c>
      <c r="BB8" s="10">
        <v>1.6E-2</v>
      </c>
      <c r="BC8" s="10">
        <v>1.7000000000000001E-2</v>
      </c>
      <c r="BD8" s="10">
        <v>0.26900000000000002</v>
      </c>
      <c r="BE8" s="10">
        <v>0.26500000000000001</v>
      </c>
      <c r="BF8" s="10">
        <v>0.247</v>
      </c>
      <c r="BG8" s="86">
        <v>0.3</v>
      </c>
      <c r="BH8" s="86">
        <v>0.19</v>
      </c>
      <c r="BI8" s="86">
        <v>0.15</v>
      </c>
      <c r="BJ8" s="86">
        <v>0.5</v>
      </c>
      <c r="BK8" s="86">
        <v>0.4</v>
      </c>
      <c r="BL8" s="86">
        <v>0.21</v>
      </c>
      <c r="BM8" s="86">
        <v>0.14000000000000001</v>
      </c>
      <c r="BN8" s="86">
        <v>0.36</v>
      </c>
      <c r="BO8" s="86">
        <v>0.21</v>
      </c>
      <c r="BP8" s="86">
        <v>0.16</v>
      </c>
      <c r="BQ8" s="86">
        <v>0.16</v>
      </c>
      <c r="BR8" s="86">
        <v>0.17</v>
      </c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</row>
    <row r="9" spans="1:153" s="22" customFormat="1" ht="14.25" x14ac:dyDescent="0.2">
      <c r="A9" s="25" t="s">
        <v>27</v>
      </c>
      <c r="B9" s="26">
        <v>0.39900000000000002</v>
      </c>
      <c r="C9" s="26">
        <v>0.34100000000000003</v>
      </c>
      <c r="D9" s="26">
        <v>0.36499999999999999</v>
      </c>
      <c r="E9" s="26">
        <v>8.4000000000000005E-2</v>
      </c>
      <c r="F9" s="26">
        <v>7.6999999999999999E-2</v>
      </c>
      <c r="G9" s="26">
        <v>8.5000000000000006E-2</v>
      </c>
      <c r="H9" s="26">
        <v>0.108</v>
      </c>
      <c r="I9" s="26">
        <v>8.3000000000000004E-2</v>
      </c>
      <c r="J9" s="26">
        <v>9.9000000000000005E-2</v>
      </c>
      <c r="K9" s="26">
        <v>4.8000000000000001E-2</v>
      </c>
      <c r="L9" s="26">
        <v>0.04</v>
      </c>
      <c r="M9" s="26">
        <v>4.2000000000000003E-2</v>
      </c>
      <c r="N9" s="26">
        <v>5.7000000000000002E-2</v>
      </c>
      <c r="O9" s="26">
        <v>5.1999999999999998E-2</v>
      </c>
      <c r="P9" s="26">
        <v>4.8000000000000001E-2</v>
      </c>
      <c r="Q9" s="26">
        <v>2.8000000000000001E-2</v>
      </c>
      <c r="R9" s="26">
        <v>2.7E-2</v>
      </c>
      <c r="S9" s="26">
        <v>0.03</v>
      </c>
      <c r="T9" s="26">
        <v>2.5000000000000001E-2</v>
      </c>
      <c r="U9" s="26">
        <v>1.7999999999999999E-2</v>
      </c>
      <c r="V9" s="26">
        <v>2.3E-2</v>
      </c>
      <c r="W9" s="26">
        <v>0.02</v>
      </c>
      <c r="X9" s="26">
        <v>2.5000000000000001E-2</v>
      </c>
      <c r="Y9" s="26">
        <v>2.4E-2</v>
      </c>
      <c r="Z9" s="41">
        <v>2.63</v>
      </c>
      <c r="AA9" s="41">
        <v>3.1779999999999999</v>
      </c>
      <c r="AB9" s="41">
        <v>2.94</v>
      </c>
      <c r="AC9" s="26">
        <v>0.78200000000000003</v>
      </c>
      <c r="AD9" s="26">
        <v>0.877</v>
      </c>
      <c r="AE9" s="26">
        <v>0.85</v>
      </c>
      <c r="AF9" s="26">
        <v>7.1999999999999995E-2</v>
      </c>
      <c r="AG9" s="26">
        <v>8.8999999999999996E-2</v>
      </c>
      <c r="AH9" s="26">
        <v>7.8E-2</v>
      </c>
      <c r="AI9" s="26">
        <v>0.39200000000000002</v>
      </c>
      <c r="AJ9" s="26">
        <v>0.42499999999999999</v>
      </c>
      <c r="AK9" s="26">
        <v>0.41199999999999998</v>
      </c>
      <c r="AL9" s="10">
        <v>0.29899999999999999</v>
      </c>
      <c r="AM9" s="10">
        <v>0.38400000000000001</v>
      </c>
      <c r="AN9" s="10">
        <v>0.32100000000000001</v>
      </c>
      <c r="AO9" s="10">
        <v>0.40100000000000002</v>
      </c>
      <c r="AP9" s="10">
        <v>0.44900000000000001</v>
      </c>
      <c r="AQ9" s="10">
        <v>0.433</v>
      </c>
      <c r="AR9" s="10">
        <v>3.3000000000000002E-2</v>
      </c>
      <c r="AS9" s="10">
        <v>2.7E-2</v>
      </c>
      <c r="AT9" s="10">
        <v>3.2000000000000001E-2</v>
      </c>
      <c r="AU9" s="10">
        <v>0.60299999999999998</v>
      </c>
      <c r="AV9" s="10">
        <v>0.53900000000000003</v>
      </c>
      <c r="AW9" s="10">
        <v>0.58599999999999997</v>
      </c>
      <c r="AX9" s="10">
        <v>0.32400000000000001</v>
      </c>
      <c r="AY9" s="10">
        <v>0.31900000000000001</v>
      </c>
      <c r="AZ9" s="10">
        <v>0.34100000000000003</v>
      </c>
      <c r="BA9" s="10">
        <v>0.03</v>
      </c>
      <c r="BB9" s="10">
        <v>2.9000000000000001E-2</v>
      </c>
      <c r="BC9" s="10">
        <v>3.3000000000000002E-2</v>
      </c>
      <c r="BD9" s="10">
        <v>0.13400000000000001</v>
      </c>
      <c r="BE9" s="10">
        <v>0.109</v>
      </c>
      <c r="BF9" s="10">
        <v>0.11799999999999999</v>
      </c>
      <c r="BG9" s="86">
        <v>0.09</v>
      </c>
      <c r="BH9" s="86">
        <v>0.06</v>
      </c>
      <c r="BI9" s="86">
        <v>0.05</v>
      </c>
      <c r="BJ9" s="86">
        <v>0.14000000000000001</v>
      </c>
      <c r="BK9" s="86">
        <v>0.13</v>
      </c>
      <c r="BL9" s="86">
        <v>0.06</v>
      </c>
      <c r="BM9" s="86">
        <v>0.04</v>
      </c>
      <c r="BN9" s="86">
        <v>0.11</v>
      </c>
      <c r="BO9" s="86">
        <v>0.06</v>
      </c>
      <c r="BP9" s="86">
        <v>0.05</v>
      </c>
      <c r="BQ9" s="86">
        <v>0.05</v>
      </c>
      <c r="BR9" s="86">
        <v>0.05</v>
      </c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</row>
    <row r="10" spans="1:153" s="22" customFormat="1" ht="14.25" x14ac:dyDescent="0.2">
      <c r="A10" s="25" t="s">
        <v>28</v>
      </c>
      <c r="B10" s="41">
        <v>1.97</v>
      </c>
      <c r="C10" s="41">
        <v>1.59</v>
      </c>
      <c r="D10" s="41">
        <v>1.85</v>
      </c>
      <c r="E10" s="26">
        <v>0.58699999999999997</v>
      </c>
      <c r="F10" s="26">
        <v>0.49299999999999999</v>
      </c>
      <c r="G10" s="26">
        <v>0.57099999999999995</v>
      </c>
      <c r="H10" s="26">
        <v>0.996</v>
      </c>
      <c r="I10" s="26">
        <v>0.97299999999999998</v>
      </c>
      <c r="J10" s="41">
        <v>1.08</v>
      </c>
      <c r="K10" s="41">
        <v>1.19</v>
      </c>
      <c r="L10" s="41">
        <v>1.06</v>
      </c>
      <c r="M10" s="41">
        <v>1.081</v>
      </c>
      <c r="N10" s="26">
        <v>0.91400000000000003</v>
      </c>
      <c r="O10" s="26">
        <v>0.871</v>
      </c>
      <c r="P10" s="26">
        <v>0.83599999999999997</v>
      </c>
      <c r="Q10" s="26">
        <v>0.45400000000000001</v>
      </c>
      <c r="R10" s="26">
        <v>0.42099999999999999</v>
      </c>
      <c r="S10" s="26">
        <v>0.44700000000000001</v>
      </c>
      <c r="T10" s="26">
        <v>0.435</v>
      </c>
      <c r="U10" s="26">
        <v>0.39200000000000002</v>
      </c>
      <c r="V10" s="26">
        <v>0.42599999999999999</v>
      </c>
      <c r="W10" s="26">
        <v>0.55700000000000005</v>
      </c>
      <c r="X10" s="26">
        <v>0.70799999999999996</v>
      </c>
      <c r="Y10" s="26">
        <v>0.68100000000000005</v>
      </c>
      <c r="Z10" s="41">
        <v>8.82</v>
      </c>
      <c r="AA10" s="42">
        <v>10.5</v>
      </c>
      <c r="AB10" s="42">
        <v>10.1</v>
      </c>
      <c r="AC10" s="41">
        <v>5.93</v>
      </c>
      <c r="AD10" s="41">
        <v>7.08</v>
      </c>
      <c r="AE10" s="41">
        <v>6.64</v>
      </c>
      <c r="AF10" s="41">
        <v>1.62</v>
      </c>
      <c r="AG10" s="41">
        <v>2.06</v>
      </c>
      <c r="AH10" s="41">
        <v>1.75</v>
      </c>
      <c r="AI10" s="41">
        <v>3.19</v>
      </c>
      <c r="AJ10" s="41">
        <v>3.7</v>
      </c>
      <c r="AK10" s="41">
        <v>3.57</v>
      </c>
      <c r="AL10" s="10">
        <v>2.76</v>
      </c>
      <c r="AM10" s="10">
        <v>3.34</v>
      </c>
      <c r="AN10" s="10">
        <v>2.89</v>
      </c>
      <c r="AO10" s="10">
        <v>0.89900000000000002</v>
      </c>
      <c r="AP10" s="10">
        <v>1.0900000000000001</v>
      </c>
      <c r="AQ10" s="27">
        <v>1</v>
      </c>
      <c r="AR10" s="10">
        <v>0.72199999999999998</v>
      </c>
      <c r="AS10" s="10">
        <v>0.79100000000000004</v>
      </c>
      <c r="AT10" s="10">
        <v>0.747</v>
      </c>
      <c r="AU10" s="27">
        <v>4.4000000000000004</v>
      </c>
      <c r="AV10" s="10">
        <v>3.85</v>
      </c>
      <c r="AW10" s="10">
        <v>4.3099999999999996</v>
      </c>
      <c r="AX10" s="10">
        <v>2.2200000000000002</v>
      </c>
      <c r="AY10" s="10">
        <v>2.13</v>
      </c>
      <c r="AZ10" s="10">
        <v>2.31</v>
      </c>
      <c r="BA10" s="10">
        <v>0.63500000000000001</v>
      </c>
      <c r="BB10" s="11">
        <v>0.78</v>
      </c>
      <c r="BC10" s="10">
        <v>0.751</v>
      </c>
      <c r="BD10" s="10">
        <v>5.35</v>
      </c>
      <c r="BE10" s="10">
        <v>5.31</v>
      </c>
      <c r="BF10" s="10">
        <v>5.16</v>
      </c>
      <c r="BG10" s="86">
        <v>0.12</v>
      </c>
      <c r="BH10" s="86">
        <v>0.09</v>
      </c>
      <c r="BI10" s="86">
        <v>0.09</v>
      </c>
      <c r="BJ10" s="86">
        <v>0.17</v>
      </c>
      <c r="BK10" s="86">
        <v>0.22</v>
      </c>
      <c r="BL10" s="86">
        <v>0.08</v>
      </c>
      <c r="BM10" s="86">
        <v>0.13</v>
      </c>
      <c r="BN10" s="86">
        <v>0.11</v>
      </c>
      <c r="BO10" s="86">
        <v>0.12</v>
      </c>
      <c r="BP10" s="86">
        <v>0.09</v>
      </c>
      <c r="BQ10" s="86">
        <v>7.0000000000000007E-2</v>
      </c>
      <c r="BR10" s="86">
        <v>0.08</v>
      </c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</row>
    <row r="11" spans="1:153" s="22" customFormat="1" ht="14.25" x14ac:dyDescent="0.2">
      <c r="A11" s="25" t="s">
        <v>29</v>
      </c>
      <c r="B11" s="26">
        <v>0.503</v>
      </c>
      <c r="C11" s="26">
        <v>0.41</v>
      </c>
      <c r="D11" s="26">
        <v>0.47599999999999998</v>
      </c>
      <c r="E11" s="26">
        <v>0.16500000000000001</v>
      </c>
      <c r="F11" s="26">
        <v>0.16900000000000001</v>
      </c>
      <c r="G11" s="26">
        <v>0.157</v>
      </c>
      <c r="H11" s="26">
        <v>0.223</v>
      </c>
      <c r="I11" s="26">
        <v>0.19600000000000001</v>
      </c>
      <c r="J11" s="26">
        <v>0.23599999999999999</v>
      </c>
      <c r="K11" s="26">
        <v>0.22</v>
      </c>
      <c r="L11" s="26">
        <v>0.20300000000000001</v>
      </c>
      <c r="M11" s="26">
        <v>0.19800000000000001</v>
      </c>
      <c r="N11" s="26">
        <v>0.19400000000000001</v>
      </c>
      <c r="O11" s="26">
        <v>0.17799999999999999</v>
      </c>
      <c r="P11" s="26">
        <v>0.17499999999999999</v>
      </c>
      <c r="Q11" s="26">
        <v>7.8E-2</v>
      </c>
      <c r="R11" s="26">
        <v>8.8999999999999996E-2</v>
      </c>
      <c r="S11" s="26">
        <v>8.2000000000000003E-2</v>
      </c>
      <c r="T11" s="26">
        <v>8.5000000000000006E-2</v>
      </c>
      <c r="U11" s="26">
        <v>6.0999999999999999E-2</v>
      </c>
      <c r="V11" s="26">
        <v>0.08</v>
      </c>
      <c r="W11" s="26">
        <v>9.8000000000000004E-2</v>
      </c>
      <c r="X11" s="26">
        <v>0.128</v>
      </c>
      <c r="Y11" s="26">
        <v>0.114</v>
      </c>
      <c r="Z11" s="41">
        <v>2.98</v>
      </c>
      <c r="AA11" s="41">
        <v>3.47</v>
      </c>
      <c r="AB11" s="41">
        <v>3.33</v>
      </c>
      <c r="AC11" s="41">
        <v>1.81</v>
      </c>
      <c r="AD11" s="41">
        <v>2.09</v>
      </c>
      <c r="AE11" s="41">
        <v>2.02</v>
      </c>
      <c r="AF11" s="26">
        <v>0.41799999999999998</v>
      </c>
      <c r="AG11" s="26">
        <v>0.51300000000000001</v>
      </c>
      <c r="AH11" s="26">
        <v>0.436</v>
      </c>
      <c r="AI11" s="26">
        <v>0.74399999999999999</v>
      </c>
      <c r="AJ11" s="26">
        <v>0.88800000000000001</v>
      </c>
      <c r="AK11" s="26">
        <v>0.83499999999999996</v>
      </c>
      <c r="AL11" s="10">
        <v>0.67300000000000004</v>
      </c>
      <c r="AM11" s="10">
        <v>0.78900000000000003</v>
      </c>
      <c r="AN11" s="10">
        <v>0.71099999999999997</v>
      </c>
      <c r="AO11" s="10">
        <v>0.16200000000000001</v>
      </c>
      <c r="AP11" s="10">
        <v>0.186</v>
      </c>
      <c r="AQ11" s="10">
        <v>0.17899999999999999</v>
      </c>
      <c r="AR11" s="10">
        <v>0.157</v>
      </c>
      <c r="AS11" s="10">
        <v>0.184</v>
      </c>
      <c r="AT11" s="11">
        <v>0.17</v>
      </c>
      <c r="AU11" s="10">
        <v>1.01</v>
      </c>
      <c r="AV11" s="10">
        <v>0.89700000000000002</v>
      </c>
      <c r="AW11" s="10">
        <v>0.96399999999999997</v>
      </c>
      <c r="AX11" s="10">
        <v>0.39700000000000002</v>
      </c>
      <c r="AY11" s="10">
        <v>0.41899999999999998</v>
      </c>
      <c r="AZ11" s="10">
        <v>0.438</v>
      </c>
      <c r="BA11" s="10">
        <v>0.109</v>
      </c>
      <c r="BB11" s="10">
        <v>0.13700000000000001</v>
      </c>
      <c r="BC11" s="11">
        <v>0.13100000000000001</v>
      </c>
      <c r="BD11" s="10">
        <v>1.25</v>
      </c>
      <c r="BE11" s="10">
        <v>1.26</v>
      </c>
      <c r="BF11" s="10">
        <v>1.18</v>
      </c>
      <c r="BG11" s="86">
        <v>0.48</v>
      </c>
      <c r="BH11" s="86">
        <v>0.31</v>
      </c>
      <c r="BI11" s="86">
        <v>0.34</v>
      </c>
      <c r="BJ11" s="86">
        <v>0.8</v>
      </c>
      <c r="BK11" s="86">
        <v>0.64</v>
      </c>
      <c r="BL11" s="86">
        <v>0.25</v>
      </c>
      <c r="BM11" s="86">
        <v>0.27</v>
      </c>
      <c r="BN11" s="86">
        <v>0.59</v>
      </c>
      <c r="BO11" s="86">
        <v>0.3</v>
      </c>
      <c r="BP11" s="86">
        <v>0.49</v>
      </c>
      <c r="BQ11" s="86">
        <v>0.44</v>
      </c>
      <c r="BR11" s="86">
        <v>0.44</v>
      </c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</row>
    <row r="12" spans="1:153" s="22" customFormat="1" ht="14.25" x14ac:dyDescent="0.2">
      <c r="A12" s="25" t="s">
        <v>30</v>
      </c>
      <c r="B12" s="26">
        <v>0.79200000000000004</v>
      </c>
      <c r="C12" s="26">
        <v>0.66900000000000004</v>
      </c>
      <c r="D12" s="26">
        <v>0.72799999999999998</v>
      </c>
      <c r="E12" s="26">
        <v>0.34699999999999998</v>
      </c>
      <c r="F12" s="26">
        <v>0.36799999999999999</v>
      </c>
      <c r="G12" s="26">
        <v>0.35</v>
      </c>
      <c r="H12" s="26">
        <v>0.47699999999999998</v>
      </c>
      <c r="I12" s="26">
        <v>0.48799999999999999</v>
      </c>
      <c r="J12" s="26">
        <v>0.50700000000000001</v>
      </c>
      <c r="K12" s="26">
        <v>0.4</v>
      </c>
      <c r="L12" s="26">
        <v>0.34899999999999998</v>
      </c>
      <c r="M12" s="26">
        <v>0.35599999999999998</v>
      </c>
      <c r="N12" s="26">
        <v>0.53500000000000003</v>
      </c>
      <c r="O12" s="26">
        <v>0.51400000000000001</v>
      </c>
      <c r="P12" s="26">
        <v>0.49299999999999999</v>
      </c>
      <c r="Q12" s="26">
        <v>0.13300000000000001</v>
      </c>
      <c r="R12" s="26">
        <v>0.13700000000000001</v>
      </c>
      <c r="S12" s="26">
        <v>0.14499999999999999</v>
      </c>
      <c r="T12" s="26">
        <v>0.27300000000000002</v>
      </c>
      <c r="U12" s="26">
        <v>0.26</v>
      </c>
      <c r="V12" s="26">
        <v>0.28899999999999998</v>
      </c>
      <c r="W12" s="26">
        <v>0.20499999999999999</v>
      </c>
      <c r="X12" s="26">
        <v>0.26500000000000001</v>
      </c>
      <c r="Y12" s="26">
        <v>0.249</v>
      </c>
      <c r="Z12" s="41">
        <v>6.05</v>
      </c>
      <c r="AA12" s="41">
        <v>7.01</v>
      </c>
      <c r="AB12" s="41">
        <v>6.82</v>
      </c>
      <c r="AC12" s="41">
        <v>1.44</v>
      </c>
      <c r="AD12" s="41">
        <v>1.62</v>
      </c>
      <c r="AE12" s="41">
        <v>1.59</v>
      </c>
      <c r="AF12" s="26">
        <v>0.63</v>
      </c>
      <c r="AG12" s="26">
        <v>0.79100000000000004</v>
      </c>
      <c r="AH12" s="26">
        <v>0.67200000000000004</v>
      </c>
      <c r="AI12" s="26">
        <v>0.92800000000000005</v>
      </c>
      <c r="AJ12" s="41">
        <v>1.081</v>
      </c>
      <c r="AK12" s="41">
        <v>1.03</v>
      </c>
      <c r="AL12" s="10">
        <v>1.02</v>
      </c>
      <c r="AM12" s="10">
        <v>1.24</v>
      </c>
      <c r="AN12" s="10">
        <v>1.0900000000000001</v>
      </c>
      <c r="AO12" s="10">
        <v>0.47799999999999998</v>
      </c>
      <c r="AP12" s="10">
        <v>0.55800000000000005</v>
      </c>
      <c r="AQ12" s="10">
        <v>0.51900000000000002</v>
      </c>
      <c r="AR12" s="10">
        <v>0.39400000000000002</v>
      </c>
      <c r="AS12" s="10">
        <v>0.45400000000000001</v>
      </c>
      <c r="AT12" s="10">
        <v>0.41899999999999998</v>
      </c>
      <c r="AU12" s="27">
        <v>1.2</v>
      </c>
      <c r="AV12" s="27">
        <v>1</v>
      </c>
      <c r="AW12" s="10">
        <v>1.1200000000000001</v>
      </c>
      <c r="AX12" s="10">
        <v>0.67200000000000004</v>
      </c>
      <c r="AY12" s="10">
        <v>0.61199999999999999</v>
      </c>
      <c r="AZ12" s="10">
        <v>0.68500000000000005</v>
      </c>
      <c r="BA12" s="10">
        <v>0.249</v>
      </c>
      <c r="BB12" s="10">
        <v>0.308</v>
      </c>
      <c r="BC12" s="10">
        <v>0.28699999999999998</v>
      </c>
      <c r="BD12" s="10">
        <v>2.52</v>
      </c>
      <c r="BE12" s="10">
        <v>2.34</v>
      </c>
      <c r="BF12" s="10">
        <v>2.2599999999999998</v>
      </c>
      <c r="BG12" s="86">
        <v>0.08</v>
      </c>
      <c r="BH12" s="86">
        <v>0.05</v>
      </c>
      <c r="BI12" s="86">
        <v>0.06</v>
      </c>
      <c r="BJ12" s="86">
        <v>0.12</v>
      </c>
      <c r="BK12" s="86">
        <v>0.09</v>
      </c>
      <c r="BL12" s="86">
        <v>0.03</v>
      </c>
      <c r="BM12" s="86">
        <v>0.04</v>
      </c>
      <c r="BN12" s="86">
        <v>7.0000000000000007E-2</v>
      </c>
      <c r="BO12" s="86">
        <v>0.04</v>
      </c>
      <c r="BP12" s="86">
        <v>0.05</v>
      </c>
      <c r="BQ12" s="86">
        <v>0.05</v>
      </c>
      <c r="BR12" s="86">
        <v>0.04</v>
      </c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</row>
    <row r="13" spans="1:153" s="22" customFormat="1" ht="14.25" x14ac:dyDescent="0.2">
      <c r="A13" s="25" t="s">
        <v>31</v>
      </c>
      <c r="B13" s="26">
        <v>0.61499999999999999</v>
      </c>
      <c r="C13" s="26">
        <v>0.51700000000000002</v>
      </c>
      <c r="D13" s="26">
        <v>0.54100000000000004</v>
      </c>
      <c r="E13" s="26">
        <v>0.31</v>
      </c>
      <c r="F13" s="26">
        <v>0.34300000000000003</v>
      </c>
      <c r="G13" s="26">
        <v>0.318</v>
      </c>
      <c r="H13" s="26">
        <v>0.37</v>
      </c>
      <c r="I13" s="26">
        <v>0.4</v>
      </c>
      <c r="J13" s="26">
        <v>0.39200000000000002</v>
      </c>
      <c r="K13" s="26">
        <v>0.36</v>
      </c>
      <c r="L13" s="26">
        <v>0.33200000000000002</v>
      </c>
      <c r="M13" s="26">
        <v>0.34100000000000003</v>
      </c>
      <c r="N13" s="26">
        <v>0.42899999999999999</v>
      </c>
      <c r="O13" s="26">
        <v>0.42599999999999999</v>
      </c>
      <c r="P13" s="26">
        <v>0.40899999999999997</v>
      </c>
      <c r="Q13" s="26">
        <v>8.4000000000000005E-2</v>
      </c>
      <c r="R13" s="26">
        <v>9.5000000000000001E-2</v>
      </c>
      <c r="S13" s="26">
        <v>9.1999999999999998E-2</v>
      </c>
      <c r="T13" s="26">
        <v>0.216</v>
      </c>
      <c r="U13" s="26">
        <v>0.222</v>
      </c>
      <c r="V13" s="26">
        <v>0.22700000000000001</v>
      </c>
      <c r="W13" s="26">
        <v>0.17399999999999999</v>
      </c>
      <c r="X13" s="26">
        <v>0.22900000000000001</v>
      </c>
      <c r="Y13" s="26">
        <v>0.20799999999999999</v>
      </c>
      <c r="Z13" s="41">
        <v>5.08</v>
      </c>
      <c r="AA13" s="41">
        <v>5.91</v>
      </c>
      <c r="AB13" s="41">
        <v>5.79</v>
      </c>
      <c r="AC13" s="26">
        <v>0.98599999999999999</v>
      </c>
      <c r="AD13" s="41">
        <v>1.19</v>
      </c>
      <c r="AE13" s="41">
        <v>1.1100000000000001</v>
      </c>
      <c r="AF13" s="26">
        <v>0.39300000000000002</v>
      </c>
      <c r="AG13" s="26">
        <v>0.49199999999999999</v>
      </c>
      <c r="AH13" s="26">
        <v>0.41099999999999998</v>
      </c>
      <c r="AI13" s="26">
        <v>0.73199999999999998</v>
      </c>
      <c r="AJ13" s="26">
        <v>0.88600000000000001</v>
      </c>
      <c r="AK13" s="26">
        <v>0.83799999999999997</v>
      </c>
      <c r="AL13" s="27">
        <v>1.006</v>
      </c>
      <c r="AM13" s="10">
        <v>1.17</v>
      </c>
      <c r="AN13" s="27">
        <v>1.101</v>
      </c>
      <c r="AO13" s="10">
        <v>0.495</v>
      </c>
      <c r="AP13" s="10">
        <v>0.59899999999999998</v>
      </c>
      <c r="AQ13" s="10">
        <v>0.54200000000000004</v>
      </c>
      <c r="AR13" s="10">
        <v>0.30299999999999999</v>
      </c>
      <c r="AS13" s="10">
        <v>0.316</v>
      </c>
      <c r="AT13" s="10">
        <v>0.311</v>
      </c>
      <c r="AU13" s="10">
        <v>1.37</v>
      </c>
      <c r="AV13" s="10">
        <v>1.1499999999999999</v>
      </c>
      <c r="AW13" s="10">
        <v>1.29</v>
      </c>
      <c r="AX13" s="10">
        <v>0.64100000000000001</v>
      </c>
      <c r="AY13" s="10">
        <v>0.60299999999999998</v>
      </c>
      <c r="AZ13" s="10">
        <v>0.66100000000000003</v>
      </c>
      <c r="BA13" s="10">
        <v>0.19500000000000001</v>
      </c>
      <c r="BB13" s="10">
        <v>0.24099999999999999</v>
      </c>
      <c r="BC13" s="10">
        <v>0.22800000000000001</v>
      </c>
      <c r="BD13" s="10">
        <v>2.21</v>
      </c>
      <c r="BE13" s="10">
        <v>2.04</v>
      </c>
      <c r="BF13" s="10">
        <v>1.97</v>
      </c>
      <c r="BG13" s="86">
        <v>0.28999999999999998</v>
      </c>
      <c r="BH13" s="86">
        <v>0.17</v>
      </c>
      <c r="BI13" s="86">
        <v>0.18</v>
      </c>
      <c r="BJ13" s="86">
        <v>0.44</v>
      </c>
      <c r="BK13" s="86">
        <v>0.41</v>
      </c>
      <c r="BL13" s="86">
        <v>0.13</v>
      </c>
      <c r="BM13" s="86">
        <v>0.11</v>
      </c>
      <c r="BN13" s="86">
        <v>0.27</v>
      </c>
      <c r="BO13" s="86">
        <v>0.11</v>
      </c>
      <c r="BP13" s="86">
        <v>0.23</v>
      </c>
      <c r="BQ13" s="86">
        <v>0.21</v>
      </c>
      <c r="BR13" s="86">
        <v>0.19</v>
      </c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</row>
    <row r="14" spans="1:153" s="22" customFormat="1" ht="14.25" x14ac:dyDescent="0.2">
      <c r="A14" s="25" t="s">
        <v>32</v>
      </c>
      <c r="B14" s="26">
        <v>9.4E-2</v>
      </c>
      <c r="C14" s="26">
        <v>7.6999999999999999E-2</v>
      </c>
      <c r="D14" s="26">
        <v>0.09</v>
      </c>
      <c r="E14" s="26">
        <v>4.3999999999999997E-2</v>
      </c>
      <c r="F14" s="26">
        <v>4.5999999999999999E-2</v>
      </c>
      <c r="G14" s="26">
        <v>4.1000000000000002E-2</v>
      </c>
      <c r="H14" s="26">
        <v>3.6999999999999998E-2</v>
      </c>
      <c r="I14" s="26">
        <v>3.3000000000000002E-2</v>
      </c>
      <c r="J14" s="26">
        <v>3.6999999999999998E-2</v>
      </c>
      <c r="K14" s="26">
        <v>4.1000000000000002E-2</v>
      </c>
      <c r="L14" s="26">
        <v>3.4000000000000002E-2</v>
      </c>
      <c r="M14" s="26">
        <v>3.5999999999999997E-2</v>
      </c>
      <c r="N14" s="26">
        <v>0.04</v>
      </c>
      <c r="O14" s="26">
        <v>3.9E-2</v>
      </c>
      <c r="P14" s="26">
        <v>3.9E-2</v>
      </c>
      <c r="Q14" s="26">
        <v>1.2999999999999999E-2</v>
      </c>
      <c r="R14" s="26">
        <v>1.4999999999999999E-2</v>
      </c>
      <c r="S14" s="26">
        <v>1.6E-2</v>
      </c>
      <c r="T14" s="26">
        <v>2.1000000000000001E-2</v>
      </c>
      <c r="U14" s="26">
        <v>2.1999999999999999E-2</v>
      </c>
      <c r="V14" s="26">
        <v>2.3E-2</v>
      </c>
      <c r="W14" s="26">
        <v>1.9E-2</v>
      </c>
      <c r="X14" s="26">
        <v>2.3E-2</v>
      </c>
      <c r="Y14" s="26">
        <v>0.02</v>
      </c>
      <c r="Z14" s="41">
        <v>1.34</v>
      </c>
      <c r="AA14" s="41">
        <v>1.53</v>
      </c>
      <c r="AB14" s="41">
        <v>1.48</v>
      </c>
      <c r="AC14" s="26">
        <v>8.1000000000000003E-2</v>
      </c>
      <c r="AD14" s="26">
        <v>8.6999999999999994E-2</v>
      </c>
      <c r="AE14" s="26">
        <v>8.5999999999999993E-2</v>
      </c>
      <c r="AF14" s="26">
        <v>2.1999999999999999E-2</v>
      </c>
      <c r="AG14" s="26">
        <v>2.9000000000000001E-2</v>
      </c>
      <c r="AH14" s="26">
        <v>2.3E-2</v>
      </c>
      <c r="AI14" s="26">
        <v>0.37</v>
      </c>
      <c r="AJ14" s="26">
        <v>0.38100000000000001</v>
      </c>
      <c r="AK14" s="26">
        <v>0.38500000000000001</v>
      </c>
      <c r="AL14" s="10">
        <v>0.20499999999999999</v>
      </c>
      <c r="AM14" s="10">
        <v>0.23499999999999999</v>
      </c>
      <c r="AN14" s="10">
        <v>0.216</v>
      </c>
      <c r="AO14" s="10">
        <v>5.8000000000000003E-2</v>
      </c>
      <c r="AP14" s="10">
        <v>6.9000000000000006E-2</v>
      </c>
      <c r="AQ14" s="10">
        <v>6.3E-2</v>
      </c>
      <c r="AR14" s="10">
        <v>2.8000000000000001E-2</v>
      </c>
      <c r="AS14" s="10">
        <v>2.9000000000000001E-2</v>
      </c>
      <c r="AT14" s="10">
        <v>3.1E-2</v>
      </c>
      <c r="AU14" s="10">
        <v>0.38700000000000001</v>
      </c>
      <c r="AV14" s="10">
        <v>0.33500000000000002</v>
      </c>
      <c r="AW14" s="10">
        <v>0.372</v>
      </c>
      <c r="AX14" s="10">
        <v>0.125</v>
      </c>
      <c r="AY14" s="10">
        <v>0.115</v>
      </c>
      <c r="AZ14" s="10">
        <v>0.129</v>
      </c>
      <c r="BA14" s="10">
        <v>3.1E-2</v>
      </c>
      <c r="BB14" s="10">
        <v>2.9000000000000001E-2</v>
      </c>
      <c r="BC14" s="10">
        <v>3.3000000000000002E-2</v>
      </c>
      <c r="BD14" s="10">
        <v>0.25600000000000001</v>
      </c>
      <c r="BE14" s="10">
        <v>0.216</v>
      </c>
      <c r="BF14" s="10">
        <v>0.20399999999999999</v>
      </c>
      <c r="BG14" s="86">
        <v>0.28999999999999998</v>
      </c>
      <c r="BH14" s="86">
        <v>0.18</v>
      </c>
      <c r="BI14" s="86">
        <v>0.17</v>
      </c>
      <c r="BJ14" s="86">
        <v>0.42</v>
      </c>
      <c r="BK14" s="86">
        <v>0.41</v>
      </c>
      <c r="BL14" s="86">
        <v>0.11</v>
      </c>
      <c r="BM14" s="86">
        <v>0.09</v>
      </c>
      <c r="BN14" s="86">
        <v>0.25</v>
      </c>
      <c r="BO14" s="86">
        <v>0.1</v>
      </c>
      <c r="BP14" s="86">
        <v>0.21</v>
      </c>
      <c r="BQ14" s="86">
        <v>0.19</v>
      </c>
      <c r="BR14" s="86">
        <v>0.17</v>
      </c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</row>
    <row r="15" spans="1:153" s="22" customFormat="1" ht="14.25" x14ac:dyDescent="0.2">
      <c r="A15" s="25" t="s">
        <v>33</v>
      </c>
      <c r="B15" s="26">
        <v>0.128</v>
      </c>
      <c r="C15" s="26">
        <v>0.108</v>
      </c>
      <c r="D15" s="26">
        <v>0.111</v>
      </c>
      <c r="E15" s="26">
        <v>6.0999999999999999E-2</v>
      </c>
      <c r="F15" s="26">
        <v>6.9000000000000006E-2</v>
      </c>
      <c r="G15" s="26">
        <v>0.06</v>
      </c>
      <c r="H15" s="26">
        <v>4.3999999999999997E-2</v>
      </c>
      <c r="I15" s="26">
        <v>4.4999999999999998E-2</v>
      </c>
      <c r="J15" s="26">
        <v>4.8000000000000001E-2</v>
      </c>
      <c r="K15" s="26">
        <v>5.5E-2</v>
      </c>
      <c r="L15" s="26">
        <v>4.8000000000000001E-2</v>
      </c>
      <c r="M15" s="26">
        <v>4.7E-2</v>
      </c>
      <c r="N15" s="26">
        <v>6.4000000000000001E-2</v>
      </c>
      <c r="O15" s="26">
        <v>6.5000000000000002E-2</v>
      </c>
      <c r="P15" s="26">
        <v>6.7000000000000004E-2</v>
      </c>
      <c r="Q15" s="26">
        <v>2.4E-2</v>
      </c>
      <c r="R15" s="26">
        <v>2.7E-2</v>
      </c>
      <c r="S15" s="26">
        <v>2.7E-2</v>
      </c>
      <c r="T15" s="26">
        <v>3.9E-2</v>
      </c>
      <c r="U15" s="26">
        <v>4.7E-2</v>
      </c>
      <c r="V15" s="26">
        <v>4.4999999999999998E-2</v>
      </c>
      <c r="W15" s="26">
        <v>0.03</v>
      </c>
      <c r="X15" s="26">
        <v>3.5999999999999997E-2</v>
      </c>
      <c r="Y15" s="26">
        <v>3.5000000000000003E-2</v>
      </c>
      <c r="Z15" s="41">
        <v>1.02</v>
      </c>
      <c r="AA15" s="41">
        <v>1.1599999999999999</v>
      </c>
      <c r="AB15" s="41">
        <v>1.1000000000000001</v>
      </c>
      <c r="AC15" s="26">
        <v>8.4000000000000005E-2</v>
      </c>
      <c r="AD15" s="26">
        <v>9.7000000000000003E-2</v>
      </c>
      <c r="AE15" s="26">
        <v>9.2999999999999999E-2</v>
      </c>
      <c r="AF15" s="26">
        <v>3.7999999999999999E-2</v>
      </c>
      <c r="AG15" s="26">
        <v>4.1000000000000002E-2</v>
      </c>
      <c r="AH15" s="26">
        <v>3.6999999999999998E-2</v>
      </c>
      <c r="AI15" s="26">
        <v>0.86799999999999999</v>
      </c>
      <c r="AJ15" s="26">
        <v>0.97299999999999998</v>
      </c>
      <c r="AK15" s="26">
        <v>0.96099999999999997</v>
      </c>
      <c r="AL15" s="10">
        <v>0.59799999999999998</v>
      </c>
      <c r="AM15" s="10">
        <v>0.71499999999999997</v>
      </c>
      <c r="AN15" s="11">
        <v>0.61399999999999999</v>
      </c>
      <c r="AO15" s="10">
        <v>0.108</v>
      </c>
      <c r="AP15" s="10">
        <v>0.124</v>
      </c>
      <c r="AQ15" s="11">
        <v>0.12</v>
      </c>
      <c r="AR15" s="10">
        <v>5.1999999999999998E-2</v>
      </c>
      <c r="AS15" s="10">
        <v>5.2999999999999999E-2</v>
      </c>
      <c r="AT15" s="10">
        <v>5.5E-2</v>
      </c>
      <c r="AU15" s="10">
        <v>0.89500000000000002</v>
      </c>
      <c r="AV15" s="10">
        <v>0.79900000000000004</v>
      </c>
      <c r="AW15" s="10">
        <v>0.86299999999999999</v>
      </c>
      <c r="AX15" s="10">
        <v>0.378</v>
      </c>
      <c r="AY15" s="10">
        <v>0.35799999999999998</v>
      </c>
      <c r="AZ15" s="10">
        <v>0.375</v>
      </c>
      <c r="BA15" s="10">
        <v>6.9000000000000006E-2</v>
      </c>
      <c r="BB15" s="10">
        <v>7.8E-2</v>
      </c>
      <c r="BC15" s="11">
        <v>0.08</v>
      </c>
      <c r="BD15" s="10">
        <v>0.56399999999999995</v>
      </c>
      <c r="BE15" s="10">
        <v>0.495</v>
      </c>
      <c r="BF15" s="10">
        <v>0.47899999999999998</v>
      </c>
      <c r="BG15" s="86">
        <v>0.05</v>
      </c>
      <c r="BH15" s="86">
        <v>0.02</v>
      </c>
      <c r="BI15" s="86">
        <v>0.02</v>
      </c>
      <c r="BJ15" s="86">
        <v>0.06</v>
      </c>
      <c r="BK15" s="86">
        <v>0.06</v>
      </c>
      <c r="BL15" s="86">
        <v>0.01</v>
      </c>
      <c r="BM15" s="86">
        <v>0.01</v>
      </c>
      <c r="BN15" s="86">
        <v>0.03</v>
      </c>
      <c r="BO15" s="86">
        <v>0.01</v>
      </c>
      <c r="BP15" s="86">
        <v>0.02</v>
      </c>
      <c r="BQ15" s="86">
        <v>0.02</v>
      </c>
      <c r="BR15" s="86">
        <v>0.01</v>
      </c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</row>
    <row r="16" spans="1:153" s="22" customFormat="1" ht="14.25" x14ac:dyDescent="0.2">
      <c r="A16" s="25" t="s">
        <v>34</v>
      </c>
      <c r="B16" s="26">
        <v>7.5999999999999998E-2</v>
      </c>
      <c r="C16" s="26">
        <v>6.4000000000000001E-2</v>
      </c>
      <c r="D16" s="26">
        <v>7.2999999999999995E-2</v>
      </c>
      <c r="E16" s="26">
        <v>4.3999999999999997E-2</v>
      </c>
      <c r="F16" s="26">
        <v>4.2999999999999997E-2</v>
      </c>
      <c r="G16" s="26">
        <v>4.4999999999999998E-2</v>
      </c>
      <c r="H16" s="26">
        <v>3.5999999999999997E-2</v>
      </c>
      <c r="I16" s="26">
        <v>2.8000000000000001E-2</v>
      </c>
      <c r="J16" s="26">
        <v>3.5000000000000003E-2</v>
      </c>
      <c r="K16" s="26">
        <v>3.4000000000000002E-2</v>
      </c>
      <c r="L16" s="26">
        <v>0.03</v>
      </c>
      <c r="M16" s="26">
        <v>2.8000000000000001E-2</v>
      </c>
      <c r="N16" s="26">
        <v>3.4000000000000002E-2</v>
      </c>
      <c r="O16" s="26">
        <v>0.03</v>
      </c>
      <c r="P16" s="26">
        <v>0.03</v>
      </c>
      <c r="Q16" s="26">
        <v>0.03</v>
      </c>
      <c r="R16" s="26">
        <v>2.4E-2</v>
      </c>
      <c r="S16" s="26">
        <v>2.9000000000000001E-2</v>
      </c>
      <c r="T16" s="26">
        <v>2.1000000000000001E-2</v>
      </c>
      <c r="U16" s="26">
        <v>1.7999999999999999E-2</v>
      </c>
      <c r="V16" s="26">
        <v>2.3E-2</v>
      </c>
      <c r="W16" s="26">
        <v>1.6E-2</v>
      </c>
      <c r="X16" s="26">
        <v>1.9E-2</v>
      </c>
      <c r="Y16" s="26">
        <v>1.7000000000000001E-2</v>
      </c>
      <c r="Z16" s="26">
        <v>0.875</v>
      </c>
      <c r="AA16" s="26">
        <v>0.97199999999999998</v>
      </c>
      <c r="AB16" s="26">
        <v>0.97299999999999998</v>
      </c>
      <c r="AC16" s="26">
        <v>5.0999999999999997E-2</v>
      </c>
      <c r="AD16" s="26">
        <v>5.6000000000000001E-2</v>
      </c>
      <c r="AE16" s="26">
        <v>5.5E-2</v>
      </c>
      <c r="AF16" s="26">
        <v>1.7000000000000001E-2</v>
      </c>
      <c r="AG16" s="26">
        <v>1.4E-2</v>
      </c>
      <c r="AH16" s="26">
        <v>1.4999999999999999E-2</v>
      </c>
      <c r="AI16" s="26">
        <v>0.28599999999999998</v>
      </c>
      <c r="AJ16" s="26">
        <v>0.309</v>
      </c>
      <c r="AK16" s="26">
        <v>0.3</v>
      </c>
      <c r="AL16" s="10">
        <v>0.151</v>
      </c>
      <c r="AM16" s="10">
        <v>0.17799999999999999</v>
      </c>
      <c r="AN16" s="11">
        <v>0.16</v>
      </c>
      <c r="AO16" s="10">
        <v>0.02</v>
      </c>
      <c r="AP16" s="10">
        <v>2.4E-2</v>
      </c>
      <c r="AQ16" s="10">
        <v>2.4E-2</v>
      </c>
      <c r="AR16" s="10">
        <v>1.7000000000000001E-2</v>
      </c>
      <c r="AS16" s="10">
        <v>2.1000000000000001E-2</v>
      </c>
      <c r="AT16" s="10">
        <v>2.3E-2</v>
      </c>
      <c r="AU16" s="10">
        <v>0.27300000000000002</v>
      </c>
      <c r="AV16" s="10">
        <v>0.21099999999999999</v>
      </c>
      <c r="AW16" s="10">
        <v>0.252</v>
      </c>
      <c r="AX16" s="10">
        <v>7.1999999999999995E-2</v>
      </c>
      <c r="AY16" s="10">
        <v>7.2999999999999995E-2</v>
      </c>
      <c r="AZ16" s="10">
        <v>7.4999999999999997E-2</v>
      </c>
      <c r="BA16" s="10">
        <v>2.1999999999999999E-2</v>
      </c>
      <c r="BB16" s="10">
        <v>1.7999999999999999E-2</v>
      </c>
      <c r="BC16" s="10">
        <v>2.1999999999999999E-2</v>
      </c>
      <c r="BD16" s="10">
        <v>0.106</v>
      </c>
      <c r="BE16" s="10">
        <v>9.0999999999999998E-2</v>
      </c>
      <c r="BF16" s="10">
        <v>9.2999999999999999E-2</v>
      </c>
      <c r="BG16" s="86">
        <v>0.06</v>
      </c>
      <c r="BH16" s="86">
        <v>0.03</v>
      </c>
      <c r="BI16" s="86">
        <v>0.03</v>
      </c>
      <c r="BJ16" s="86">
        <v>0.08</v>
      </c>
      <c r="BK16" s="86">
        <v>7.0000000000000007E-2</v>
      </c>
      <c r="BL16" s="86">
        <v>0.02</v>
      </c>
      <c r="BM16" s="86">
        <v>0.02</v>
      </c>
      <c r="BN16" s="86">
        <v>0.04</v>
      </c>
      <c r="BO16" s="86">
        <v>0.01</v>
      </c>
      <c r="BP16" s="86">
        <v>0.02</v>
      </c>
      <c r="BQ16" s="86">
        <v>0.02</v>
      </c>
      <c r="BR16" s="86">
        <v>0.02</v>
      </c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</row>
    <row r="17" spans="1:153" s="22" customFormat="1" ht="14.25" x14ac:dyDescent="0.2">
      <c r="A17" s="25" t="s">
        <v>35</v>
      </c>
      <c r="B17" s="26">
        <v>0.06</v>
      </c>
      <c r="C17" s="26">
        <v>0.05</v>
      </c>
      <c r="D17" s="26">
        <v>5.8000000000000003E-2</v>
      </c>
      <c r="E17" s="26">
        <v>0.04</v>
      </c>
      <c r="F17" s="26">
        <v>4.5999999999999999E-2</v>
      </c>
      <c r="G17" s="26">
        <v>4.3999999999999997E-2</v>
      </c>
      <c r="H17" s="26">
        <v>3.5999999999999997E-2</v>
      </c>
      <c r="I17" s="26">
        <v>0.03</v>
      </c>
      <c r="J17" s="26">
        <v>3.4000000000000002E-2</v>
      </c>
      <c r="K17" s="26">
        <v>2.8000000000000001E-2</v>
      </c>
      <c r="L17" s="26">
        <v>2.3E-2</v>
      </c>
      <c r="M17" s="26">
        <v>2.4E-2</v>
      </c>
      <c r="N17" s="26">
        <v>2.1999999999999999E-2</v>
      </c>
      <c r="O17" s="26">
        <v>1.7000000000000001E-2</v>
      </c>
      <c r="P17" s="26">
        <v>1.6E-2</v>
      </c>
      <c r="Q17" s="26">
        <v>1.4999999999999999E-2</v>
      </c>
      <c r="R17" s="26">
        <v>1.4E-2</v>
      </c>
      <c r="S17" s="26">
        <v>1.7000000000000001E-2</v>
      </c>
      <c r="T17" s="26">
        <v>1.4E-2</v>
      </c>
      <c r="U17" s="26">
        <v>1.0999999999999999E-2</v>
      </c>
      <c r="V17" s="26">
        <v>1.4E-2</v>
      </c>
      <c r="W17" s="26">
        <v>1.4999999999999999E-2</v>
      </c>
      <c r="X17" s="26">
        <v>1.7000000000000001E-2</v>
      </c>
      <c r="Y17" s="26">
        <v>1.6E-2</v>
      </c>
      <c r="Z17" s="26">
        <v>0.81399999999999995</v>
      </c>
      <c r="AA17" s="26">
        <v>0.92</v>
      </c>
      <c r="AB17" s="26">
        <v>0.88600000000000001</v>
      </c>
      <c r="AC17" s="26">
        <v>6.7000000000000004E-2</v>
      </c>
      <c r="AD17" s="26">
        <v>0.08</v>
      </c>
      <c r="AE17" s="26">
        <v>7.0999999999999994E-2</v>
      </c>
      <c r="AF17" s="26">
        <v>1.7000000000000001E-2</v>
      </c>
      <c r="AG17" s="26">
        <v>1.7000000000000001E-2</v>
      </c>
      <c r="AH17" s="26">
        <v>1.4E-2</v>
      </c>
      <c r="AI17" s="26">
        <v>0.20200000000000001</v>
      </c>
      <c r="AJ17" s="26">
        <v>0.23799999999999999</v>
      </c>
      <c r="AK17" s="26">
        <v>0.23499999999999999</v>
      </c>
      <c r="AL17" s="10">
        <v>9.9000000000000005E-2</v>
      </c>
      <c r="AM17" s="10">
        <v>0.11600000000000001</v>
      </c>
      <c r="AN17" s="10">
        <v>0.105</v>
      </c>
      <c r="AO17" s="10">
        <v>1.4E-2</v>
      </c>
      <c r="AP17" s="10">
        <v>1.9E-2</v>
      </c>
      <c r="AQ17" s="10">
        <v>1.7000000000000001E-2</v>
      </c>
      <c r="AR17" s="10">
        <v>1.4E-2</v>
      </c>
      <c r="AS17" s="10">
        <v>1.9E-2</v>
      </c>
      <c r="AT17" s="10">
        <v>1.9E-2</v>
      </c>
      <c r="AU17" s="10">
        <v>0.157</v>
      </c>
      <c r="AV17" s="10">
        <v>0.13100000000000001</v>
      </c>
      <c r="AW17" s="11">
        <v>0.15</v>
      </c>
      <c r="AX17" s="10">
        <v>6.3E-2</v>
      </c>
      <c r="AY17" s="11">
        <v>0.06</v>
      </c>
      <c r="AZ17" s="10">
        <v>6.5000000000000002E-2</v>
      </c>
      <c r="BA17" s="10">
        <v>1.6E-2</v>
      </c>
      <c r="BB17" s="10">
        <v>1.2999999999999999E-2</v>
      </c>
      <c r="BC17" s="10">
        <v>1.7000000000000001E-2</v>
      </c>
      <c r="BD17" s="10">
        <v>8.3000000000000004E-2</v>
      </c>
      <c r="BE17" s="10">
        <v>7.4999999999999997E-2</v>
      </c>
      <c r="BF17" s="10">
        <v>7.5999999999999998E-2</v>
      </c>
      <c r="BG17" s="86">
        <v>0.04</v>
      </c>
      <c r="BH17" s="86">
        <v>0.02</v>
      </c>
      <c r="BI17" s="86">
        <v>0.02</v>
      </c>
      <c r="BJ17" s="86">
        <v>0.04</v>
      </c>
      <c r="BK17" s="86">
        <v>0.05</v>
      </c>
      <c r="BL17" s="86">
        <v>0.01</v>
      </c>
      <c r="BM17" s="86">
        <v>0.01</v>
      </c>
      <c r="BN17" s="86">
        <v>0.03</v>
      </c>
      <c r="BO17" s="86">
        <v>0.01</v>
      </c>
      <c r="BP17" s="86">
        <v>0.01</v>
      </c>
      <c r="BQ17" s="86">
        <v>0.02</v>
      </c>
      <c r="BR17" s="86">
        <v>0.01</v>
      </c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</row>
    <row r="18" spans="1:153" s="22" customFormat="1" ht="14.25" x14ac:dyDescent="0.2">
      <c r="A18" s="25" t="s">
        <v>36</v>
      </c>
      <c r="B18" s="26">
        <v>0.11</v>
      </c>
      <c r="C18" s="26">
        <v>8.1000000000000003E-2</v>
      </c>
      <c r="D18" s="26">
        <v>8.7999999999999995E-2</v>
      </c>
      <c r="E18" s="26">
        <v>6.2E-2</v>
      </c>
      <c r="F18" s="26">
        <v>6.4000000000000001E-2</v>
      </c>
      <c r="G18" s="26">
        <v>0.06</v>
      </c>
      <c r="H18" s="26">
        <v>0.05</v>
      </c>
      <c r="I18" s="26">
        <v>4.1000000000000002E-2</v>
      </c>
      <c r="J18" s="26">
        <v>5.3999999999999999E-2</v>
      </c>
      <c r="K18" s="26">
        <v>4.9000000000000002E-2</v>
      </c>
      <c r="L18" s="26">
        <v>4.3999999999999997E-2</v>
      </c>
      <c r="M18" s="26">
        <v>4.5999999999999999E-2</v>
      </c>
      <c r="N18" s="26">
        <v>3.5999999999999997E-2</v>
      </c>
      <c r="O18" s="26">
        <v>0.03</v>
      </c>
      <c r="P18" s="26">
        <v>3.2000000000000001E-2</v>
      </c>
      <c r="Q18" s="26">
        <v>0.02</v>
      </c>
      <c r="R18" s="26">
        <v>2.3E-2</v>
      </c>
      <c r="S18" s="26">
        <v>2.3E-2</v>
      </c>
      <c r="T18" s="26">
        <v>1.4E-2</v>
      </c>
      <c r="U18" s="26">
        <v>1.2999999999999999E-2</v>
      </c>
      <c r="V18" s="26">
        <v>1.4999999999999999E-2</v>
      </c>
      <c r="W18" s="26">
        <v>2.5999999999999999E-2</v>
      </c>
      <c r="X18" s="26">
        <v>3.3000000000000002E-2</v>
      </c>
      <c r="Y18" s="26">
        <v>0.03</v>
      </c>
      <c r="Z18" s="41">
        <v>1.4</v>
      </c>
      <c r="AA18" s="41">
        <v>1.69</v>
      </c>
      <c r="AB18" s="41">
        <v>1.61</v>
      </c>
      <c r="AC18" s="26">
        <v>7.8E-2</v>
      </c>
      <c r="AD18" s="26">
        <v>9.6000000000000002E-2</v>
      </c>
      <c r="AE18" s="26">
        <v>8.8999999999999996E-2</v>
      </c>
      <c r="AF18" s="26">
        <v>1.2999999999999999E-2</v>
      </c>
      <c r="AG18" s="26">
        <v>1.4999999999999999E-2</v>
      </c>
      <c r="AH18" s="26">
        <v>1.2E-2</v>
      </c>
      <c r="AI18" s="26">
        <v>0.53500000000000003</v>
      </c>
      <c r="AJ18" s="26">
        <v>0.64900000000000002</v>
      </c>
      <c r="AK18" s="26">
        <v>0.61799999999999999</v>
      </c>
      <c r="AL18" s="10">
        <v>0.23400000000000001</v>
      </c>
      <c r="AM18" s="10">
        <v>0.27700000000000002</v>
      </c>
      <c r="AN18" s="11">
        <v>0.25</v>
      </c>
      <c r="AO18" s="10">
        <v>1.2999999999999999E-2</v>
      </c>
      <c r="AP18" s="10">
        <v>1.7000000000000001E-2</v>
      </c>
      <c r="AQ18" s="10">
        <v>1.4E-2</v>
      </c>
      <c r="AR18" s="10">
        <v>1.2999999999999999E-2</v>
      </c>
      <c r="AS18" s="11">
        <v>0.01</v>
      </c>
      <c r="AT18" s="10">
        <v>1.2999999999999999E-2</v>
      </c>
      <c r="AU18" s="10">
        <v>0.47299999999999998</v>
      </c>
      <c r="AV18" s="10">
        <v>0.38700000000000001</v>
      </c>
      <c r="AW18" s="10">
        <v>0.45100000000000001</v>
      </c>
      <c r="AX18" s="10">
        <v>0.10299999999999999</v>
      </c>
      <c r="AY18" s="10">
        <v>9.4E-2</v>
      </c>
      <c r="AZ18" s="10">
        <v>0.106</v>
      </c>
      <c r="BA18" s="10">
        <v>1.2999999999999999E-2</v>
      </c>
      <c r="BB18" s="10">
        <v>1.4E-2</v>
      </c>
      <c r="BC18" s="10">
        <v>1.4999999999999999E-2</v>
      </c>
      <c r="BD18" s="10">
        <v>7.9000000000000001E-2</v>
      </c>
      <c r="BE18" s="11">
        <v>7.0000000000000007E-2</v>
      </c>
      <c r="BF18" s="10">
        <v>7.3999999999999996E-2</v>
      </c>
      <c r="BG18" s="86">
        <v>0.02</v>
      </c>
      <c r="BH18" s="86">
        <v>0.01</v>
      </c>
      <c r="BI18" s="86" t="s">
        <v>291</v>
      </c>
      <c r="BJ18" s="86">
        <v>0.02</v>
      </c>
      <c r="BK18" s="86">
        <v>0.02</v>
      </c>
      <c r="BL18" s="86" t="s">
        <v>291</v>
      </c>
      <c r="BM18" s="86" t="s">
        <v>291</v>
      </c>
      <c r="BN18" s="86" t="s">
        <v>291</v>
      </c>
      <c r="BO18" s="86" t="s">
        <v>291</v>
      </c>
      <c r="BP18" s="86" t="s">
        <v>291</v>
      </c>
      <c r="BQ18" s="86" t="s">
        <v>291</v>
      </c>
      <c r="BR18" s="86" t="s">
        <v>291</v>
      </c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</row>
    <row r="19" spans="1:153" s="22" customFormat="1" ht="14.25" x14ac:dyDescent="0.2">
      <c r="A19" s="25" t="s">
        <v>37</v>
      </c>
      <c r="B19" s="26">
        <v>6.5000000000000002E-2</v>
      </c>
      <c r="C19" s="26">
        <v>5.3999999999999999E-2</v>
      </c>
      <c r="D19" s="26">
        <v>5.3999999999999999E-2</v>
      </c>
      <c r="E19" s="26">
        <v>2.5999999999999999E-2</v>
      </c>
      <c r="F19" s="26">
        <v>2.9000000000000001E-2</v>
      </c>
      <c r="G19" s="26">
        <v>2.4E-2</v>
      </c>
      <c r="H19" s="26">
        <v>2.4E-2</v>
      </c>
      <c r="I19" s="26">
        <v>1.7999999999999999E-2</v>
      </c>
      <c r="J19" s="26">
        <v>2.5000000000000001E-2</v>
      </c>
      <c r="K19" s="26">
        <v>1.4999999999999999E-2</v>
      </c>
      <c r="L19" s="26">
        <v>1.2E-2</v>
      </c>
      <c r="M19" s="26">
        <v>1.4E-2</v>
      </c>
      <c r="N19" s="26">
        <v>8.9999999999999993E-3</v>
      </c>
      <c r="O19" s="26">
        <v>7.0000000000000001E-3</v>
      </c>
      <c r="P19" s="26">
        <v>7.0000000000000001E-3</v>
      </c>
      <c r="Q19" s="26">
        <v>2.1999999999999999E-2</v>
      </c>
      <c r="R19" s="26">
        <v>2.5999999999999999E-2</v>
      </c>
      <c r="S19" s="26">
        <v>2.7E-2</v>
      </c>
      <c r="T19" s="26">
        <v>8.0000000000000002E-3</v>
      </c>
      <c r="U19" s="26">
        <v>6.0000000000000001E-3</v>
      </c>
      <c r="V19" s="26">
        <v>8.0000000000000002E-3</v>
      </c>
      <c r="W19" s="26">
        <v>1.7999999999999999E-2</v>
      </c>
      <c r="X19" s="26">
        <v>2.1999999999999999E-2</v>
      </c>
      <c r="Y19" s="26">
        <v>2.1999999999999999E-2</v>
      </c>
      <c r="Z19" s="26">
        <v>0.72399999999999998</v>
      </c>
      <c r="AA19" s="26">
        <v>0.83</v>
      </c>
      <c r="AB19" s="26">
        <v>0.79800000000000004</v>
      </c>
      <c r="AC19" s="26">
        <v>2.4E-2</v>
      </c>
      <c r="AD19" s="26">
        <v>3.3000000000000002E-2</v>
      </c>
      <c r="AE19" s="26">
        <v>0.03</v>
      </c>
      <c r="AF19" s="26">
        <v>1.4E-2</v>
      </c>
      <c r="AG19" s="26">
        <v>1.2999999999999999E-2</v>
      </c>
      <c r="AH19" s="26">
        <v>1.2999999999999999E-2</v>
      </c>
      <c r="AI19" s="26">
        <v>0.27700000000000002</v>
      </c>
      <c r="AJ19" s="26">
        <v>0.32700000000000001</v>
      </c>
      <c r="AK19" s="26">
        <v>0.309</v>
      </c>
      <c r="AL19" s="10">
        <v>0.14599999999999999</v>
      </c>
      <c r="AM19" s="10">
        <v>0.17299999999999999</v>
      </c>
      <c r="AN19" s="10">
        <v>0.154</v>
      </c>
      <c r="AO19" s="10">
        <v>6.0000000000000001E-3</v>
      </c>
      <c r="AP19" s="10">
        <v>8.0000000000000002E-3</v>
      </c>
      <c r="AQ19" s="10">
        <v>8.0000000000000002E-3</v>
      </c>
      <c r="AR19" s="10">
        <v>3.0000000000000001E-3</v>
      </c>
      <c r="AS19" s="10">
        <v>3.0000000000000001E-3</v>
      </c>
      <c r="AT19" s="10">
        <v>4.0000000000000001E-3</v>
      </c>
      <c r="AU19" s="10">
        <v>0.23499999999999999</v>
      </c>
      <c r="AV19" s="10">
        <v>0.19700000000000001</v>
      </c>
      <c r="AW19" s="10">
        <v>0.223</v>
      </c>
      <c r="AX19" s="10">
        <v>4.8000000000000001E-2</v>
      </c>
      <c r="AY19" s="10">
        <v>4.7E-2</v>
      </c>
      <c r="AZ19" s="11">
        <v>0.05</v>
      </c>
      <c r="BA19" s="10">
        <v>3.0000000000000001E-3</v>
      </c>
      <c r="BB19" s="10">
        <v>5.0000000000000001E-3</v>
      </c>
      <c r="BC19" s="10">
        <v>6.0000000000000001E-3</v>
      </c>
      <c r="BD19" s="10">
        <v>1.7000000000000001E-2</v>
      </c>
      <c r="BE19" s="10">
        <v>1.4E-2</v>
      </c>
      <c r="BF19" s="10">
        <v>1.4999999999999999E-2</v>
      </c>
      <c r="BG19" s="86">
        <v>0.05</v>
      </c>
      <c r="BH19" s="86">
        <v>0.02</v>
      </c>
      <c r="BI19" s="86">
        <v>0.02</v>
      </c>
      <c r="BJ19" s="86">
        <v>0.06</v>
      </c>
      <c r="BK19" s="86">
        <v>0.06</v>
      </c>
      <c r="BL19" s="86">
        <v>0.01</v>
      </c>
      <c r="BM19" s="86" t="s">
        <v>291</v>
      </c>
      <c r="BN19" s="86">
        <v>0.02</v>
      </c>
      <c r="BO19" s="86" t="s">
        <v>291</v>
      </c>
      <c r="BP19" s="86">
        <v>0.01</v>
      </c>
      <c r="BQ19" s="86">
        <v>0.01</v>
      </c>
      <c r="BR19" s="86" t="s">
        <v>291</v>
      </c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</row>
    <row r="20" spans="1:153" s="22" customFormat="1" ht="14.25" x14ac:dyDescent="0.2">
      <c r="A20" s="25" t="s">
        <v>38</v>
      </c>
      <c r="B20" s="26">
        <v>5.5E-2</v>
      </c>
      <c r="C20" s="26">
        <v>4.5999999999999999E-2</v>
      </c>
      <c r="D20" s="26">
        <v>4.9000000000000002E-2</v>
      </c>
      <c r="E20" s="26">
        <v>1.7999999999999999E-2</v>
      </c>
      <c r="F20" s="26">
        <v>2.4E-2</v>
      </c>
      <c r="G20" s="26">
        <v>1.7999999999999999E-2</v>
      </c>
      <c r="H20" s="26">
        <v>0.02</v>
      </c>
      <c r="I20" s="26">
        <v>1.7000000000000001E-2</v>
      </c>
      <c r="J20" s="26">
        <v>2.1999999999999999E-2</v>
      </c>
      <c r="K20" s="26">
        <v>1.2999999999999999E-2</v>
      </c>
      <c r="L20" s="26">
        <v>1.0999999999999999E-2</v>
      </c>
      <c r="M20" s="26">
        <v>1.0999999999999999E-2</v>
      </c>
      <c r="N20" s="26">
        <v>8.0000000000000002E-3</v>
      </c>
      <c r="O20" s="26">
        <v>5.0000000000000001E-3</v>
      </c>
      <c r="P20" s="26">
        <v>6.0000000000000001E-3</v>
      </c>
      <c r="Q20" s="26">
        <v>1.7000000000000001E-2</v>
      </c>
      <c r="R20" s="26">
        <v>0.02</v>
      </c>
      <c r="S20" s="26">
        <v>2.1999999999999999E-2</v>
      </c>
      <c r="T20" s="26">
        <v>7.0000000000000001E-3</v>
      </c>
      <c r="U20" s="26">
        <v>5.0000000000000001E-3</v>
      </c>
      <c r="V20" s="26">
        <v>6.0000000000000001E-3</v>
      </c>
      <c r="W20" s="26">
        <v>1.6E-2</v>
      </c>
      <c r="X20" s="26">
        <v>2.1000000000000001E-2</v>
      </c>
      <c r="Y20" s="26">
        <v>1.9E-2</v>
      </c>
      <c r="Z20" s="26">
        <v>0.53900000000000003</v>
      </c>
      <c r="AA20" s="26">
        <v>0.61</v>
      </c>
      <c r="AB20" s="26">
        <v>0.58599999999999997</v>
      </c>
      <c r="AC20" s="26">
        <v>0.02</v>
      </c>
      <c r="AD20" s="26">
        <v>2.1999999999999999E-2</v>
      </c>
      <c r="AE20" s="26">
        <v>2.1999999999999999E-2</v>
      </c>
      <c r="AF20" s="26">
        <v>1.4E-2</v>
      </c>
      <c r="AG20" s="26">
        <v>1.0999999999999999E-2</v>
      </c>
      <c r="AH20" s="26">
        <v>1.2E-2</v>
      </c>
      <c r="AI20" s="26">
        <v>0.24099999999999999</v>
      </c>
      <c r="AJ20" s="26">
        <v>0.28100000000000003</v>
      </c>
      <c r="AK20" s="26">
        <v>0.27300000000000002</v>
      </c>
      <c r="AL20" s="10">
        <v>0.129</v>
      </c>
      <c r="AM20" s="10">
        <v>0.158</v>
      </c>
      <c r="AN20" s="10">
        <v>0.13600000000000001</v>
      </c>
      <c r="AO20" s="10">
        <v>4.0000000000000001E-3</v>
      </c>
      <c r="AP20" s="10">
        <v>4.0000000000000001E-3</v>
      </c>
      <c r="AQ20" s="10">
        <v>5.0000000000000001E-3</v>
      </c>
      <c r="AR20" s="10" t="s">
        <v>230</v>
      </c>
      <c r="AS20" s="10" t="s">
        <v>230</v>
      </c>
      <c r="AT20" s="10" t="s">
        <v>230</v>
      </c>
      <c r="AU20" s="10">
        <v>0.218</v>
      </c>
      <c r="AV20" s="10">
        <v>0.17699999999999999</v>
      </c>
      <c r="AW20" s="10">
        <v>0.20399999999999999</v>
      </c>
      <c r="AX20" s="10">
        <v>3.5999999999999997E-2</v>
      </c>
      <c r="AY20" s="10">
        <v>3.5999999999999997E-2</v>
      </c>
      <c r="AZ20" s="10">
        <v>3.7999999999999999E-2</v>
      </c>
      <c r="BA20" s="10">
        <v>3.0000000000000001E-3</v>
      </c>
      <c r="BB20" s="10">
        <v>3.0000000000000001E-3</v>
      </c>
      <c r="BC20" s="10">
        <v>4.0000000000000001E-3</v>
      </c>
      <c r="BD20" s="10">
        <v>1.0999999999999999E-2</v>
      </c>
      <c r="BE20" s="10">
        <v>8.0000000000000002E-3</v>
      </c>
      <c r="BF20" s="10">
        <v>8.0000000000000002E-3</v>
      </c>
      <c r="BG20" s="86">
        <v>0.03</v>
      </c>
      <c r="BH20" s="86">
        <v>0.01</v>
      </c>
      <c r="BI20" s="86">
        <v>0.01</v>
      </c>
      <c r="BJ20" s="86">
        <v>0.04</v>
      </c>
      <c r="BK20" s="86">
        <v>0.04</v>
      </c>
      <c r="BL20" s="86" t="s">
        <v>291</v>
      </c>
      <c r="BM20" s="86" t="s">
        <v>291</v>
      </c>
      <c r="BN20" s="86">
        <v>0.02</v>
      </c>
      <c r="BO20" s="86" t="s">
        <v>291</v>
      </c>
      <c r="BP20" s="86" t="s">
        <v>291</v>
      </c>
      <c r="BQ20" s="86">
        <v>0.01</v>
      </c>
      <c r="BR20" s="86" t="s">
        <v>291</v>
      </c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</row>
    <row r="21" spans="1:153" s="28" customFormat="1" ht="14.25" x14ac:dyDescent="0.2">
      <c r="A21" s="25" t="s">
        <v>238</v>
      </c>
      <c r="B21" s="26">
        <v>1.2999999999999999E-2</v>
      </c>
      <c r="C21" s="26">
        <v>0.01</v>
      </c>
      <c r="D21" s="26">
        <v>1.2E-2</v>
      </c>
      <c r="E21" s="26">
        <v>7.0000000000000001E-3</v>
      </c>
      <c r="F21" s="26">
        <v>8.0000000000000002E-3</v>
      </c>
      <c r="G21" s="26">
        <v>8.0000000000000002E-3</v>
      </c>
      <c r="H21" s="26">
        <v>7.0000000000000001E-3</v>
      </c>
      <c r="I21" s="26">
        <v>6.0000000000000001E-3</v>
      </c>
      <c r="J21" s="26">
        <v>8.0000000000000002E-3</v>
      </c>
      <c r="K21" s="26">
        <v>6.0000000000000001E-3</v>
      </c>
      <c r="L21" s="26">
        <v>5.0000000000000001E-3</v>
      </c>
      <c r="M21" s="26">
        <v>6.0000000000000001E-3</v>
      </c>
      <c r="N21" s="26" t="s">
        <v>230</v>
      </c>
      <c r="O21" s="26" t="s">
        <v>230</v>
      </c>
      <c r="P21" s="26" t="s">
        <v>222</v>
      </c>
      <c r="Q21" s="26" t="s">
        <v>231</v>
      </c>
      <c r="R21" s="26" t="s">
        <v>229</v>
      </c>
      <c r="S21" s="26" t="s">
        <v>229</v>
      </c>
      <c r="T21" s="26" t="s">
        <v>229</v>
      </c>
      <c r="U21" s="26" t="s">
        <v>229</v>
      </c>
      <c r="V21" s="26" t="s">
        <v>229</v>
      </c>
      <c r="W21" s="26">
        <v>3.0000000000000001E-3</v>
      </c>
      <c r="X21" s="26">
        <v>4.0000000000000001E-3</v>
      </c>
      <c r="Y21" s="26">
        <v>4.0000000000000001E-3</v>
      </c>
      <c r="Z21" s="26">
        <v>0.158</v>
      </c>
      <c r="AA21" s="26">
        <v>0.17899999999999999</v>
      </c>
      <c r="AB21" s="26">
        <v>0.17199999999999999</v>
      </c>
      <c r="AC21" s="26">
        <v>7.0000000000000001E-3</v>
      </c>
      <c r="AD21" s="26">
        <v>8.9999999999999993E-3</v>
      </c>
      <c r="AE21" s="26">
        <v>8.9999999999999993E-3</v>
      </c>
      <c r="AF21" s="26" t="s">
        <v>229</v>
      </c>
      <c r="AG21" s="26" t="s">
        <v>229</v>
      </c>
      <c r="AH21" s="26" t="s">
        <v>229</v>
      </c>
      <c r="AI21" s="26">
        <v>8.8999999999999996E-2</v>
      </c>
      <c r="AJ21" s="26">
        <v>0.10199999999999999</v>
      </c>
      <c r="AK21" s="26">
        <v>9.1999999999999998E-2</v>
      </c>
      <c r="AL21" s="10">
        <v>4.2000000000000003E-2</v>
      </c>
      <c r="AM21" s="10">
        <v>4.8000000000000001E-2</v>
      </c>
      <c r="AN21" s="10">
        <v>4.5999999999999999E-2</v>
      </c>
      <c r="AO21" s="10" t="s">
        <v>230</v>
      </c>
      <c r="AP21" s="10" t="s">
        <v>230</v>
      </c>
      <c r="AQ21" s="10" t="s">
        <v>230</v>
      </c>
      <c r="AR21" s="10" t="s">
        <v>222</v>
      </c>
      <c r="AS21" s="10" t="s">
        <v>222</v>
      </c>
      <c r="AT21" s="10" t="s">
        <v>222</v>
      </c>
      <c r="AU21" s="10">
        <v>8.2000000000000003E-2</v>
      </c>
      <c r="AV21" s="10">
        <v>6.7000000000000004E-2</v>
      </c>
      <c r="AW21" s="10">
        <v>7.0999999999999994E-2</v>
      </c>
      <c r="AX21" s="10">
        <v>1.2999999999999999E-2</v>
      </c>
      <c r="AY21" s="10">
        <v>1.4E-2</v>
      </c>
      <c r="AZ21" s="10">
        <v>1.4999999999999999E-2</v>
      </c>
      <c r="BA21" s="10">
        <v>2E-3</v>
      </c>
      <c r="BB21" s="10" t="s">
        <v>230</v>
      </c>
      <c r="BC21" s="10">
        <v>3.0000000000000001E-3</v>
      </c>
      <c r="BD21" s="11">
        <v>0.01</v>
      </c>
      <c r="BE21" s="10">
        <v>8.0000000000000002E-3</v>
      </c>
      <c r="BF21" s="10">
        <v>6.0000000000000001E-3</v>
      </c>
      <c r="BG21" s="86">
        <v>0.03</v>
      </c>
      <c r="BH21" s="86">
        <v>0.01</v>
      </c>
      <c r="BI21" s="86">
        <v>0.01</v>
      </c>
      <c r="BJ21" s="86">
        <v>0.04</v>
      </c>
      <c r="BK21" s="86">
        <v>0.04</v>
      </c>
      <c r="BL21" s="86" t="s">
        <v>291</v>
      </c>
      <c r="BM21" s="86" t="s">
        <v>291</v>
      </c>
      <c r="BN21" s="86">
        <v>0.02</v>
      </c>
      <c r="BO21" s="86" t="s">
        <v>291</v>
      </c>
      <c r="BP21" s="86" t="s">
        <v>291</v>
      </c>
      <c r="BQ21" s="86" t="s">
        <v>291</v>
      </c>
      <c r="BR21" s="86" t="s">
        <v>291</v>
      </c>
    </row>
    <row r="22" spans="1:153" s="28" customFormat="1" ht="15" x14ac:dyDescent="0.25">
      <c r="A22" s="74" t="s">
        <v>275</v>
      </c>
      <c r="B22" s="49">
        <f>SUM(B6:B21)</f>
        <v>15.647</v>
      </c>
      <c r="C22" s="49">
        <f t="shared" ref="C22:BF22" si="0">SUM(C6:C21)</f>
        <v>12.646000000000001</v>
      </c>
      <c r="D22" s="49">
        <f t="shared" si="0"/>
        <v>14.031999999999998</v>
      </c>
      <c r="E22" s="49">
        <f t="shared" si="0"/>
        <v>4.847999999999999</v>
      </c>
      <c r="F22" s="49">
        <f t="shared" si="0"/>
        <v>5.0230000000000006</v>
      </c>
      <c r="G22" s="49">
        <f t="shared" si="0"/>
        <v>5.1479999999999988</v>
      </c>
      <c r="H22" s="49">
        <f t="shared" si="0"/>
        <v>6.7679999999999971</v>
      </c>
      <c r="I22" s="49">
        <f t="shared" si="0"/>
        <v>7.0740000000000007</v>
      </c>
      <c r="J22" s="49">
        <f t="shared" si="0"/>
        <v>7.4290000000000012</v>
      </c>
      <c r="K22" s="49">
        <f t="shared" si="0"/>
        <v>9.8400000000000016</v>
      </c>
      <c r="L22" s="49">
        <f t="shared" si="0"/>
        <v>8.8560000000000016</v>
      </c>
      <c r="M22" s="49">
        <f t="shared" si="0"/>
        <v>8.6989999999999981</v>
      </c>
      <c r="N22" s="49">
        <f t="shared" si="0"/>
        <v>7.1150000000000002</v>
      </c>
      <c r="O22" s="49">
        <f t="shared" si="0"/>
        <v>6.5469999999999997</v>
      </c>
      <c r="P22" s="49">
        <f t="shared" si="0"/>
        <v>6.3850000000000007</v>
      </c>
      <c r="Q22" s="49">
        <f t="shared" si="0"/>
        <v>3.3419999999999996</v>
      </c>
      <c r="R22" s="49">
        <f t="shared" si="0"/>
        <v>3.3540000000000001</v>
      </c>
      <c r="S22" s="49">
        <f t="shared" si="0"/>
        <v>3.4419999999999997</v>
      </c>
      <c r="T22" s="49">
        <f t="shared" si="0"/>
        <v>2.661</v>
      </c>
      <c r="U22" s="49">
        <f t="shared" si="0"/>
        <v>2.5499999999999989</v>
      </c>
      <c r="V22" s="49">
        <f t="shared" si="0"/>
        <v>2.746</v>
      </c>
      <c r="W22" s="49">
        <f t="shared" si="0"/>
        <v>2.274</v>
      </c>
      <c r="X22" s="49">
        <f t="shared" si="0"/>
        <v>2.7749999999999999</v>
      </c>
      <c r="Y22" s="49">
        <f t="shared" si="0"/>
        <v>2.5950000000000002</v>
      </c>
      <c r="Z22" s="49">
        <f t="shared" si="0"/>
        <v>107.81000000000002</v>
      </c>
      <c r="AA22" s="49">
        <f t="shared" si="0"/>
        <v>126.34899999999999</v>
      </c>
      <c r="AB22" s="49">
        <f t="shared" si="0"/>
        <v>119.41499999999998</v>
      </c>
      <c r="AC22" s="49">
        <f t="shared" si="0"/>
        <v>19.16</v>
      </c>
      <c r="AD22" s="49">
        <f t="shared" si="0"/>
        <v>23.076000000000004</v>
      </c>
      <c r="AE22" s="49">
        <f t="shared" si="0"/>
        <v>22.185999999999996</v>
      </c>
      <c r="AF22" s="49">
        <f t="shared" si="0"/>
        <v>4.5400000000000018</v>
      </c>
      <c r="AG22" s="49">
        <f t="shared" si="0"/>
        <v>5.745000000000001</v>
      </c>
      <c r="AH22" s="49">
        <f t="shared" si="0"/>
        <v>4.8349999999999982</v>
      </c>
      <c r="AI22" s="49">
        <f t="shared" si="0"/>
        <v>16.530999999999999</v>
      </c>
      <c r="AJ22" s="49">
        <f t="shared" si="0"/>
        <v>18.966999999999999</v>
      </c>
      <c r="AK22" s="49">
        <f t="shared" si="0"/>
        <v>18.268999999999998</v>
      </c>
      <c r="AL22" s="49">
        <f t="shared" si="0"/>
        <v>20.492000000000004</v>
      </c>
      <c r="AM22" s="49">
        <f t="shared" si="0"/>
        <v>24.030999999999999</v>
      </c>
      <c r="AN22" s="49">
        <f t="shared" si="0"/>
        <v>21.445999999999998</v>
      </c>
      <c r="AO22" s="49">
        <f t="shared" si="0"/>
        <v>6.7299999999999986</v>
      </c>
      <c r="AP22" s="49">
        <f t="shared" si="0"/>
        <v>7.0549999999999997</v>
      </c>
      <c r="AQ22" s="49">
        <f t="shared" si="0"/>
        <v>7.0790000000000006</v>
      </c>
      <c r="AR22" s="49">
        <f t="shared" si="0"/>
        <v>3.714</v>
      </c>
      <c r="AS22" s="49">
        <f t="shared" si="0"/>
        <v>3.6230000000000002</v>
      </c>
      <c r="AT22" s="49">
        <f t="shared" si="0"/>
        <v>3.7250000000000005</v>
      </c>
      <c r="AU22" s="49">
        <f t="shared" si="0"/>
        <v>39.666000000000004</v>
      </c>
      <c r="AV22" s="49">
        <f t="shared" si="0"/>
        <v>34.285000000000004</v>
      </c>
      <c r="AW22" s="49">
        <f t="shared" si="0"/>
        <v>36.574999999999996</v>
      </c>
      <c r="AX22" s="49">
        <f t="shared" si="0"/>
        <v>22.644999999999996</v>
      </c>
      <c r="AY22" s="49">
        <f t="shared" si="0"/>
        <v>22.273</v>
      </c>
      <c r="AZ22" s="49">
        <f t="shared" si="0"/>
        <v>23.639000000000003</v>
      </c>
      <c r="BA22" s="49">
        <f t="shared" si="0"/>
        <v>5.2479999999999993</v>
      </c>
      <c r="BB22" s="49">
        <f t="shared" si="0"/>
        <v>6.4130000000000003</v>
      </c>
      <c r="BC22" s="49">
        <f t="shared" si="0"/>
        <v>6.160000000000001</v>
      </c>
      <c r="BD22" s="49">
        <f t="shared" si="0"/>
        <v>22.988</v>
      </c>
      <c r="BE22" s="49">
        <f t="shared" si="0"/>
        <v>23.329000000000001</v>
      </c>
      <c r="BF22" s="49">
        <f t="shared" si="0"/>
        <v>21.424000000000003</v>
      </c>
      <c r="BG22" s="86" t="s">
        <v>291</v>
      </c>
      <c r="BH22" s="86" t="s">
        <v>291</v>
      </c>
      <c r="BI22" s="86" t="s">
        <v>291</v>
      </c>
      <c r="BJ22" s="86" t="s">
        <v>291</v>
      </c>
      <c r="BK22" s="86" t="s">
        <v>291</v>
      </c>
      <c r="BL22" s="86" t="s">
        <v>291</v>
      </c>
      <c r="BM22" s="86" t="s">
        <v>291</v>
      </c>
      <c r="BN22" s="86" t="s">
        <v>291</v>
      </c>
      <c r="BO22" s="86" t="s">
        <v>291</v>
      </c>
      <c r="BP22" s="86" t="s">
        <v>291</v>
      </c>
      <c r="BQ22" s="86" t="s">
        <v>291</v>
      </c>
      <c r="BR22" s="86" t="s">
        <v>291</v>
      </c>
    </row>
    <row r="23" spans="1:153" s="4" customFormat="1" x14ac:dyDescent="0.2">
      <c r="A23" s="1"/>
      <c r="AY23" s="2"/>
      <c r="AZ23" s="2"/>
    </row>
    <row r="24" spans="1:153" s="4" customFormat="1" x14ac:dyDescent="0.2">
      <c r="A24" s="1" t="s">
        <v>17</v>
      </c>
      <c r="K24" s="17" t="s">
        <v>239</v>
      </c>
      <c r="N24" s="17" t="s">
        <v>239</v>
      </c>
      <c r="AI24" s="17" t="s">
        <v>239</v>
      </c>
      <c r="AJ24" s="2"/>
      <c r="AK24" s="2"/>
      <c r="AL24" s="17" t="s">
        <v>239</v>
      </c>
      <c r="AM24" s="2"/>
      <c r="AN24" s="2"/>
      <c r="AO24" s="17" t="s">
        <v>239</v>
      </c>
      <c r="AP24" s="2"/>
      <c r="AQ24" s="2"/>
      <c r="AR24" s="17" t="s">
        <v>239</v>
      </c>
      <c r="AS24" s="2"/>
      <c r="AT24" s="2"/>
      <c r="AU24" s="17" t="s">
        <v>239</v>
      </c>
      <c r="AV24" s="2"/>
      <c r="AW24" s="2"/>
      <c r="AX24" s="17" t="s">
        <v>239</v>
      </c>
      <c r="AY24" s="2"/>
      <c r="AZ24" s="2"/>
      <c r="BA24" s="17" t="s">
        <v>239</v>
      </c>
      <c r="BB24" s="2"/>
      <c r="BC24" s="2"/>
      <c r="BD24" s="17" t="s">
        <v>239</v>
      </c>
    </row>
    <row r="25" spans="1:153" ht="14.25" x14ac:dyDescent="0.2">
      <c r="A25" s="29" t="s">
        <v>0</v>
      </c>
      <c r="B25" s="5"/>
      <c r="C25" s="5"/>
      <c r="D25" s="5"/>
      <c r="E25" s="5"/>
      <c r="F25" s="5"/>
      <c r="G25" s="5"/>
      <c r="H25" s="5"/>
      <c r="I25" s="5"/>
      <c r="J25" s="5"/>
      <c r="K25" s="30" t="s">
        <v>236</v>
      </c>
      <c r="L25" s="22"/>
      <c r="M25" s="22"/>
      <c r="N25" s="31" t="s">
        <v>236</v>
      </c>
      <c r="O25" s="22"/>
      <c r="P25" s="22"/>
      <c r="AI25" s="30" t="s">
        <v>236</v>
      </c>
      <c r="AL25" s="30" t="s">
        <v>236</v>
      </c>
      <c r="AO25" s="30" t="s">
        <v>236</v>
      </c>
      <c r="AR25" s="30" t="s">
        <v>236</v>
      </c>
      <c r="AU25" s="30" t="s">
        <v>236</v>
      </c>
      <c r="AX25" s="30" t="s">
        <v>236</v>
      </c>
      <c r="BA25" s="30" t="s">
        <v>236</v>
      </c>
      <c r="BD25" s="30" t="s">
        <v>236</v>
      </c>
    </row>
    <row r="26" spans="1:153" ht="14.25" x14ac:dyDescent="0.2">
      <c r="A26" s="32" t="s">
        <v>1</v>
      </c>
      <c r="B26" s="5"/>
      <c r="C26" s="5"/>
      <c r="D26" s="5"/>
      <c r="E26" s="5"/>
      <c r="F26" s="5"/>
      <c r="G26" s="5"/>
      <c r="H26" s="5"/>
      <c r="I26" s="5"/>
      <c r="J26" s="5"/>
      <c r="K26" s="30" t="s">
        <v>236</v>
      </c>
      <c r="L26" s="22"/>
      <c r="M26" s="22"/>
      <c r="N26" s="30" t="s">
        <v>236</v>
      </c>
      <c r="O26" s="22"/>
      <c r="P26" s="22"/>
      <c r="AI26" s="30" t="s">
        <v>236</v>
      </c>
      <c r="AL26" s="30" t="s">
        <v>236</v>
      </c>
      <c r="AO26" s="30" t="s">
        <v>236</v>
      </c>
      <c r="AR26" s="30" t="s">
        <v>236</v>
      </c>
      <c r="AU26" s="30" t="s">
        <v>236</v>
      </c>
      <c r="AX26" s="30" t="s">
        <v>236</v>
      </c>
      <c r="BA26" s="30" t="s">
        <v>236</v>
      </c>
      <c r="BD26" s="30" t="s">
        <v>236</v>
      </c>
    </row>
    <row r="27" spans="1:153" ht="14.25" x14ac:dyDescent="0.2">
      <c r="A27" s="32" t="s">
        <v>2</v>
      </c>
      <c r="B27" s="5"/>
      <c r="C27" s="5"/>
      <c r="D27" s="5"/>
      <c r="E27" s="5"/>
      <c r="F27" s="5"/>
      <c r="G27" s="5"/>
      <c r="H27" s="5"/>
      <c r="I27" s="5"/>
      <c r="J27" s="5"/>
      <c r="K27" s="30" t="s">
        <v>236</v>
      </c>
      <c r="L27" s="22"/>
      <c r="M27" s="22"/>
      <c r="N27" s="30" t="s">
        <v>236</v>
      </c>
      <c r="O27" s="22"/>
      <c r="P27" s="22"/>
      <c r="AI27" s="30" t="s">
        <v>232</v>
      </c>
      <c r="AL27" s="30" t="s">
        <v>246</v>
      </c>
      <c r="AO27" s="30" t="s">
        <v>233</v>
      </c>
      <c r="AR27" s="30" t="s">
        <v>233</v>
      </c>
      <c r="AU27" s="30" t="s">
        <v>233</v>
      </c>
      <c r="AX27" s="30" t="s">
        <v>234</v>
      </c>
      <c r="BA27" s="30" t="s">
        <v>236</v>
      </c>
      <c r="BD27" s="30" t="s">
        <v>246</v>
      </c>
    </row>
    <row r="28" spans="1:153" ht="14.25" x14ac:dyDescent="0.2">
      <c r="A28" s="32" t="s">
        <v>3</v>
      </c>
      <c r="B28" s="5"/>
      <c r="C28" s="5"/>
      <c r="D28" s="5"/>
      <c r="E28" s="5"/>
      <c r="F28" s="5"/>
      <c r="G28" s="5"/>
      <c r="H28" s="5"/>
      <c r="I28" s="5"/>
      <c r="J28" s="5"/>
      <c r="K28" s="30" t="s">
        <v>236</v>
      </c>
      <c r="L28" s="22"/>
      <c r="M28" s="22"/>
      <c r="N28" s="30" t="s">
        <v>236</v>
      </c>
      <c r="O28" s="22"/>
      <c r="P28" s="22"/>
      <c r="AI28" s="30" t="s">
        <v>233</v>
      </c>
      <c r="AL28" s="30" t="s">
        <v>236</v>
      </c>
      <c r="AO28" s="30" t="s">
        <v>236</v>
      </c>
      <c r="AR28" s="30" t="s">
        <v>236</v>
      </c>
      <c r="AU28" s="30" t="s">
        <v>236</v>
      </c>
      <c r="AX28" s="30" t="s">
        <v>236</v>
      </c>
      <c r="BA28" s="30" t="s">
        <v>236</v>
      </c>
      <c r="BD28" s="30" t="s">
        <v>233</v>
      </c>
    </row>
    <row r="29" spans="1:153" ht="14.25" x14ac:dyDescent="0.2">
      <c r="A29" s="32" t="s">
        <v>4</v>
      </c>
      <c r="B29" s="5"/>
      <c r="C29" s="5"/>
      <c r="D29" s="5"/>
      <c r="E29" s="5"/>
      <c r="F29" s="5"/>
      <c r="G29" s="5"/>
      <c r="H29" s="5"/>
      <c r="I29" s="5"/>
      <c r="J29" s="5"/>
      <c r="K29" s="30" t="s">
        <v>236</v>
      </c>
      <c r="L29" s="22"/>
      <c r="M29" s="22"/>
      <c r="N29" s="30" t="s">
        <v>236</v>
      </c>
      <c r="O29" s="22"/>
      <c r="P29" s="22"/>
      <c r="AI29" s="30" t="s">
        <v>236</v>
      </c>
      <c r="AL29" s="30" t="s">
        <v>236</v>
      </c>
      <c r="AO29" s="30" t="s">
        <v>236</v>
      </c>
      <c r="AR29" s="30" t="s">
        <v>236</v>
      </c>
      <c r="AU29" s="30" t="s">
        <v>236</v>
      </c>
      <c r="AX29" s="30" t="s">
        <v>236</v>
      </c>
      <c r="BA29" s="30" t="s">
        <v>236</v>
      </c>
      <c r="BD29" s="30" t="s">
        <v>245</v>
      </c>
    </row>
    <row r="30" spans="1:153" ht="14.25" x14ac:dyDescent="0.2">
      <c r="A30" s="32" t="s">
        <v>5</v>
      </c>
      <c r="B30" s="5"/>
      <c r="C30" s="5"/>
      <c r="D30" s="5"/>
      <c r="E30" s="5"/>
      <c r="F30" s="5"/>
      <c r="G30" s="5"/>
      <c r="H30" s="5"/>
      <c r="I30" s="5"/>
      <c r="J30" s="5"/>
      <c r="K30" s="33">
        <v>1.32</v>
      </c>
      <c r="L30" s="22"/>
      <c r="M30" s="22"/>
      <c r="N30" s="34">
        <v>0.3</v>
      </c>
      <c r="O30" s="22"/>
      <c r="P30" s="22"/>
      <c r="AI30" s="30">
        <v>0.55000000000000004</v>
      </c>
      <c r="AL30" s="30">
        <v>0.44</v>
      </c>
      <c r="AO30" s="30">
        <v>0.37</v>
      </c>
      <c r="AR30" s="30">
        <v>0.17</v>
      </c>
      <c r="AU30" s="30">
        <v>0.99</v>
      </c>
      <c r="AX30" s="34">
        <v>0.6</v>
      </c>
      <c r="BA30" s="30">
        <v>0.49</v>
      </c>
      <c r="BD30" s="30">
        <v>0.78</v>
      </c>
    </row>
    <row r="31" spans="1:153" ht="14.25" x14ac:dyDescent="0.2">
      <c r="A31" s="35" t="s">
        <v>6</v>
      </c>
      <c r="B31" s="5"/>
      <c r="C31" s="5"/>
      <c r="D31" s="5"/>
      <c r="E31" s="5"/>
      <c r="F31" s="5"/>
      <c r="G31" s="5"/>
      <c r="H31" s="5"/>
      <c r="I31" s="5"/>
      <c r="J31" s="5"/>
      <c r="K31" s="33">
        <v>6.9</v>
      </c>
      <c r="L31" s="22"/>
      <c r="M31" s="22"/>
      <c r="N31" s="30" t="s">
        <v>247</v>
      </c>
      <c r="O31" s="22"/>
      <c r="P31" s="22"/>
      <c r="AI31" s="30">
        <v>2.04</v>
      </c>
      <c r="AL31" s="30">
        <v>0.99</v>
      </c>
      <c r="AO31" s="30">
        <v>1.66</v>
      </c>
      <c r="AR31" s="30">
        <v>0.27</v>
      </c>
      <c r="AU31" s="30">
        <v>1.19</v>
      </c>
      <c r="AX31" s="30">
        <v>1.59</v>
      </c>
      <c r="BA31" s="30">
        <v>1.99</v>
      </c>
      <c r="BD31" s="30">
        <v>1.26</v>
      </c>
    </row>
    <row r="32" spans="1:153" ht="14.25" x14ac:dyDescent="0.2">
      <c r="A32" s="35"/>
      <c r="B32" s="5"/>
      <c r="C32" s="5"/>
      <c r="D32" s="5"/>
      <c r="E32" s="5"/>
      <c r="F32" s="5"/>
      <c r="G32" s="5"/>
      <c r="H32" s="5"/>
      <c r="I32" s="5"/>
      <c r="J32" s="5"/>
      <c r="K32" s="36"/>
      <c r="L32" s="22"/>
      <c r="M32" s="22"/>
      <c r="N32" s="30"/>
      <c r="O32" s="22"/>
      <c r="P32" s="22"/>
      <c r="AI32" s="30"/>
      <c r="AL32" s="30"/>
      <c r="AO32" s="30"/>
      <c r="AR32" s="30"/>
      <c r="AU32" s="30"/>
      <c r="AX32" s="30"/>
      <c r="BA32" s="30"/>
      <c r="BD32" s="30"/>
    </row>
    <row r="33" spans="1:56" ht="14.25" x14ac:dyDescent="0.2">
      <c r="A33" s="32" t="s">
        <v>7</v>
      </c>
      <c r="B33" s="5"/>
      <c r="C33" s="5"/>
      <c r="D33" s="5"/>
      <c r="E33" s="5"/>
      <c r="F33" s="5"/>
      <c r="G33" s="5"/>
      <c r="H33" s="5"/>
      <c r="I33" s="5"/>
      <c r="J33" s="5"/>
      <c r="K33" s="43">
        <v>0.3</v>
      </c>
      <c r="L33" s="22"/>
      <c r="M33" s="22"/>
      <c r="N33" s="30" t="s">
        <v>236</v>
      </c>
      <c r="O33" s="22"/>
      <c r="P33" s="22"/>
      <c r="AI33" s="30" t="s">
        <v>236</v>
      </c>
      <c r="AL33" s="30" t="s">
        <v>236</v>
      </c>
      <c r="AO33" s="30" t="s">
        <v>236</v>
      </c>
      <c r="AR33" s="30" t="s">
        <v>236</v>
      </c>
      <c r="AU33" s="30">
        <v>0.11</v>
      </c>
      <c r="AX33" s="30">
        <v>0.12</v>
      </c>
      <c r="BA33" s="30">
        <v>0.18</v>
      </c>
      <c r="BD33" s="30">
        <v>0.21</v>
      </c>
    </row>
    <row r="34" spans="1:56" ht="14.25" x14ac:dyDescent="0.2">
      <c r="A34" s="32" t="s">
        <v>8</v>
      </c>
      <c r="B34" s="5"/>
      <c r="C34" s="5"/>
      <c r="D34" s="5"/>
      <c r="E34" s="5"/>
      <c r="F34" s="5"/>
      <c r="G34" s="5"/>
      <c r="H34" s="5"/>
      <c r="I34" s="5"/>
      <c r="J34" s="5"/>
      <c r="K34" s="30" t="s">
        <v>236</v>
      </c>
      <c r="L34" s="22"/>
      <c r="M34" s="22"/>
      <c r="N34" s="30" t="s">
        <v>236</v>
      </c>
      <c r="O34" s="22"/>
      <c r="P34" s="22"/>
      <c r="AI34" s="30" t="s">
        <v>236</v>
      </c>
      <c r="AL34" s="30" t="s">
        <v>236</v>
      </c>
      <c r="AO34" s="30" t="s">
        <v>236</v>
      </c>
      <c r="AR34" s="30" t="s">
        <v>236</v>
      </c>
      <c r="AU34" s="30" t="s">
        <v>236</v>
      </c>
      <c r="AX34" s="30" t="s">
        <v>233</v>
      </c>
      <c r="BA34" s="30" t="s">
        <v>236</v>
      </c>
      <c r="BD34" s="30" t="s">
        <v>236</v>
      </c>
    </row>
    <row r="35" spans="1:56" ht="14.25" x14ac:dyDescent="0.2">
      <c r="A35" s="32" t="s">
        <v>9</v>
      </c>
      <c r="B35" s="5"/>
      <c r="C35" s="5"/>
      <c r="D35" s="5"/>
      <c r="E35" s="5"/>
      <c r="F35" s="5"/>
      <c r="G35" s="5"/>
      <c r="H35" s="5"/>
      <c r="I35" s="5"/>
      <c r="J35" s="5"/>
      <c r="K35" s="30" t="s">
        <v>236</v>
      </c>
      <c r="L35" s="22"/>
      <c r="M35" s="22"/>
      <c r="N35" s="30" t="s">
        <v>236</v>
      </c>
      <c r="O35" s="22"/>
      <c r="P35" s="22"/>
      <c r="AI35" s="30" t="s">
        <v>236</v>
      </c>
      <c r="AL35" s="30" t="s">
        <v>236</v>
      </c>
      <c r="AO35" s="30" t="s">
        <v>236</v>
      </c>
      <c r="AR35" s="30" t="s">
        <v>236</v>
      </c>
      <c r="AU35" s="30" t="s">
        <v>233</v>
      </c>
      <c r="AX35" s="30" t="s">
        <v>236</v>
      </c>
      <c r="BA35" s="30" t="s">
        <v>236</v>
      </c>
      <c r="BD35" s="30" t="s">
        <v>236</v>
      </c>
    </row>
    <row r="36" spans="1:56" ht="14.25" x14ac:dyDescent="0.2">
      <c r="A36" s="32" t="s">
        <v>10</v>
      </c>
      <c r="B36" s="5"/>
      <c r="C36" s="5"/>
      <c r="D36" s="5"/>
      <c r="E36" s="5"/>
      <c r="F36" s="5"/>
      <c r="G36" s="5"/>
      <c r="H36" s="5"/>
      <c r="I36" s="5"/>
      <c r="J36" s="5"/>
      <c r="K36" s="30" t="s">
        <v>236</v>
      </c>
      <c r="L36" s="22"/>
      <c r="M36" s="22"/>
      <c r="N36" s="30" t="s">
        <v>236</v>
      </c>
      <c r="O36" s="22"/>
      <c r="P36" s="22"/>
      <c r="AI36" s="30" t="s">
        <v>236</v>
      </c>
      <c r="AL36" s="30" t="s">
        <v>236</v>
      </c>
      <c r="AO36" s="30" t="s">
        <v>236</v>
      </c>
      <c r="AR36" s="30" t="s">
        <v>236</v>
      </c>
      <c r="AU36" s="30" t="s">
        <v>236</v>
      </c>
      <c r="AX36" s="30" t="s">
        <v>236</v>
      </c>
      <c r="BA36" s="30" t="s">
        <v>236</v>
      </c>
      <c r="BD36" s="30" t="s">
        <v>245</v>
      </c>
    </row>
    <row r="37" spans="1:56" ht="14.25" x14ac:dyDescent="0.2">
      <c r="A37" s="32" t="s">
        <v>11</v>
      </c>
      <c r="B37" s="5"/>
      <c r="C37" s="5"/>
      <c r="D37" s="5"/>
      <c r="E37" s="5"/>
      <c r="F37" s="5"/>
      <c r="G37" s="5"/>
      <c r="H37" s="5"/>
      <c r="I37" s="5"/>
      <c r="J37" s="5"/>
      <c r="K37" s="30" t="s">
        <v>236</v>
      </c>
      <c r="L37" s="22"/>
      <c r="M37" s="22"/>
      <c r="N37" s="30" t="s">
        <v>236</v>
      </c>
      <c r="O37" s="22"/>
      <c r="P37" s="22"/>
      <c r="AI37" s="30" t="s">
        <v>236</v>
      </c>
      <c r="AL37" s="30" t="s">
        <v>236</v>
      </c>
      <c r="AO37" s="30" t="s">
        <v>236</v>
      </c>
      <c r="AR37" s="30" t="s">
        <v>236</v>
      </c>
      <c r="AU37" s="30" t="s">
        <v>236</v>
      </c>
      <c r="AX37" s="30" t="s">
        <v>236</v>
      </c>
      <c r="BA37" s="30" t="s">
        <v>236</v>
      </c>
      <c r="BD37" s="30" t="s">
        <v>236</v>
      </c>
    </row>
    <row r="38" spans="1:56" ht="14.25" x14ac:dyDescent="0.2">
      <c r="A38" s="32" t="s">
        <v>12</v>
      </c>
      <c r="B38" s="5"/>
      <c r="C38" s="5"/>
      <c r="D38" s="5"/>
      <c r="E38" s="5"/>
      <c r="F38" s="5"/>
      <c r="G38" s="5"/>
      <c r="H38" s="5"/>
      <c r="I38" s="5"/>
      <c r="J38" s="5"/>
      <c r="K38" s="30" t="s">
        <v>236</v>
      </c>
      <c r="L38" s="22"/>
      <c r="M38" s="22"/>
      <c r="N38" s="30" t="s">
        <v>236</v>
      </c>
      <c r="O38" s="22"/>
      <c r="P38" s="22"/>
      <c r="AI38" s="30" t="s">
        <v>236</v>
      </c>
      <c r="AL38" s="30" t="s">
        <v>236</v>
      </c>
      <c r="AO38" s="30" t="s">
        <v>236</v>
      </c>
      <c r="AR38" s="30" t="s">
        <v>236</v>
      </c>
      <c r="AU38" s="30" t="s">
        <v>236</v>
      </c>
      <c r="AX38" s="30" t="s">
        <v>236</v>
      </c>
      <c r="BA38" s="30" t="s">
        <v>236</v>
      </c>
      <c r="BD38" s="30" t="s">
        <v>236</v>
      </c>
    </row>
    <row r="39" spans="1:56" ht="14.25" x14ac:dyDescent="0.2">
      <c r="A39" s="32" t="s">
        <v>13</v>
      </c>
      <c r="B39" s="5"/>
      <c r="C39" s="5"/>
      <c r="D39" s="5"/>
      <c r="E39" s="5"/>
      <c r="F39" s="5"/>
      <c r="G39" s="5"/>
      <c r="H39" s="5"/>
      <c r="I39" s="5"/>
      <c r="J39" s="5"/>
      <c r="K39" s="30" t="s">
        <v>236</v>
      </c>
      <c r="L39" s="22"/>
      <c r="M39" s="22"/>
      <c r="N39" s="30" t="s">
        <v>236</v>
      </c>
      <c r="O39" s="22"/>
      <c r="P39" s="22"/>
      <c r="AI39" s="30" t="s">
        <v>236</v>
      </c>
      <c r="AL39" s="30" t="s">
        <v>236</v>
      </c>
      <c r="AO39" s="30" t="s">
        <v>236</v>
      </c>
      <c r="AR39" s="30" t="s">
        <v>236</v>
      </c>
      <c r="AU39" s="30" t="s">
        <v>236</v>
      </c>
      <c r="AX39" s="30" t="s">
        <v>236</v>
      </c>
      <c r="BA39" s="30" t="s">
        <v>236</v>
      </c>
      <c r="BD39" s="30" t="s">
        <v>236</v>
      </c>
    </row>
    <row r="40" spans="1:56" ht="14.25" x14ac:dyDescent="0.2">
      <c r="A40" s="32" t="s">
        <v>14</v>
      </c>
      <c r="B40" s="5"/>
      <c r="C40" s="5"/>
      <c r="D40" s="5"/>
      <c r="E40" s="5"/>
      <c r="F40" s="5"/>
      <c r="G40" s="5"/>
      <c r="H40" s="5"/>
      <c r="I40" s="5"/>
      <c r="J40" s="5"/>
      <c r="K40" s="33">
        <v>0.93</v>
      </c>
      <c r="L40" s="22"/>
      <c r="M40" s="22"/>
      <c r="N40" s="30" t="s">
        <v>221</v>
      </c>
      <c r="O40" s="22"/>
      <c r="P40" s="22"/>
      <c r="AI40" s="30" t="s">
        <v>246</v>
      </c>
      <c r="AL40" s="30" t="s">
        <v>244</v>
      </c>
      <c r="AO40" s="30">
        <v>0.18</v>
      </c>
      <c r="AR40" s="30" t="s">
        <v>246</v>
      </c>
      <c r="AU40" s="30">
        <v>0.22</v>
      </c>
      <c r="AX40" s="30" t="s">
        <v>246</v>
      </c>
      <c r="BA40" s="30" t="s">
        <v>246</v>
      </c>
      <c r="BD40" s="30">
        <v>0.21</v>
      </c>
    </row>
    <row r="41" spans="1:56" ht="14.25" x14ac:dyDescent="0.2">
      <c r="A41" s="32" t="s">
        <v>15</v>
      </c>
      <c r="B41" s="5"/>
      <c r="C41" s="5"/>
      <c r="D41" s="5"/>
      <c r="E41" s="5"/>
      <c r="F41" s="5"/>
      <c r="G41" s="5"/>
      <c r="H41" s="5"/>
      <c r="I41" s="5"/>
      <c r="J41" s="5"/>
      <c r="K41" s="30" t="s">
        <v>221</v>
      </c>
      <c r="L41" s="22"/>
      <c r="M41" s="22"/>
      <c r="N41" s="30" t="s">
        <v>221</v>
      </c>
      <c r="O41" s="22"/>
      <c r="P41" s="22"/>
      <c r="AI41" s="30" t="s">
        <v>246</v>
      </c>
      <c r="AL41" s="30" t="s">
        <v>246</v>
      </c>
      <c r="AO41" s="30" t="s">
        <v>246</v>
      </c>
      <c r="AR41" s="30" t="s">
        <v>246</v>
      </c>
      <c r="AU41" s="30" t="s">
        <v>249</v>
      </c>
      <c r="AX41" s="30" t="s">
        <v>246</v>
      </c>
      <c r="BA41" s="30" t="s">
        <v>246</v>
      </c>
      <c r="BD41" s="30" t="s">
        <v>246</v>
      </c>
    </row>
    <row r="42" spans="1:56" ht="14.25" x14ac:dyDescent="0.2">
      <c r="A42" s="32" t="s">
        <v>16</v>
      </c>
      <c r="B42" s="5"/>
      <c r="C42" s="5"/>
      <c r="D42" s="5"/>
      <c r="E42" s="5"/>
      <c r="F42" s="5"/>
      <c r="G42" s="5"/>
      <c r="H42" s="5"/>
      <c r="I42" s="5"/>
      <c r="J42" s="5"/>
      <c r="K42" s="30" t="s">
        <v>247</v>
      </c>
      <c r="L42" s="22"/>
      <c r="M42" s="22"/>
      <c r="N42" s="30" t="s">
        <v>247</v>
      </c>
      <c r="O42" s="22"/>
      <c r="P42" s="22"/>
      <c r="AI42" s="30" t="s">
        <v>237</v>
      </c>
      <c r="AL42" s="30">
        <v>0.46</v>
      </c>
      <c r="AO42" s="30">
        <v>0.37</v>
      </c>
      <c r="AR42" s="30" t="s">
        <v>248</v>
      </c>
      <c r="AU42" s="34">
        <v>0.8</v>
      </c>
      <c r="AX42" s="30">
        <v>0.57999999999999996</v>
      </c>
      <c r="BA42" s="30">
        <v>0.49</v>
      </c>
      <c r="BD42" s="34">
        <v>0.2</v>
      </c>
    </row>
    <row r="43" spans="1:56" ht="14.25" x14ac:dyDescent="0.2">
      <c r="A43" s="79"/>
      <c r="B43" s="5"/>
      <c r="C43" s="5"/>
      <c r="D43" s="5"/>
      <c r="E43" s="5"/>
      <c r="F43" s="5"/>
      <c r="G43" s="5"/>
      <c r="H43" s="5"/>
      <c r="I43" s="5"/>
      <c r="J43" s="5"/>
      <c r="K43" s="80">
        <f>SUM(K25:K42)</f>
        <v>9.4500000000000011</v>
      </c>
      <c r="L43" s="22"/>
      <c r="M43" s="22"/>
      <c r="N43" s="80">
        <f>SUM(N25:N42)</f>
        <v>0.3</v>
      </c>
      <c r="O43" s="22"/>
      <c r="P43" s="22"/>
      <c r="AI43" s="80">
        <f>SUM(AI25:AI42)</f>
        <v>2.59</v>
      </c>
      <c r="AL43" s="80">
        <f>SUM(AL25:AL42)</f>
        <v>1.89</v>
      </c>
      <c r="AO43" s="80">
        <f>SUM(AO25:AO42)</f>
        <v>2.58</v>
      </c>
      <c r="AR43" s="80">
        <f>SUM(AR25:AR42)</f>
        <v>0.44000000000000006</v>
      </c>
      <c r="AU43" s="80">
        <f>SUM(AU25:AU42)</f>
        <v>3.3099999999999996</v>
      </c>
      <c r="AX43" s="80">
        <f>SUM(AX25:AX42)</f>
        <v>2.89</v>
      </c>
      <c r="BA43" s="80">
        <f>SUM(BA25:BA42)</f>
        <v>3.1500000000000004</v>
      </c>
      <c r="BD43" s="80">
        <f>SUM(BD25:BD42)</f>
        <v>2.66</v>
      </c>
    </row>
    <row r="44" spans="1:56" x14ac:dyDescent="0.2">
      <c r="Q44" s="17" t="s">
        <v>250</v>
      </c>
      <c r="T44" s="17" t="s">
        <v>250</v>
      </c>
      <c r="AI44" s="17" t="s">
        <v>250</v>
      </c>
      <c r="AL44" s="17" t="s">
        <v>250</v>
      </c>
      <c r="AR44" s="17" t="s">
        <v>250</v>
      </c>
      <c r="AU44" s="17" t="s">
        <v>250</v>
      </c>
      <c r="AX44" s="17" t="s">
        <v>250</v>
      </c>
      <c r="BA44" s="17" t="s">
        <v>250</v>
      </c>
      <c r="BD44" s="17" t="s">
        <v>250</v>
      </c>
    </row>
    <row r="45" spans="1:56" ht="14.25" x14ac:dyDescent="0.2">
      <c r="A45" s="32" t="s">
        <v>209</v>
      </c>
      <c r="Q45" s="12" t="s">
        <v>237</v>
      </c>
      <c r="T45" s="12" t="s">
        <v>237</v>
      </c>
      <c r="U45" s="15"/>
      <c r="V45" s="15"/>
      <c r="AH45" s="37"/>
      <c r="AI45" s="38">
        <v>0.37</v>
      </c>
      <c r="AL45" s="12" t="s">
        <v>237</v>
      </c>
      <c r="AO45" s="12" t="s">
        <v>237</v>
      </c>
      <c r="AR45" s="12" t="s">
        <v>237</v>
      </c>
      <c r="AU45" s="12" t="s">
        <v>237</v>
      </c>
      <c r="AX45" s="12" t="s">
        <v>237</v>
      </c>
      <c r="BA45" s="12" t="s">
        <v>237</v>
      </c>
      <c r="BD45" s="12" t="s">
        <v>237</v>
      </c>
    </row>
    <row r="46" spans="1:56" ht="14.25" x14ac:dyDescent="0.2">
      <c r="A46" s="32" t="s">
        <v>211</v>
      </c>
      <c r="Q46" s="12" t="s">
        <v>221</v>
      </c>
      <c r="T46" s="12" t="s">
        <v>221</v>
      </c>
      <c r="U46" s="15"/>
      <c r="V46" s="15"/>
      <c r="AH46" s="37"/>
      <c r="AI46" s="38">
        <v>0.44</v>
      </c>
      <c r="AL46" s="12" t="s">
        <v>221</v>
      </c>
      <c r="AO46" s="12">
        <v>0.17</v>
      </c>
      <c r="AR46" s="12" t="s">
        <v>221</v>
      </c>
      <c r="AU46" s="12">
        <v>0.19</v>
      </c>
      <c r="AX46" s="12" t="s">
        <v>221</v>
      </c>
      <c r="BA46" s="12" t="s">
        <v>221</v>
      </c>
      <c r="BD46" s="12" t="s">
        <v>221</v>
      </c>
    </row>
    <row r="47" spans="1:56" ht="14.25" x14ac:dyDescent="0.2">
      <c r="A47" s="32" t="s">
        <v>212</v>
      </c>
      <c r="Q47" s="12" t="s">
        <v>246</v>
      </c>
      <c r="T47" s="12" t="s">
        <v>246</v>
      </c>
      <c r="U47" s="15"/>
      <c r="V47" s="15"/>
      <c r="AH47" s="37"/>
      <c r="AI47" s="38">
        <v>0.23</v>
      </c>
      <c r="AL47" s="12" t="s">
        <v>246</v>
      </c>
      <c r="AO47" s="12">
        <v>0.32</v>
      </c>
      <c r="AR47" s="12">
        <v>0.11</v>
      </c>
      <c r="AU47" s="12">
        <v>0.12</v>
      </c>
      <c r="AX47" s="12">
        <v>0.16</v>
      </c>
      <c r="BA47" s="12">
        <v>0.12</v>
      </c>
      <c r="BD47" s="12">
        <v>0.18</v>
      </c>
    </row>
    <row r="48" spans="1:56" ht="14.25" x14ac:dyDescent="0.2">
      <c r="A48" s="32" t="s">
        <v>213</v>
      </c>
      <c r="Q48" s="14">
        <v>0.14000000000000001</v>
      </c>
      <c r="T48" s="12">
        <v>0.11</v>
      </c>
      <c r="U48" s="15"/>
      <c r="V48" s="15"/>
      <c r="AH48" s="37"/>
      <c r="AI48" s="38">
        <v>0.22</v>
      </c>
      <c r="AL48" s="12" t="s">
        <v>246</v>
      </c>
      <c r="AO48" s="12">
        <v>0.22</v>
      </c>
      <c r="AR48" s="12" t="s">
        <v>246</v>
      </c>
      <c r="AU48" s="12">
        <v>0.13</v>
      </c>
      <c r="AX48" s="12" t="s">
        <v>246</v>
      </c>
      <c r="BA48" s="12">
        <v>0.11</v>
      </c>
      <c r="BD48" s="12">
        <v>0.12</v>
      </c>
    </row>
    <row r="49" spans="1:56" ht="14.25" x14ac:dyDescent="0.2">
      <c r="A49" s="32" t="s">
        <v>214</v>
      </c>
      <c r="Q49" s="14">
        <v>0.11</v>
      </c>
      <c r="T49" s="12">
        <v>0.13</v>
      </c>
      <c r="U49" s="15"/>
      <c r="V49" s="15"/>
      <c r="AH49" s="37"/>
      <c r="AI49" s="38">
        <v>0.28999999999999998</v>
      </c>
      <c r="AL49" s="12" t="s">
        <v>246</v>
      </c>
      <c r="AO49" s="12">
        <v>0.39</v>
      </c>
      <c r="AR49" s="12">
        <v>0.15</v>
      </c>
      <c r="AU49" s="39">
        <v>0.2</v>
      </c>
      <c r="AX49" s="12">
        <v>0.23</v>
      </c>
      <c r="BA49" s="12">
        <v>0.16</v>
      </c>
      <c r="BD49" s="12">
        <v>0.23</v>
      </c>
    </row>
    <row r="50" spans="1:56" ht="14.25" x14ac:dyDescent="0.2">
      <c r="A50" s="32" t="s">
        <v>215</v>
      </c>
      <c r="Q50" s="12" t="s">
        <v>246</v>
      </c>
      <c r="T50" s="12" t="s">
        <v>246</v>
      </c>
      <c r="U50" s="15"/>
      <c r="V50" s="15"/>
      <c r="AH50" s="37"/>
      <c r="AI50" s="40" t="s">
        <v>246</v>
      </c>
      <c r="AL50" s="12" t="s">
        <v>246</v>
      </c>
      <c r="AO50" s="12" t="s">
        <v>246</v>
      </c>
      <c r="AR50" s="12" t="s">
        <v>246</v>
      </c>
      <c r="AU50" s="12" t="s">
        <v>246</v>
      </c>
      <c r="AX50" s="12" t="s">
        <v>246</v>
      </c>
      <c r="BA50" s="12" t="s">
        <v>246</v>
      </c>
      <c r="BD50" s="12" t="s">
        <v>246</v>
      </c>
    </row>
    <row r="51" spans="1:56" ht="14.25" x14ac:dyDescent="0.2">
      <c r="A51" s="32" t="s">
        <v>210</v>
      </c>
      <c r="Q51" s="12" t="s">
        <v>246</v>
      </c>
      <c r="T51" s="12" t="s">
        <v>246</v>
      </c>
      <c r="U51" s="15"/>
      <c r="V51" s="15"/>
      <c r="AH51" s="37"/>
      <c r="AI51" s="38">
        <v>0.14000000000000001</v>
      </c>
      <c r="AL51" s="12" t="s">
        <v>246</v>
      </c>
      <c r="AO51" s="12">
        <v>0.2</v>
      </c>
      <c r="AR51" s="12" t="s">
        <v>246</v>
      </c>
      <c r="AU51" s="12" t="s">
        <v>246</v>
      </c>
      <c r="AX51" s="12" t="s">
        <v>246</v>
      </c>
      <c r="BA51" s="12" t="s">
        <v>246</v>
      </c>
      <c r="BD51" s="12" t="s">
        <v>246</v>
      </c>
    </row>
    <row r="52" spans="1:56" x14ac:dyDescent="0.2">
      <c r="A52" s="78" t="s">
        <v>280</v>
      </c>
      <c r="Q52" s="2">
        <f>SUM(Q45:Q51)</f>
        <v>0.25</v>
      </c>
      <c r="T52" s="2">
        <f>SUM(T45:T51)</f>
        <v>0.24</v>
      </c>
      <c r="AI52" s="2">
        <f>SUM(AI45:AI51)</f>
        <v>1.69</v>
      </c>
      <c r="AL52" s="2">
        <f>SUM(AL45:AL51)</f>
        <v>0</v>
      </c>
      <c r="AO52" s="2">
        <f>SUM(AO45:AO51)</f>
        <v>1.3</v>
      </c>
      <c r="AR52" s="2">
        <f>SUM(AR45:AR51)</f>
        <v>0.26</v>
      </c>
      <c r="AU52" s="2">
        <f>SUM(AU45:AU51)</f>
        <v>0.64</v>
      </c>
      <c r="AX52" s="2">
        <f>SUM(AX45:AX51)</f>
        <v>0.39</v>
      </c>
      <c r="BA52" s="2">
        <f>SUM(BA45:BA51)</f>
        <v>0.39</v>
      </c>
      <c r="BD52" s="2">
        <f>SUM(BD45:BD51)</f>
        <v>0.53</v>
      </c>
    </row>
  </sheetData>
  <phoneticPr fontId="3" type="noConversion"/>
  <pageMargins left="0.36" right="0.38" top="0.984251969" bottom="0.984251969" header="0.4921259845" footer="0.4921259845"/>
  <pageSetup paperSize="9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M18" sqref="M18"/>
    </sheetView>
  </sheetViews>
  <sheetFormatPr defaultRowHeight="12.75" x14ac:dyDescent="0.2"/>
  <cols>
    <col min="1" max="1" width="29.140625" customWidth="1"/>
  </cols>
  <sheetData>
    <row r="1" spans="1:10" x14ac:dyDescent="0.2">
      <c r="A1" s="93" t="s">
        <v>18</v>
      </c>
      <c r="B1" s="97" t="s">
        <v>337</v>
      </c>
      <c r="C1" s="98" t="s">
        <v>337</v>
      </c>
      <c r="D1" s="97" t="s">
        <v>337</v>
      </c>
      <c r="E1" s="97" t="s">
        <v>337</v>
      </c>
      <c r="F1" s="97" t="s">
        <v>337</v>
      </c>
      <c r="G1" s="98" t="s">
        <v>337</v>
      </c>
      <c r="H1" s="84" t="s">
        <v>350</v>
      </c>
      <c r="I1" s="84" t="s">
        <v>350</v>
      </c>
      <c r="J1" s="84" t="s">
        <v>350</v>
      </c>
    </row>
    <row r="2" spans="1:10" x14ac:dyDescent="0.2">
      <c r="A2" s="93" t="s">
        <v>331</v>
      </c>
      <c r="B2" s="97"/>
      <c r="C2" s="98"/>
      <c r="D2" s="97"/>
      <c r="E2" s="97"/>
      <c r="F2" s="97"/>
      <c r="G2" s="98"/>
      <c r="H2" s="84"/>
      <c r="I2" s="84"/>
      <c r="J2" s="84"/>
    </row>
    <row r="3" spans="1:10" ht="25.5" x14ac:dyDescent="0.2">
      <c r="A3" s="94" t="s">
        <v>332</v>
      </c>
      <c r="B3" s="99" t="s">
        <v>338</v>
      </c>
      <c r="C3" s="100" t="s">
        <v>338</v>
      </c>
      <c r="D3" s="99" t="s">
        <v>339</v>
      </c>
      <c r="E3" s="99" t="s">
        <v>340</v>
      </c>
      <c r="F3" s="99" t="s">
        <v>341</v>
      </c>
      <c r="G3" s="100" t="s">
        <v>341</v>
      </c>
      <c r="H3" s="85" t="s">
        <v>351</v>
      </c>
      <c r="I3" s="85" t="s">
        <v>352</v>
      </c>
      <c r="J3" s="85" t="s">
        <v>353</v>
      </c>
    </row>
    <row r="4" spans="1:10" x14ac:dyDescent="0.2">
      <c r="A4" s="93" t="s">
        <v>19</v>
      </c>
      <c r="B4" s="97" t="s">
        <v>342</v>
      </c>
      <c r="C4" s="98" t="s">
        <v>343</v>
      </c>
      <c r="D4" s="97" t="s">
        <v>344</v>
      </c>
      <c r="E4" s="97" t="s">
        <v>345</v>
      </c>
      <c r="F4" s="97" t="s">
        <v>346</v>
      </c>
      <c r="G4" s="98" t="s">
        <v>347</v>
      </c>
      <c r="H4" s="84" t="s">
        <v>354</v>
      </c>
      <c r="I4" s="84" t="s">
        <v>355</v>
      </c>
      <c r="J4" s="84" t="s">
        <v>356</v>
      </c>
    </row>
    <row r="5" spans="1:10" x14ac:dyDescent="0.2">
      <c r="A5" s="93" t="s">
        <v>333</v>
      </c>
      <c r="B5" s="97"/>
      <c r="C5" s="98"/>
      <c r="D5" s="97"/>
      <c r="E5" s="97"/>
      <c r="F5" s="97"/>
      <c r="G5" s="98"/>
    </row>
    <row r="6" spans="1:10" x14ac:dyDescent="0.2">
      <c r="A6" s="93" t="s">
        <v>334</v>
      </c>
      <c r="B6" s="101"/>
      <c r="C6" s="102"/>
      <c r="D6" s="101"/>
      <c r="E6" s="101"/>
      <c r="F6" s="101"/>
      <c r="G6" s="102"/>
    </row>
    <row r="7" spans="1:10" x14ac:dyDescent="0.2">
      <c r="A7" s="93" t="s">
        <v>17</v>
      </c>
      <c r="B7" s="97" t="s">
        <v>23</v>
      </c>
      <c r="C7" s="98" t="s">
        <v>23</v>
      </c>
      <c r="D7" s="97" t="s">
        <v>23</v>
      </c>
      <c r="E7" s="97" t="s">
        <v>23</v>
      </c>
      <c r="F7" s="97" t="s">
        <v>23</v>
      </c>
      <c r="G7" s="98" t="s">
        <v>23</v>
      </c>
      <c r="H7" s="84" t="s">
        <v>23</v>
      </c>
      <c r="I7" s="84" t="s">
        <v>23</v>
      </c>
      <c r="J7" s="84" t="s">
        <v>23</v>
      </c>
    </row>
    <row r="8" spans="1:10" x14ac:dyDescent="0.2">
      <c r="A8" s="93"/>
      <c r="B8" s="93"/>
      <c r="C8" s="103"/>
      <c r="D8" s="93"/>
      <c r="E8" s="93"/>
      <c r="F8" s="93"/>
      <c r="G8" s="103"/>
      <c r="H8" s="84"/>
      <c r="I8" s="84"/>
      <c r="J8" s="84"/>
    </row>
    <row r="9" spans="1:10" ht="14.25" x14ac:dyDescent="0.2">
      <c r="A9" s="95" t="s">
        <v>25</v>
      </c>
      <c r="B9" s="104">
        <v>886</v>
      </c>
      <c r="C9" s="105">
        <v>1130</v>
      </c>
      <c r="D9" s="104">
        <v>1880</v>
      </c>
      <c r="E9" s="104">
        <v>1690</v>
      </c>
      <c r="F9" s="104">
        <v>361</v>
      </c>
      <c r="G9" s="105">
        <v>3499</v>
      </c>
      <c r="H9" s="86">
        <v>2190</v>
      </c>
      <c r="I9" s="86">
        <v>2010</v>
      </c>
      <c r="J9" s="86">
        <v>1390</v>
      </c>
    </row>
    <row r="10" spans="1:10" ht="14.25" x14ac:dyDescent="0.2">
      <c r="A10" s="95" t="s">
        <v>24</v>
      </c>
      <c r="B10" s="104">
        <v>1560</v>
      </c>
      <c r="C10" s="105">
        <v>2313</v>
      </c>
      <c r="D10" s="104">
        <v>4260</v>
      </c>
      <c r="E10" s="104">
        <v>4740</v>
      </c>
      <c r="F10" s="104">
        <v>1160</v>
      </c>
      <c r="G10" s="105">
        <v>5456</v>
      </c>
      <c r="H10" s="86">
        <v>257</v>
      </c>
      <c r="I10" s="86">
        <v>219</v>
      </c>
      <c r="J10" s="86">
        <v>169</v>
      </c>
    </row>
    <row r="11" spans="1:10" ht="14.25" x14ac:dyDescent="0.2">
      <c r="A11" s="95" t="s">
        <v>26</v>
      </c>
      <c r="B11" s="104">
        <v>62.4</v>
      </c>
      <c r="C11" s="105">
        <v>84.7</v>
      </c>
      <c r="D11" s="104">
        <v>152</v>
      </c>
      <c r="E11" s="104">
        <v>123</v>
      </c>
      <c r="F11" s="104">
        <v>16.100000000000001</v>
      </c>
      <c r="G11" s="105">
        <v>155</v>
      </c>
      <c r="H11" s="107">
        <v>73</v>
      </c>
      <c r="I11" s="107">
        <v>44</v>
      </c>
      <c r="J11" s="86">
        <v>29.8</v>
      </c>
    </row>
    <row r="12" spans="1:10" ht="14.25" x14ac:dyDescent="0.2">
      <c r="A12" s="95" t="s">
        <v>27</v>
      </c>
      <c r="B12" s="104">
        <v>312</v>
      </c>
      <c r="C12" s="105">
        <v>460</v>
      </c>
      <c r="D12" s="104">
        <v>859</v>
      </c>
      <c r="E12" s="104">
        <v>694</v>
      </c>
      <c r="F12" s="104">
        <v>127</v>
      </c>
      <c r="G12" s="105">
        <v>1403</v>
      </c>
      <c r="H12" s="86">
        <v>470</v>
      </c>
      <c r="I12" s="86">
        <v>303</v>
      </c>
      <c r="J12" s="86">
        <v>223</v>
      </c>
    </row>
    <row r="13" spans="1:10" ht="14.25" x14ac:dyDescent="0.2">
      <c r="A13" s="95" t="s">
        <v>28</v>
      </c>
      <c r="B13" s="104">
        <v>178</v>
      </c>
      <c r="C13" s="105">
        <v>224</v>
      </c>
      <c r="D13" s="104">
        <v>480</v>
      </c>
      <c r="E13" s="104">
        <v>456</v>
      </c>
      <c r="F13" s="104">
        <v>118</v>
      </c>
      <c r="G13" s="105">
        <v>1300</v>
      </c>
      <c r="H13" s="86">
        <v>558</v>
      </c>
      <c r="I13" s="86">
        <v>395</v>
      </c>
      <c r="J13" s="86">
        <v>297</v>
      </c>
    </row>
    <row r="14" spans="1:10" ht="14.25" x14ac:dyDescent="0.2">
      <c r="A14" s="95" t="s">
        <v>29</v>
      </c>
      <c r="B14" s="104">
        <v>56.9</v>
      </c>
      <c r="C14" s="105">
        <v>73</v>
      </c>
      <c r="D14" s="104">
        <v>155</v>
      </c>
      <c r="E14" s="104">
        <v>148</v>
      </c>
      <c r="F14" s="104">
        <v>38.799999999999997</v>
      </c>
      <c r="G14" s="105">
        <v>464</v>
      </c>
      <c r="H14" s="86">
        <v>191</v>
      </c>
      <c r="I14" s="86">
        <v>141</v>
      </c>
      <c r="J14" s="86">
        <v>98.7</v>
      </c>
    </row>
    <row r="15" spans="1:10" ht="14.25" x14ac:dyDescent="0.2">
      <c r="A15" s="95" t="s">
        <v>30</v>
      </c>
      <c r="B15" s="104">
        <v>51.6</v>
      </c>
      <c r="C15" s="105">
        <v>62.3</v>
      </c>
      <c r="D15" s="104">
        <v>143</v>
      </c>
      <c r="E15" s="104">
        <v>138</v>
      </c>
      <c r="F15" s="104">
        <v>43.9</v>
      </c>
      <c r="G15" s="105">
        <v>425</v>
      </c>
      <c r="H15" s="86">
        <v>126</v>
      </c>
      <c r="I15" s="86">
        <v>98.1</v>
      </c>
      <c r="J15" s="86">
        <v>76.400000000000006</v>
      </c>
    </row>
    <row r="16" spans="1:10" ht="14.25" x14ac:dyDescent="0.2">
      <c r="A16" s="95" t="s">
        <v>31</v>
      </c>
      <c r="B16" s="104">
        <v>47.7</v>
      </c>
      <c r="C16" s="105">
        <v>57.6</v>
      </c>
      <c r="D16" s="104">
        <v>120</v>
      </c>
      <c r="E16" s="104">
        <v>118</v>
      </c>
      <c r="F16" s="104">
        <v>39.700000000000003</v>
      </c>
      <c r="G16" s="105">
        <v>390</v>
      </c>
      <c r="H16" s="86">
        <v>129</v>
      </c>
      <c r="I16" s="86">
        <v>95.9</v>
      </c>
      <c r="J16" s="107">
        <v>74</v>
      </c>
    </row>
    <row r="17" spans="1:10" ht="14.25" x14ac:dyDescent="0.2">
      <c r="A17" s="95" t="s">
        <v>32</v>
      </c>
      <c r="B17" s="104">
        <v>22.6</v>
      </c>
      <c r="C17" s="105">
        <v>28.1</v>
      </c>
      <c r="D17" s="104">
        <v>55.2</v>
      </c>
      <c r="E17" s="104">
        <v>47.1</v>
      </c>
      <c r="F17" s="104">
        <v>19.100000000000001</v>
      </c>
      <c r="G17" s="105">
        <v>162</v>
      </c>
      <c r="H17" s="86">
        <v>96.1</v>
      </c>
      <c r="I17" s="86">
        <v>73.599999999999994</v>
      </c>
      <c r="J17" s="86">
        <v>56.9</v>
      </c>
    </row>
    <row r="18" spans="1:10" ht="14.25" x14ac:dyDescent="0.2">
      <c r="A18" s="95" t="s">
        <v>33</v>
      </c>
      <c r="B18" s="104">
        <v>19</v>
      </c>
      <c r="C18" s="105">
        <v>24.1</v>
      </c>
      <c r="D18" s="104">
        <v>47.1</v>
      </c>
      <c r="E18" s="104">
        <v>40.200000000000003</v>
      </c>
      <c r="F18" s="104">
        <v>20.9</v>
      </c>
      <c r="G18" s="105">
        <v>135</v>
      </c>
      <c r="H18" s="86">
        <v>145</v>
      </c>
      <c r="I18" s="86">
        <v>127</v>
      </c>
      <c r="J18" s="86">
        <v>82.9</v>
      </c>
    </row>
    <row r="19" spans="1:10" ht="14.25" x14ac:dyDescent="0.2">
      <c r="A19" s="95" t="s">
        <v>34</v>
      </c>
      <c r="B19" s="104">
        <v>8.25</v>
      </c>
      <c r="C19" s="105">
        <v>9.82</v>
      </c>
      <c r="D19" s="104">
        <v>22.8</v>
      </c>
      <c r="E19" s="104">
        <v>18.2</v>
      </c>
      <c r="F19" s="104">
        <v>11.1</v>
      </c>
      <c r="G19" s="105">
        <v>60.9</v>
      </c>
      <c r="H19" s="86">
        <v>26.8</v>
      </c>
      <c r="I19" s="86">
        <v>22.1</v>
      </c>
      <c r="J19" s="86">
        <v>17.7</v>
      </c>
    </row>
    <row r="20" spans="1:10" ht="14.25" x14ac:dyDescent="0.2">
      <c r="A20" s="95" t="s">
        <v>35</v>
      </c>
      <c r="B20" s="104">
        <v>6.65</v>
      </c>
      <c r="C20" s="105">
        <v>7.44</v>
      </c>
      <c r="D20" s="104">
        <v>18.399999999999999</v>
      </c>
      <c r="E20" s="104">
        <v>14.6</v>
      </c>
      <c r="F20" s="104">
        <v>9.61</v>
      </c>
      <c r="G20" s="105">
        <v>46.9</v>
      </c>
      <c r="H20" s="86">
        <v>14.4</v>
      </c>
      <c r="I20" s="86">
        <v>12.1</v>
      </c>
      <c r="J20" s="86">
        <v>8.65</v>
      </c>
    </row>
    <row r="21" spans="1:10" ht="14.25" x14ac:dyDescent="0.2">
      <c r="A21" s="95" t="s">
        <v>36</v>
      </c>
      <c r="B21" s="104">
        <v>15.5</v>
      </c>
      <c r="C21" s="105">
        <v>18</v>
      </c>
      <c r="D21" s="104">
        <v>41.2</v>
      </c>
      <c r="E21" s="104">
        <v>34</v>
      </c>
      <c r="F21" s="104">
        <v>19.600000000000001</v>
      </c>
      <c r="G21" s="105">
        <v>121</v>
      </c>
      <c r="H21" s="86">
        <v>36.200000000000003</v>
      </c>
      <c r="I21" s="86">
        <v>28.9</v>
      </c>
      <c r="J21" s="86">
        <v>22.5</v>
      </c>
    </row>
    <row r="22" spans="1:10" ht="14.25" x14ac:dyDescent="0.2">
      <c r="A22" s="95" t="s">
        <v>37</v>
      </c>
      <c r="B22" s="104">
        <v>5.24</v>
      </c>
      <c r="C22" s="105">
        <v>5.76</v>
      </c>
      <c r="D22" s="104">
        <v>14.2</v>
      </c>
      <c r="E22" s="104">
        <v>11.1</v>
      </c>
      <c r="F22" s="104">
        <v>7.91</v>
      </c>
      <c r="G22" s="105">
        <v>51.5</v>
      </c>
      <c r="H22" s="86">
        <v>13.1</v>
      </c>
      <c r="I22" s="86">
        <v>10.3</v>
      </c>
      <c r="J22" s="86">
        <v>8.19</v>
      </c>
    </row>
    <row r="23" spans="1:10" ht="14.25" x14ac:dyDescent="0.2">
      <c r="A23" s="95" t="s">
        <v>38</v>
      </c>
      <c r="B23" s="104">
        <v>3.87</v>
      </c>
      <c r="C23" s="105">
        <v>4.1399999999999997</v>
      </c>
      <c r="D23" s="104">
        <v>10.3</v>
      </c>
      <c r="E23" s="104">
        <v>8.89</v>
      </c>
      <c r="F23" s="104">
        <v>7.58</v>
      </c>
      <c r="G23" s="105">
        <v>40.299999999999997</v>
      </c>
      <c r="H23" s="86">
        <v>9.15</v>
      </c>
      <c r="I23" s="86">
        <v>7.03</v>
      </c>
      <c r="J23" s="86">
        <v>5.41</v>
      </c>
    </row>
    <row r="24" spans="1:10" ht="14.25" x14ac:dyDescent="0.2">
      <c r="A24" s="95" t="s">
        <v>238</v>
      </c>
      <c r="B24" s="104">
        <v>1.64</v>
      </c>
      <c r="C24" s="105">
        <v>1.94</v>
      </c>
      <c r="D24" s="104">
        <v>4.42</v>
      </c>
      <c r="E24" s="104">
        <v>3.41</v>
      </c>
      <c r="F24" s="104">
        <v>2.17</v>
      </c>
      <c r="G24" s="105">
        <v>12</v>
      </c>
      <c r="H24" s="86">
        <v>5.91</v>
      </c>
      <c r="I24" s="86">
        <v>3.89</v>
      </c>
      <c r="J24" s="86">
        <v>2.98</v>
      </c>
    </row>
    <row r="25" spans="1:10" ht="14.25" x14ac:dyDescent="0.2">
      <c r="A25" s="96"/>
      <c r="B25" s="93" t="s">
        <v>348</v>
      </c>
      <c r="C25" s="103" t="s">
        <v>349</v>
      </c>
      <c r="D25" s="93" t="s">
        <v>348</v>
      </c>
      <c r="E25" s="93" t="s">
        <v>348</v>
      </c>
      <c r="F25" s="93" t="s">
        <v>348</v>
      </c>
      <c r="G25" s="103" t="s">
        <v>349</v>
      </c>
    </row>
    <row r="26" spans="1:10" x14ac:dyDescent="0.2">
      <c r="A26" s="93" t="s">
        <v>335</v>
      </c>
      <c r="B26" s="106">
        <f t="shared" ref="B26:G26" si="0">+SUM(B10:B24)</f>
        <v>2351.3499999999995</v>
      </c>
      <c r="C26" s="106">
        <f t="shared" si="0"/>
        <v>3373.9</v>
      </c>
      <c r="D26" s="106">
        <f t="shared" si="0"/>
        <v>6382.62</v>
      </c>
      <c r="E26" s="106">
        <f t="shared" si="0"/>
        <v>6594.5000000000009</v>
      </c>
      <c r="F26" s="106">
        <f t="shared" si="0"/>
        <v>1641.4699999999998</v>
      </c>
      <c r="G26" s="106">
        <f t="shared" si="0"/>
        <v>10222.599999999999</v>
      </c>
    </row>
    <row r="27" spans="1:10" x14ac:dyDescent="0.2">
      <c r="A27" s="93" t="s">
        <v>336</v>
      </c>
      <c r="B27" s="106">
        <f t="shared" ref="B27:G27" si="1">+SUM(B9:B24)</f>
        <v>3237.3499999999995</v>
      </c>
      <c r="C27" s="106">
        <f t="shared" si="1"/>
        <v>4503.9000000000005</v>
      </c>
      <c r="D27" s="106">
        <f t="shared" si="1"/>
        <v>8262.6200000000008</v>
      </c>
      <c r="E27" s="106">
        <f t="shared" si="1"/>
        <v>8284.5000000000018</v>
      </c>
      <c r="F27" s="106">
        <f t="shared" si="1"/>
        <v>2002.4699999999998</v>
      </c>
      <c r="G27" s="106">
        <f t="shared" si="1"/>
        <v>13721.599999999999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zoomScaleNormal="100" workbookViewId="0">
      <selection activeCell="N14" sqref="N14"/>
    </sheetView>
  </sheetViews>
  <sheetFormatPr defaultColWidth="11.5703125" defaultRowHeight="12.75" x14ac:dyDescent="0.2"/>
  <cols>
    <col min="1" max="1" width="24.85546875" style="19" customWidth="1"/>
    <col min="2" max="15" width="12.7109375" style="19" customWidth="1"/>
    <col min="16" max="16384" width="11.5703125" style="19"/>
  </cols>
  <sheetData>
    <row r="1" spans="1:24" x14ac:dyDescent="0.2">
      <c r="B1" s="66" t="s">
        <v>261</v>
      </c>
      <c r="Q1" s="66" t="s">
        <v>262</v>
      </c>
    </row>
    <row r="2" spans="1:24" s="44" customFormat="1" x14ac:dyDescent="0.2">
      <c r="A2" s="23" t="s">
        <v>18</v>
      </c>
      <c r="B2" s="16" t="s">
        <v>145</v>
      </c>
      <c r="C2" s="16" t="s">
        <v>145</v>
      </c>
      <c r="D2" s="16" t="s">
        <v>145</v>
      </c>
      <c r="E2" s="16" t="s">
        <v>145</v>
      </c>
      <c r="F2" s="16" t="s">
        <v>145</v>
      </c>
      <c r="G2" s="16" t="s">
        <v>145</v>
      </c>
      <c r="H2" s="16" t="s">
        <v>145</v>
      </c>
      <c r="I2" s="16" t="s">
        <v>145</v>
      </c>
      <c r="J2" s="84" t="s">
        <v>145</v>
      </c>
      <c r="K2" s="84" t="s">
        <v>145</v>
      </c>
      <c r="L2" s="84" t="s">
        <v>145</v>
      </c>
      <c r="M2" s="16" t="s">
        <v>145</v>
      </c>
      <c r="N2" s="16" t="s">
        <v>145</v>
      </c>
      <c r="O2" s="16" t="s">
        <v>145</v>
      </c>
      <c r="Q2" s="16" t="s">
        <v>145</v>
      </c>
      <c r="R2" s="16" t="s">
        <v>145</v>
      </c>
      <c r="S2" s="16" t="s">
        <v>145</v>
      </c>
      <c r="T2" s="16" t="s">
        <v>145</v>
      </c>
      <c r="U2" s="16" t="s">
        <v>145</v>
      </c>
      <c r="V2" s="16" t="s">
        <v>145</v>
      </c>
      <c r="W2" s="16" t="s">
        <v>145</v>
      </c>
      <c r="X2" s="16" t="s">
        <v>145</v>
      </c>
    </row>
    <row r="3" spans="1:24" x14ac:dyDescent="0.2">
      <c r="A3" s="23" t="s">
        <v>22</v>
      </c>
      <c r="B3" s="16" t="s">
        <v>146</v>
      </c>
      <c r="C3" s="16" t="s">
        <v>155</v>
      </c>
      <c r="D3" s="16" t="s">
        <v>156</v>
      </c>
      <c r="E3" s="16" t="s">
        <v>157</v>
      </c>
      <c r="F3" s="16" t="s">
        <v>158</v>
      </c>
      <c r="G3" s="16" t="s">
        <v>159</v>
      </c>
      <c r="H3" s="16" t="s">
        <v>160</v>
      </c>
      <c r="I3" s="16" t="s">
        <v>161</v>
      </c>
      <c r="J3" s="85" t="s">
        <v>293</v>
      </c>
      <c r="K3" s="85" t="s">
        <v>300</v>
      </c>
      <c r="L3" s="85" t="s">
        <v>307</v>
      </c>
      <c r="M3" s="16" t="s">
        <v>200</v>
      </c>
      <c r="N3" s="16" t="s">
        <v>200</v>
      </c>
      <c r="O3" s="16" t="s">
        <v>200</v>
      </c>
      <c r="Q3" s="16" t="s">
        <v>146</v>
      </c>
      <c r="R3" s="16" t="s">
        <v>155</v>
      </c>
      <c r="S3" s="16" t="s">
        <v>156</v>
      </c>
      <c r="T3" s="16" t="s">
        <v>157</v>
      </c>
      <c r="U3" s="16" t="s">
        <v>158</v>
      </c>
      <c r="V3" s="16" t="s">
        <v>159</v>
      </c>
      <c r="W3" s="16" t="s">
        <v>160</v>
      </c>
      <c r="X3" s="16" t="s">
        <v>161</v>
      </c>
    </row>
    <row r="4" spans="1:24" x14ac:dyDescent="0.2">
      <c r="A4" s="20" t="s">
        <v>19</v>
      </c>
      <c r="B4" s="10" t="s">
        <v>147</v>
      </c>
      <c r="C4" s="10" t="s">
        <v>148</v>
      </c>
      <c r="D4" s="10" t="s">
        <v>149</v>
      </c>
      <c r="E4" s="10" t="s">
        <v>150</v>
      </c>
      <c r="F4" s="10" t="s">
        <v>151</v>
      </c>
      <c r="G4" s="10" t="s">
        <v>152</v>
      </c>
      <c r="H4" s="10" t="s">
        <v>153</v>
      </c>
      <c r="I4" s="10" t="s">
        <v>154</v>
      </c>
      <c r="J4" s="84" t="s">
        <v>325</v>
      </c>
      <c r="K4" s="84" t="s">
        <v>326</v>
      </c>
      <c r="L4" s="84" t="s">
        <v>327</v>
      </c>
      <c r="M4" s="10" t="s">
        <v>199</v>
      </c>
      <c r="N4" s="10" t="s">
        <v>201</v>
      </c>
      <c r="O4" s="10" t="s">
        <v>202</v>
      </c>
      <c r="Q4" s="10" t="s">
        <v>147</v>
      </c>
      <c r="R4" s="10" t="s">
        <v>148</v>
      </c>
      <c r="S4" s="10" t="s">
        <v>149</v>
      </c>
      <c r="T4" s="10" t="s">
        <v>150</v>
      </c>
      <c r="U4" s="10" t="s">
        <v>151</v>
      </c>
      <c r="V4" s="10" t="s">
        <v>152</v>
      </c>
      <c r="W4" s="10" t="s">
        <v>153</v>
      </c>
      <c r="X4" s="10" t="s">
        <v>154</v>
      </c>
    </row>
    <row r="5" spans="1:24" x14ac:dyDescent="0.2">
      <c r="A5" s="20" t="s">
        <v>17</v>
      </c>
      <c r="B5" s="10" t="s">
        <v>224</v>
      </c>
      <c r="C5" s="10" t="s">
        <v>224</v>
      </c>
      <c r="D5" s="10" t="s">
        <v>224</v>
      </c>
      <c r="E5" s="10" t="s">
        <v>224</v>
      </c>
      <c r="F5" s="10" t="s">
        <v>224</v>
      </c>
      <c r="G5" s="10" t="s">
        <v>224</v>
      </c>
      <c r="H5" s="10" t="s">
        <v>224</v>
      </c>
      <c r="I5" s="10" t="s">
        <v>224</v>
      </c>
      <c r="J5" s="84" t="s">
        <v>224</v>
      </c>
      <c r="K5" s="84" t="s">
        <v>224</v>
      </c>
      <c r="L5" s="84" t="s">
        <v>224</v>
      </c>
      <c r="M5" s="10" t="s">
        <v>224</v>
      </c>
      <c r="N5" s="10" t="s">
        <v>224</v>
      </c>
      <c r="O5" s="10" t="s">
        <v>224</v>
      </c>
      <c r="Q5" s="10" t="s">
        <v>260</v>
      </c>
      <c r="R5" s="10" t="s">
        <v>260</v>
      </c>
      <c r="S5" s="10" t="s">
        <v>260</v>
      </c>
      <c r="T5" s="10" t="s">
        <v>260</v>
      </c>
      <c r="U5" s="10" t="s">
        <v>260</v>
      </c>
      <c r="V5" s="10" t="s">
        <v>260</v>
      </c>
      <c r="W5" s="10" t="s">
        <v>260</v>
      </c>
      <c r="X5" s="10" t="s">
        <v>260</v>
      </c>
    </row>
    <row r="6" spans="1:24" x14ac:dyDescent="0.2">
      <c r="A6" s="20"/>
      <c r="B6" s="10"/>
      <c r="C6" s="52"/>
      <c r="D6" s="52"/>
      <c r="E6" s="52"/>
      <c r="F6" s="52"/>
      <c r="G6" s="52"/>
      <c r="H6" s="52"/>
      <c r="I6" s="10"/>
      <c r="J6" s="84"/>
      <c r="K6" s="84"/>
      <c r="L6" s="84"/>
      <c r="M6" s="52"/>
      <c r="N6" s="52"/>
      <c r="O6" s="52"/>
    </row>
    <row r="7" spans="1:24" ht="14.25" x14ac:dyDescent="0.2">
      <c r="A7" s="25" t="s">
        <v>25</v>
      </c>
      <c r="B7" s="10">
        <v>223</v>
      </c>
      <c r="C7" s="10">
        <v>357</v>
      </c>
      <c r="D7" s="10">
        <v>175</v>
      </c>
      <c r="E7" s="10">
        <v>790</v>
      </c>
      <c r="F7" s="10">
        <v>1850</v>
      </c>
      <c r="G7" s="10">
        <v>867</v>
      </c>
      <c r="H7" s="10">
        <v>1200</v>
      </c>
      <c r="I7" s="10">
        <v>862</v>
      </c>
      <c r="J7" s="86">
        <v>607</v>
      </c>
      <c r="K7" s="86">
        <v>347</v>
      </c>
      <c r="L7" s="86">
        <v>62100</v>
      </c>
      <c r="M7" s="10">
        <v>24</v>
      </c>
      <c r="N7" s="10">
        <v>15</v>
      </c>
      <c r="O7" s="10">
        <v>11</v>
      </c>
      <c r="Q7" s="19">
        <f>IF(ISNUMBER(B7),(B7-(AVERAGE($M7:$O7))),B7)</f>
        <v>206.33333333333334</v>
      </c>
      <c r="R7" s="19">
        <f>IF(ISNUMBER(C7),(C7-(AVERAGE($M7:$O7))),C7)</f>
        <v>340.33333333333331</v>
      </c>
      <c r="S7" s="19">
        <f>IF(ISNUMBER(D7),(D7-(AVERAGE($M7:$O7))),D7)</f>
        <v>158.33333333333334</v>
      </c>
      <c r="T7" s="19">
        <f>IF(ISNUMBER(E7),(E7-(AVERAGE($M7:$O7))),E7)</f>
        <v>773.33333333333337</v>
      </c>
      <c r="U7" s="19">
        <f>IF(ISNUMBER(F7),(F7-(AVERAGE($M7:$O7))),F7)</f>
        <v>1833.3333333333333</v>
      </c>
      <c r="V7" s="19">
        <f>IF(ISNUMBER(G7),(G7-(AVERAGE($M7:$O7))),G7)</f>
        <v>850.33333333333337</v>
      </c>
      <c r="W7" s="19">
        <f>IF(ISNUMBER(H7),(H7-(AVERAGE($M7:$O7))),H7)</f>
        <v>1183.3333333333333</v>
      </c>
      <c r="X7" s="19">
        <f>IF(ISNUMBER(I7),(I7-(AVERAGE($M7:$O7))),I7)</f>
        <v>845.33333333333337</v>
      </c>
    </row>
    <row r="8" spans="1:24" ht="14.25" x14ac:dyDescent="0.2">
      <c r="A8" s="25" t="s">
        <v>24</v>
      </c>
      <c r="B8" s="10">
        <v>33</v>
      </c>
      <c r="C8" s="10">
        <v>14</v>
      </c>
      <c r="D8" s="10">
        <v>6.6</v>
      </c>
      <c r="E8" s="10">
        <v>23</v>
      </c>
      <c r="F8" s="10">
        <v>940</v>
      </c>
      <c r="G8" s="10">
        <v>345</v>
      </c>
      <c r="H8" s="10">
        <v>537</v>
      </c>
      <c r="I8" s="10">
        <v>239</v>
      </c>
      <c r="J8" s="89">
        <v>20</v>
      </c>
      <c r="K8" s="89">
        <v>37</v>
      </c>
      <c r="L8" s="89">
        <v>116000</v>
      </c>
      <c r="M8" s="10" t="s">
        <v>240</v>
      </c>
      <c r="N8" s="10" t="s">
        <v>240</v>
      </c>
      <c r="O8" s="10" t="s">
        <v>240</v>
      </c>
      <c r="Q8" s="19">
        <f>B8</f>
        <v>33</v>
      </c>
      <c r="R8" s="19">
        <f>C8</f>
        <v>14</v>
      </c>
      <c r="S8" s="19">
        <f>D8</f>
        <v>6.6</v>
      </c>
      <c r="T8" s="19">
        <f>E8</f>
        <v>23</v>
      </c>
      <c r="U8" s="19">
        <f>F8</f>
        <v>940</v>
      </c>
      <c r="V8" s="19">
        <f>G8</f>
        <v>345</v>
      </c>
      <c r="W8" s="19">
        <f>H8</f>
        <v>537</v>
      </c>
      <c r="X8" s="19">
        <f>I8</f>
        <v>239</v>
      </c>
    </row>
    <row r="9" spans="1:24" ht="14.25" x14ac:dyDescent="0.2">
      <c r="A9" s="25" t="s">
        <v>26</v>
      </c>
      <c r="B9" s="10">
        <v>5.4</v>
      </c>
      <c r="C9" s="10">
        <v>3.7</v>
      </c>
      <c r="D9" s="10">
        <v>4.7</v>
      </c>
      <c r="E9" s="10">
        <v>7.4</v>
      </c>
      <c r="F9" s="10">
        <v>260</v>
      </c>
      <c r="G9" s="10">
        <v>83</v>
      </c>
      <c r="H9" s="10">
        <v>97</v>
      </c>
      <c r="I9" s="10">
        <v>61</v>
      </c>
      <c r="J9" s="89">
        <v>9</v>
      </c>
      <c r="K9" s="89">
        <v>7</v>
      </c>
      <c r="L9" s="89">
        <v>2660</v>
      </c>
      <c r="M9" s="10" t="s">
        <v>240</v>
      </c>
      <c r="N9" s="10" t="s">
        <v>240</v>
      </c>
      <c r="O9" s="10" t="s">
        <v>240</v>
      </c>
      <c r="Q9" s="19">
        <f>B9</f>
        <v>5.4</v>
      </c>
      <c r="R9" s="19">
        <f>C9</f>
        <v>3.7</v>
      </c>
      <c r="S9" s="19">
        <f>D9</f>
        <v>4.7</v>
      </c>
      <c r="T9" s="19">
        <f>E9</f>
        <v>7.4</v>
      </c>
      <c r="U9" s="19">
        <f>F9</f>
        <v>260</v>
      </c>
      <c r="V9" s="19">
        <f>G9</f>
        <v>83</v>
      </c>
      <c r="W9" s="19">
        <f>H9</f>
        <v>97</v>
      </c>
      <c r="X9" s="19">
        <f>I9</f>
        <v>61</v>
      </c>
    </row>
    <row r="10" spans="1:24" ht="14.25" x14ac:dyDescent="0.2">
      <c r="A10" s="25" t="s">
        <v>27</v>
      </c>
      <c r="B10" s="10">
        <v>15</v>
      </c>
      <c r="C10" s="10">
        <v>26</v>
      </c>
      <c r="D10" s="10">
        <v>18.7</v>
      </c>
      <c r="E10" s="10">
        <v>36</v>
      </c>
      <c r="F10" s="10">
        <v>8450</v>
      </c>
      <c r="G10" s="10">
        <v>698</v>
      </c>
      <c r="H10" s="10">
        <v>1060</v>
      </c>
      <c r="I10" s="10">
        <v>375</v>
      </c>
      <c r="J10" s="89">
        <v>28</v>
      </c>
      <c r="K10" s="89">
        <v>31</v>
      </c>
      <c r="L10" s="89">
        <v>15070</v>
      </c>
      <c r="M10" s="10" t="s">
        <v>240</v>
      </c>
      <c r="N10" s="10" t="s">
        <v>240</v>
      </c>
      <c r="O10" s="10" t="s">
        <v>240</v>
      </c>
      <c r="Q10" s="19">
        <f>B10</f>
        <v>15</v>
      </c>
      <c r="R10" s="19">
        <f>C10</f>
        <v>26</v>
      </c>
      <c r="S10" s="19">
        <f>D10</f>
        <v>18.7</v>
      </c>
      <c r="T10" s="19">
        <f>E10</f>
        <v>36</v>
      </c>
      <c r="U10" s="19">
        <f>F10</f>
        <v>8450</v>
      </c>
      <c r="V10" s="19">
        <f>G10</f>
        <v>698</v>
      </c>
      <c r="W10" s="19">
        <f>H10</f>
        <v>1060</v>
      </c>
      <c r="X10" s="19">
        <f>I10</f>
        <v>375</v>
      </c>
    </row>
    <row r="11" spans="1:24" ht="14.25" x14ac:dyDescent="0.2">
      <c r="A11" s="25" t="s">
        <v>28</v>
      </c>
      <c r="B11" s="10">
        <v>74</v>
      </c>
      <c r="C11" s="10">
        <v>42</v>
      </c>
      <c r="D11" s="10">
        <v>68</v>
      </c>
      <c r="E11" s="10">
        <v>84</v>
      </c>
      <c r="F11" s="10">
        <v>11900</v>
      </c>
      <c r="G11" s="10">
        <v>397</v>
      </c>
      <c r="H11" s="10">
        <v>930</v>
      </c>
      <c r="I11" s="10">
        <v>425</v>
      </c>
      <c r="J11" s="89">
        <v>26</v>
      </c>
      <c r="K11" s="89">
        <v>28</v>
      </c>
      <c r="L11" s="89">
        <v>20710</v>
      </c>
      <c r="M11" s="10">
        <v>10</v>
      </c>
      <c r="N11" s="10">
        <v>7.5</v>
      </c>
      <c r="O11" s="10">
        <v>6.7</v>
      </c>
      <c r="Q11" s="19">
        <f>IF(ISNUMBER(B11),(B11-(AVERAGE($M11:$O11))),B11)</f>
        <v>65.933333333333337</v>
      </c>
      <c r="R11" s="19">
        <f>IF(ISNUMBER(C11),(C11-(AVERAGE($M11:$O11))),C11)</f>
        <v>33.933333333333337</v>
      </c>
      <c r="S11" s="19">
        <f>IF(ISNUMBER(D11),(D11-(AVERAGE($M11:$O11))),D11)</f>
        <v>59.933333333333337</v>
      </c>
      <c r="T11" s="19">
        <f>IF(ISNUMBER(E11),(E11-(AVERAGE($M11:$O11))),E11)</f>
        <v>75.933333333333337</v>
      </c>
      <c r="U11" s="19">
        <f>IF(ISNUMBER(F11),(F11-(AVERAGE($M11:$O11))),F11)</f>
        <v>11891.933333333332</v>
      </c>
      <c r="V11" s="19">
        <f>IF(ISNUMBER(G11),(G11-(AVERAGE($M11:$O11))),G11)</f>
        <v>388.93333333333334</v>
      </c>
      <c r="W11" s="19">
        <f>IF(ISNUMBER(H11),(H11-(AVERAGE($M11:$O11))),H11)</f>
        <v>921.93333333333328</v>
      </c>
      <c r="X11" s="19">
        <f>IF(ISNUMBER(I11),(I11-(AVERAGE($M11:$O11))),I11)</f>
        <v>416.93333333333334</v>
      </c>
    </row>
    <row r="12" spans="1:24" ht="14.25" x14ac:dyDescent="0.2">
      <c r="A12" s="25" t="s">
        <v>29</v>
      </c>
      <c r="B12" s="10">
        <v>6.5</v>
      </c>
      <c r="C12" s="10">
        <v>1.5</v>
      </c>
      <c r="D12" s="10">
        <v>4.8</v>
      </c>
      <c r="E12" s="18">
        <v>4</v>
      </c>
      <c r="F12" s="53">
        <v>1010</v>
      </c>
      <c r="G12" s="53">
        <v>48</v>
      </c>
      <c r="H12" s="53">
        <v>105</v>
      </c>
      <c r="I12" s="53">
        <v>48</v>
      </c>
      <c r="J12" s="89">
        <v>2</v>
      </c>
      <c r="K12" s="89">
        <v>1</v>
      </c>
      <c r="L12" s="89">
        <v>3150</v>
      </c>
      <c r="M12" s="10" t="s">
        <v>228</v>
      </c>
      <c r="N12" s="10" t="s">
        <v>228</v>
      </c>
      <c r="O12" s="10" t="s">
        <v>228</v>
      </c>
      <c r="Q12" s="19">
        <f>B12</f>
        <v>6.5</v>
      </c>
      <c r="R12" s="19">
        <f t="shared" ref="R12:X22" si="0">C12</f>
        <v>1.5</v>
      </c>
      <c r="S12" s="19">
        <f t="shared" si="0"/>
        <v>4.8</v>
      </c>
      <c r="T12" s="19">
        <f t="shared" si="0"/>
        <v>4</v>
      </c>
      <c r="U12" s="19">
        <f t="shared" si="0"/>
        <v>1010</v>
      </c>
      <c r="V12" s="19">
        <f t="shared" si="0"/>
        <v>48</v>
      </c>
      <c r="W12" s="19">
        <f t="shared" si="0"/>
        <v>105</v>
      </c>
      <c r="X12" s="19">
        <f t="shared" si="0"/>
        <v>48</v>
      </c>
    </row>
    <row r="13" spans="1:24" s="9" customFormat="1" ht="14.25" x14ac:dyDescent="0.2">
      <c r="A13" s="25" t="s">
        <v>30</v>
      </c>
      <c r="B13" s="10">
        <v>82</v>
      </c>
      <c r="C13" s="10">
        <v>34</v>
      </c>
      <c r="D13" s="10">
        <v>17</v>
      </c>
      <c r="E13" s="10">
        <v>22</v>
      </c>
      <c r="F13" s="10">
        <v>8180</v>
      </c>
      <c r="G13" s="10">
        <v>863</v>
      </c>
      <c r="H13" s="10">
        <v>322</v>
      </c>
      <c r="I13" s="10">
        <v>340</v>
      </c>
      <c r="J13" s="89">
        <v>2</v>
      </c>
      <c r="K13" s="89">
        <v>5</v>
      </c>
      <c r="L13" s="89">
        <v>1020</v>
      </c>
      <c r="M13" s="10" t="s">
        <v>228</v>
      </c>
      <c r="N13" s="10" t="s">
        <v>240</v>
      </c>
      <c r="O13" s="10" t="s">
        <v>228</v>
      </c>
      <c r="Q13" s="19">
        <f t="shared" ref="Q13:Q22" si="1">B13</f>
        <v>82</v>
      </c>
      <c r="R13" s="19">
        <f t="shared" si="0"/>
        <v>34</v>
      </c>
      <c r="S13" s="19">
        <f t="shared" si="0"/>
        <v>17</v>
      </c>
      <c r="T13" s="19">
        <f t="shared" si="0"/>
        <v>22</v>
      </c>
      <c r="U13" s="19">
        <f t="shared" si="0"/>
        <v>8180</v>
      </c>
      <c r="V13" s="19">
        <f t="shared" si="0"/>
        <v>863</v>
      </c>
      <c r="W13" s="19">
        <f t="shared" si="0"/>
        <v>322</v>
      </c>
      <c r="X13" s="19">
        <f t="shared" si="0"/>
        <v>340</v>
      </c>
    </row>
    <row r="14" spans="1:24" s="9" customFormat="1" ht="14.25" x14ac:dyDescent="0.2">
      <c r="A14" s="25" t="s">
        <v>31</v>
      </c>
      <c r="B14" s="10">
        <v>133</v>
      </c>
      <c r="C14" s="10">
        <v>52</v>
      </c>
      <c r="D14" s="10">
        <v>16</v>
      </c>
      <c r="E14" s="10">
        <v>40</v>
      </c>
      <c r="F14" s="10">
        <v>11700</v>
      </c>
      <c r="G14" s="10">
        <v>1560</v>
      </c>
      <c r="H14" s="10">
        <v>234</v>
      </c>
      <c r="I14" s="10">
        <v>143</v>
      </c>
      <c r="J14" s="89">
        <v>2</v>
      </c>
      <c r="K14" s="89">
        <v>3</v>
      </c>
      <c r="L14" s="89">
        <v>1130</v>
      </c>
      <c r="M14" s="10" t="s">
        <v>240</v>
      </c>
      <c r="N14" s="10" t="s">
        <v>240</v>
      </c>
      <c r="O14" s="10" t="s">
        <v>228</v>
      </c>
      <c r="Q14" s="19">
        <f t="shared" si="1"/>
        <v>133</v>
      </c>
      <c r="R14" s="19">
        <f t="shared" si="0"/>
        <v>52</v>
      </c>
      <c r="S14" s="19">
        <f t="shared" si="0"/>
        <v>16</v>
      </c>
      <c r="T14" s="19">
        <f t="shared" si="0"/>
        <v>40</v>
      </c>
      <c r="U14" s="19">
        <f t="shared" si="0"/>
        <v>11700</v>
      </c>
      <c r="V14" s="19">
        <f t="shared" si="0"/>
        <v>1560</v>
      </c>
      <c r="W14" s="19">
        <f t="shared" si="0"/>
        <v>234</v>
      </c>
      <c r="X14" s="19">
        <f t="shared" si="0"/>
        <v>143</v>
      </c>
    </row>
    <row r="15" spans="1:24" ht="14.25" x14ac:dyDescent="0.2">
      <c r="A15" s="25" t="s">
        <v>32</v>
      </c>
      <c r="B15" s="10">
        <v>1.5</v>
      </c>
      <c r="C15" s="10" t="s">
        <v>228</v>
      </c>
      <c r="D15" s="10" t="s">
        <v>228</v>
      </c>
      <c r="E15" s="10" t="s">
        <v>228</v>
      </c>
      <c r="F15" s="10">
        <v>21</v>
      </c>
      <c r="G15" s="10">
        <v>11</v>
      </c>
      <c r="H15" s="10" t="s">
        <v>228</v>
      </c>
      <c r="I15" s="10" t="s">
        <v>228</v>
      </c>
      <c r="J15" s="89" t="s">
        <v>228</v>
      </c>
      <c r="K15" s="89" t="s">
        <v>240</v>
      </c>
      <c r="L15" s="89">
        <v>5</v>
      </c>
      <c r="M15" s="10" t="s">
        <v>228</v>
      </c>
      <c r="N15" s="10" t="s">
        <v>228</v>
      </c>
      <c r="O15" s="10" t="s">
        <v>228</v>
      </c>
      <c r="Q15" s="19">
        <f t="shared" si="1"/>
        <v>1.5</v>
      </c>
      <c r="R15" s="19" t="str">
        <f t="shared" si="0"/>
        <v>&lt; 1</v>
      </c>
      <c r="S15" s="19" t="str">
        <f t="shared" si="0"/>
        <v>&lt; 1</v>
      </c>
      <c r="T15" s="19" t="str">
        <f t="shared" si="0"/>
        <v>&lt; 1</v>
      </c>
      <c r="U15" s="19">
        <f t="shared" si="0"/>
        <v>21</v>
      </c>
      <c r="V15" s="19">
        <f t="shared" si="0"/>
        <v>11</v>
      </c>
      <c r="W15" s="19" t="str">
        <f t="shared" si="0"/>
        <v>&lt; 1</v>
      </c>
      <c r="X15" s="19" t="str">
        <f t="shared" si="0"/>
        <v>&lt; 1</v>
      </c>
    </row>
    <row r="16" spans="1:24" ht="14.25" x14ac:dyDescent="0.2">
      <c r="A16" s="25" t="s">
        <v>33</v>
      </c>
      <c r="B16" s="10">
        <v>6.9</v>
      </c>
      <c r="C16" s="10">
        <v>9.5</v>
      </c>
      <c r="D16" s="10">
        <v>1.8</v>
      </c>
      <c r="E16" s="10">
        <v>1.9</v>
      </c>
      <c r="F16" s="10">
        <v>26</v>
      </c>
      <c r="G16" s="10">
        <v>17</v>
      </c>
      <c r="H16" s="10" t="s">
        <v>228</v>
      </c>
      <c r="I16" s="10">
        <v>2.8</v>
      </c>
      <c r="J16" s="89" t="s">
        <v>228</v>
      </c>
      <c r="K16" s="89" t="s">
        <v>240</v>
      </c>
      <c r="L16" s="89">
        <v>5</v>
      </c>
      <c r="M16" s="10" t="s">
        <v>228</v>
      </c>
      <c r="N16" s="10" t="s">
        <v>228</v>
      </c>
      <c r="O16" s="10" t="s">
        <v>228</v>
      </c>
      <c r="Q16" s="19">
        <f t="shared" si="1"/>
        <v>6.9</v>
      </c>
      <c r="R16" s="19">
        <f t="shared" si="0"/>
        <v>9.5</v>
      </c>
      <c r="S16" s="19">
        <f t="shared" si="0"/>
        <v>1.8</v>
      </c>
      <c r="T16" s="19">
        <f t="shared" si="0"/>
        <v>1.9</v>
      </c>
      <c r="U16" s="19">
        <f t="shared" si="0"/>
        <v>26</v>
      </c>
      <c r="V16" s="19">
        <f t="shared" si="0"/>
        <v>17</v>
      </c>
      <c r="W16" s="19" t="str">
        <f t="shared" si="0"/>
        <v>&lt; 1</v>
      </c>
      <c r="X16" s="19">
        <f t="shared" si="0"/>
        <v>2.8</v>
      </c>
    </row>
    <row r="17" spans="1:24" ht="14.25" x14ac:dyDescent="0.2">
      <c r="A17" s="25" t="s">
        <v>34</v>
      </c>
      <c r="B17" s="10" t="s">
        <v>228</v>
      </c>
      <c r="C17" s="10" t="s">
        <v>228</v>
      </c>
      <c r="D17" s="10" t="s">
        <v>228</v>
      </c>
      <c r="E17" s="10" t="s">
        <v>228</v>
      </c>
      <c r="F17" s="10" t="s">
        <v>228</v>
      </c>
      <c r="G17" s="52" t="s">
        <v>228</v>
      </c>
      <c r="H17" s="10" t="s">
        <v>228</v>
      </c>
      <c r="I17" s="10" t="s">
        <v>228</v>
      </c>
      <c r="J17" s="89" t="s">
        <v>228</v>
      </c>
      <c r="K17" s="89" t="s">
        <v>228</v>
      </c>
      <c r="L17" s="89">
        <v>3</v>
      </c>
      <c r="M17" s="10" t="s">
        <v>228</v>
      </c>
      <c r="N17" s="10" t="s">
        <v>228</v>
      </c>
      <c r="O17" s="10" t="s">
        <v>228</v>
      </c>
      <c r="Q17" s="19" t="str">
        <f t="shared" si="1"/>
        <v>&lt; 1</v>
      </c>
      <c r="R17" s="19" t="str">
        <f t="shared" si="0"/>
        <v>&lt; 1</v>
      </c>
      <c r="S17" s="19" t="str">
        <f t="shared" si="0"/>
        <v>&lt; 1</v>
      </c>
      <c r="T17" s="19" t="str">
        <f t="shared" si="0"/>
        <v>&lt; 1</v>
      </c>
      <c r="U17" s="19" t="str">
        <f t="shared" si="0"/>
        <v>&lt; 1</v>
      </c>
      <c r="V17" s="19" t="str">
        <f t="shared" si="0"/>
        <v>&lt; 1</v>
      </c>
      <c r="W17" s="19" t="str">
        <f t="shared" si="0"/>
        <v>&lt; 1</v>
      </c>
      <c r="X17" s="19" t="str">
        <f t="shared" si="0"/>
        <v>&lt; 1</v>
      </c>
    </row>
    <row r="18" spans="1:24" ht="14.25" x14ac:dyDescent="0.2">
      <c r="A18" s="25" t="s">
        <v>35</v>
      </c>
      <c r="B18" s="10" t="s">
        <v>228</v>
      </c>
      <c r="C18" s="10" t="s">
        <v>228</v>
      </c>
      <c r="D18" s="10" t="s">
        <v>228</v>
      </c>
      <c r="E18" s="10" t="s">
        <v>228</v>
      </c>
      <c r="F18" s="10" t="s">
        <v>228</v>
      </c>
      <c r="G18" s="10" t="s">
        <v>228</v>
      </c>
      <c r="H18" s="10" t="s">
        <v>228</v>
      </c>
      <c r="I18" s="10" t="s">
        <v>228</v>
      </c>
      <c r="J18" s="89" t="s">
        <v>228</v>
      </c>
      <c r="K18" s="89" t="s">
        <v>228</v>
      </c>
      <c r="L18" s="89" t="s">
        <v>228</v>
      </c>
      <c r="M18" s="10" t="s">
        <v>228</v>
      </c>
      <c r="N18" s="10" t="s">
        <v>228</v>
      </c>
      <c r="O18" s="10" t="s">
        <v>228</v>
      </c>
      <c r="Q18" s="19" t="str">
        <f t="shared" si="1"/>
        <v>&lt; 1</v>
      </c>
      <c r="R18" s="19" t="str">
        <f t="shared" si="0"/>
        <v>&lt; 1</v>
      </c>
      <c r="S18" s="19" t="str">
        <f t="shared" si="0"/>
        <v>&lt; 1</v>
      </c>
      <c r="T18" s="19" t="str">
        <f t="shared" si="0"/>
        <v>&lt; 1</v>
      </c>
      <c r="U18" s="19" t="str">
        <f t="shared" si="0"/>
        <v>&lt; 1</v>
      </c>
      <c r="V18" s="19" t="str">
        <f t="shared" si="0"/>
        <v>&lt; 1</v>
      </c>
      <c r="W18" s="19" t="str">
        <f t="shared" si="0"/>
        <v>&lt; 1</v>
      </c>
      <c r="X18" s="19" t="str">
        <f t="shared" si="0"/>
        <v>&lt; 1</v>
      </c>
    </row>
    <row r="19" spans="1:24" ht="14.25" x14ac:dyDescent="0.2">
      <c r="A19" s="25" t="s">
        <v>36</v>
      </c>
      <c r="B19" s="10" t="s">
        <v>228</v>
      </c>
      <c r="C19" s="10" t="s">
        <v>228</v>
      </c>
      <c r="D19" s="10" t="s">
        <v>228</v>
      </c>
      <c r="E19" s="10" t="s">
        <v>228</v>
      </c>
      <c r="F19" s="10" t="s">
        <v>228</v>
      </c>
      <c r="G19" s="10" t="s">
        <v>228</v>
      </c>
      <c r="H19" s="10" t="s">
        <v>228</v>
      </c>
      <c r="I19" s="10" t="s">
        <v>228</v>
      </c>
      <c r="J19" s="89" t="s">
        <v>228</v>
      </c>
      <c r="K19" s="89" t="s">
        <v>228</v>
      </c>
      <c r="L19" s="89">
        <v>3</v>
      </c>
      <c r="M19" s="10" t="s">
        <v>228</v>
      </c>
      <c r="N19" s="10" t="s">
        <v>228</v>
      </c>
      <c r="O19" s="10" t="s">
        <v>228</v>
      </c>
      <c r="Q19" s="19" t="str">
        <f t="shared" si="1"/>
        <v>&lt; 1</v>
      </c>
      <c r="R19" s="19" t="str">
        <f t="shared" si="0"/>
        <v>&lt; 1</v>
      </c>
      <c r="S19" s="19" t="str">
        <f t="shared" si="0"/>
        <v>&lt; 1</v>
      </c>
      <c r="T19" s="19" t="str">
        <f t="shared" si="0"/>
        <v>&lt; 1</v>
      </c>
      <c r="U19" s="19" t="str">
        <f t="shared" si="0"/>
        <v>&lt; 1</v>
      </c>
      <c r="V19" s="19" t="str">
        <f t="shared" si="0"/>
        <v>&lt; 1</v>
      </c>
      <c r="W19" s="19" t="str">
        <f t="shared" si="0"/>
        <v>&lt; 1</v>
      </c>
      <c r="X19" s="19" t="str">
        <f t="shared" si="0"/>
        <v>&lt; 1</v>
      </c>
    </row>
    <row r="20" spans="1:24" ht="14.25" x14ac:dyDescent="0.2">
      <c r="A20" s="25" t="s">
        <v>37</v>
      </c>
      <c r="B20" s="10" t="s">
        <v>228</v>
      </c>
      <c r="C20" s="10" t="s">
        <v>228</v>
      </c>
      <c r="D20" s="10" t="s">
        <v>228</v>
      </c>
      <c r="E20" s="10" t="s">
        <v>228</v>
      </c>
      <c r="F20" s="10" t="s">
        <v>228</v>
      </c>
      <c r="G20" s="10" t="s">
        <v>228</v>
      </c>
      <c r="H20" s="10" t="s">
        <v>228</v>
      </c>
      <c r="I20" s="10" t="s">
        <v>228</v>
      </c>
      <c r="J20" s="89" t="s">
        <v>228</v>
      </c>
      <c r="K20" s="89" t="s">
        <v>228</v>
      </c>
      <c r="L20" s="89">
        <v>2</v>
      </c>
      <c r="M20" s="10" t="s">
        <v>228</v>
      </c>
      <c r="N20" s="10" t="s">
        <v>228</v>
      </c>
      <c r="O20" s="10" t="s">
        <v>228</v>
      </c>
      <c r="Q20" s="19" t="str">
        <f t="shared" si="1"/>
        <v>&lt; 1</v>
      </c>
      <c r="R20" s="19" t="str">
        <f t="shared" si="0"/>
        <v>&lt; 1</v>
      </c>
      <c r="S20" s="19" t="str">
        <f t="shared" si="0"/>
        <v>&lt; 1</v>
      </c>
      <c r="T20" s="19" t="str">
        <f t="shared" si="0"/>
        <v>&lt; 1</v>
      </c>
      <c r="U20" s="19" t="str">
        <f t="shared" si="0"/>
        <v>&lt; 1</v>
      </c>
      <c r="V20" s="19" t="str">
        <f t="shared" si="0"/>
        <v>&lt; 1</v>
      </c>
      <c r="W20" s="19" t="str">
        <f t="shared" si="0"/>
        <v>&lt; 1</v>
      </c>
      <c r="X20" s="19" t="str">
        <f t="shared" si="0"/>
        <v>&lt; 1</v>
      </c>
    </row>
    <row r="21" spans="1:24" ht="14.25" x14ac:dyDescent="0.2">
      <c r="A21" s="25" t="s">
        <v>38</v>
      </c>
      <c r="B21" s="10" t="s">
        <v>228</v>
      </c>
      <c r="C21" s="10" t="s">
        <v>228</v>
      </c>
      <c r="D21" s="10" t="s">
        <v>228</v>
      </c>
      <c r="E21" s="10" t="s">
        <v>228</v>
      </c>
      <c r="F21" s="10" t="s">
        <v>228</v>
      </c>
      <c r="G21" s="10" t="s">
        <v>228</v>
      </c>
      <c r="H21" s="10" t="s">
        <v>228</v>
      </c>
      <c r="I21" s="10" t="s">
        <v>228</v>
      </c>
      <c r="J21" s="89" t="s">
        <v>228</v>
      </c>
      <c r="K21" s="89" t="s">
        <v>228</v>
      </c>
      <c r="L21" s="89">
        <v>3</v>
      </c>
      <c r="M21" s="10" t="s">
        <v>228</v>
      </c>
      <c r="N21" s="10" t="s">
        <v>228</v>
      </c>
      <c r="O21" s="10" t="s">
        <v>228</v>
      </c>
      <c r="Q21" s="19" t="str">
        <f t="shared" si="1"/>
        <v>&lt; 1</v>
      </c>
      <c r="R21" s="19" t="str">
        <f t="shared" si="0"/>
        <v>&lt; 1</v>
      </c>
      <c r="S21" s="19" t="str">
        <f t="shared" si="0"/>
        <v>&lt; 1</v>
      </c>
      <c r="T21" s="19" t="str">
        <f t="shared" si="0"/>
        <v>&lt; 1</v>
      </c>
      <c r="U21" s="19" t="str">
        <f t="shared" si="0"/>
        <v>&lt; 1</v>
      </c>
      <c r="V21" s="19" t="str">
        <f t="shared" si="0"/>
        <v>&lt; 1</v>
      </c>
      <c r="W21" s="19" t="str">
        <f t="shared" si="0"/>
        <v>&lt; 1</v>
      </c>
      <c r="X21" s="19" t="str">
        <f t="shared" si="0"/>
        <v>&lt; 1</v>
      </c>
    </row>
    <row r="22" spans="1:24" ht="14.25" x14ac:dyDescent="0.2">
      <c r="A22" s="25" t="s">
        <v>238</v>
      </c>
      <c r="B22" s="10" t="s">
        <v>228</v>
      </c>
      <c r="C22" s="10" t="s">
        <v>228</v>
      </c>
      <c r="D22" s="10" t="s">
        <v>228</v>
      </c>
      <c r="E22" s="10" t="s">
        <v>228</v>
      </c>
      <c r="F22" s="10" t="s">
        <v>228</v>
      </c>
      <c r="G22" s="10" t="s">
        <v>228</v>
      </c>
      <c r="H22" s="10" t="s">
        <v>228</v>
      </c>
      <c r="I22" s="10" t="s">
        <v>228</v>
      </c>
      <c r="J22" s="89" t="s">
        <v>228</v>
      </c>
      <c r="K22" s="89" t="s">
        <v>228</v>
      </c>
      <c r="L22" s="89" t="s">
        <v>228</v>
      </c>
      <c r="M22" s="10" t="s">
        <v>228</v>
      </c>
      <c r="N22" s="10" t="s">
        <v>228</v>
      </c>
      <c r="O22" s="10" t="s">
        <v>228</v>
      </c>
      <c r="Q22" s="19" t="str">
        <f t="shared" si="1"/>
        <v>&lt; 1</v>
      </c>
      <c r="R22" s="19" t="str">
        <f t="shared" si="0"/>
        <v>&lt; 1</v>
      </c>
      <c r="S22" s="19" t="str">
        <f t="shared" si="0"/>
        <v>&lt; 1</v>
      </c>
      <c r="T22" s="19" t="str">
        <f t="shared" si="0"/>
        <v>&lt; 1</v>
      </c>
      <c r="U22" s="19" t="str">
        <f t="shared" si="0"/>
        <v>&lt; 1</v>
      </c>
      <c r="V22" s="19" t="str">
        <f t="shared" si="0"/>
        <v>&lt; 1</v>
      </c>
      <c r="W22" s="19" t="str">
        <f t="shared" si="0"/>
        <v>&lt; 1</v>
      </c>
      <c r="X22" s="19" t="str">
        <f t="shared" si="0"/>
        <v>&lt; 1</v>
      </c>
    </row>
    <row r="23" spans="1:24" ht="14.25" x14ac:dyDescent="0.2">
      <c r="A23" s="45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24" ht="14.25" x14ac:dyDescent="0.2">
      <c r="A24" s="45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24" x14ac:dyDescent="0.2">
      <c r="A25" s="20" t="s">
        <v>17</v>
      </c>
      <c r="B25" s="4"/>
      <c r="C25" s="4"/>
      <c r="D25" s="4"/>
      <c r="E25" s="4"/>
      <c r="F25" s="4"/>
      <c r="G25" s="4"/>
      <c r="H25" s="10" t="s">
        <v>223</v>
      </c>
      <c r="I25" s="10" t="s">
        <v>223</v>
      </c>
      <c r="J25" s="10"/>
      <c r="K25" s="10"/>
      <c r="L25" s="10"/>
      <c r="M25" s="10" t="s">
        <v>223</v>
      </c>
    </row>
    <row r="26" spans="1:24" ht="14.25" x14ac:dyDescent="0.2">
      <c r="A26" s="29" t="s">
        <v>0</v>
      </c>
      <c r="B26" s="5"/>
      <c r="C26" s="5"/>
      <c r="D26" s="5"/>
      <c r="E26" s="5"/>
      <c r="F26" s="5"/>
      <c r="G26" s="5"/>
      <c r="H26" s="10" t="s">
        <v>20</v>
      </c>
      <c r="I26" s="10" t="s">
        <v>20</v>
      </c>
      <c r="J26" s="10"/>
      <c r="K26" s="10"/>
      <c r="L26" s="10"/>
      <c r="M26" s="10" t="s">
        <v>20</v>
      </c>
    </row>
    <row r="27" spans="1:24" ht="14.25" x14ac:dyDescent="0.2">
      <c r="A27" s="29" t="s">
        <v>1</v>
      </c>
      <c r="B27" s="5"/>
      <c r="C27" s="5"/>
      <c r="D27" s="5"/>
      <c r="E27" s="5"/>
      <c r="F27" s="5"/>
      <c r="G27" s="5"/>
      <c r="H27" s="10" t="s">
        <v>20</v>
      </c>
      <c r="I27" s="10" t="s">
        <v>20</v>
      </c>
      <c r="J27" s="10"/>
      <c r="K27" s="10"/>
      <c r="L27" s="10"/>
      <c r="M27" s="10" t="s">
        <v>20</v>
      </c>
    </row>
    <row r="28" spans="1:24" ht="14.25" x14ac:dyDescent="0.2">
      <c r="A28" s="29" t="s">
        <v>2</v>
      </c>
      <c r="B28" s="5"/>
      <c r="C28" s="5"/>
      <c r="D28" s="5"/>
      <c r="E28" s="5"/>
      <c r="F28" s="5"/>
      <c r="G28" s="5"/>
      <c r="H28" s="10" t="s">
        <v>20</v>
      </c>
      <c r="I28" s="10" t="s">
        <v>20</v>
      </c>
      <c r="J28" s="10"/>
      <c r="K28" s="10"/>
      <c r="L28" s="10"/>
      <c r="M28" s="10" t="s">
        <v>20</v>
      </c>
    </row>
    <row r="29" spans="1:24" ht="14.25" x14ac:dyDescent="0.2">
      <c r="A29" s="29" t="s">
        <v>3</v>
      </c>
      <c r="B29" s="5"/>
      <c r="C29" s="5"/>
      <c r="D29" s="5"/>
      <c r="E29" s="5"/>
      <c r="F29" s="5"/>
      <c r="G29" s="5"/>
      <c r="H29" s="10" t="s">
        <v>20</v>
      </c>
      <c r="I29" s="10" t="s">
        <v>20</v>
      </c>
      <c r="J29" s="10"/>
      <c r="K29" s="10"/>
      <c r="L29" s="10"/>
      <c r="M29" s="10" t="s">
        <v>20</v>
      </c>
    </row>
    <row r="30" spans="1:24" ht="14.25" x14ac:dyDescent="0.2">
      <c r="A30" s="29" t="s">
        <v>4</v>
      </c>
      <c r="B30" s="5"/>
      <c r="C30" s="5"/>
      <c r="D30" s="5"/>
      <c r="E30" s="5"/>
      <c r="F30" s="5"/>
      <c r="G30" s="5"/>
      <c r="H30" s="10" t="s">
        <v>20</v>
      </c>
      <c r="I30" s="10" t="s">
        <v>20</v>
      </c>
      <c r="J30" s="10"/>
      <c r="K30" s="10"/>
      <c r="L30" s="10"/>
      <c r="M30" s="10" t="s">
        <v>20</v>
      </c>
    </row>
    <row r="31" spans="1:24" ht="14.25" x14ac:dyDescent="0.2">
      <c r="A31" s="29" t="s">
        <v>5</v>
      </c>
      <c r="B31" s="5"/>
      <c r="C31" s="5"/>
      <c r="D31" s="5"/>
      <c r="E31" s="5"/>
      <c r="F31" s="5"/>
      <c r="G31" s="5"/>
      <c r="H31" s="10" t="s">
        <v>225</v>
      </c>
      <c r="I31" s="10" t="s">
        <v>225</v>
      </c>
      <c r="J31" s="10"/>
      <c r="K31" s="10"/>
      <c r="L31" s="10"/>
      <c r="M31" s="10" t="s">
        <v>225</v>
      </c>
    </row>
    <row r="32" spans="1:24" ht="14.25" x14ac:dyDescent="0.2">
      <c r="A32" s="63" t="s">
        <v>6</v>
      </c>
      <c r="B32" s="5"/>
      <c r="C32" s="5"/>
      <c r="D32" s="5"/>
      <c r="E32" s="5"/>
      <c r="F32" s="5"/>
      <c r="G32" s="5"/>
      <c r="H32" s="10" t="s">
        <v>226</v>
      </c>
      <c r="I32" s="10" t="s">
        <v>226</v>
      </c>
      <c r="J32" s="10"/>
      <c r="K32" s="10"/>
      <c r="L32" s="10"/>
      <c r="M32" s="10" t="s">
        <v>226</v>
      </c>
    </row>
    <row r="33" spans="1:13" ht="14.25" x14ac:dyDescent="0.2">
      <c r="A33" s="63"/>
      <c r="B33" s="5"/>
      <c r="C33" s="5"/>
      <c r="D33" s="5"/>
      <c r="E33" s="5"/>
      <c r="F33" s="5"/>
      <c r="G33" s="5"/>
      <c r="H33" s="10"/>
      <c r="I33" s="10"/>
      <c r="J33" s="10"/>
      <c r="K33" s="10"/>
      <c r="L33" s="10"/>
      <c r="M33" s="10"/>
    </row>
    <row r="34" spans="1:13" ht="14.25" x14ac:dyDescent="0.2">
      <c r="A34" s="29" t="s">
        <v>7</v>
      </c>
      <c r="B34" s="5"/>
      <c r="C34" s="5"/>
      <c r="D34" s="5"/>
      <c r="E34" s="5"/>
      <c r="F34" s="5"/>
      <c r="G34" s="5"/>
      <c r="H34" s="10" t="s">
        <v>20</v>
      </c>
      <c r="I34" s="10">
        <v>6.8</v>
      </c>
      <c r="J34" s="10"/>
      <c r="K34" s="10"/>
      <c r="L34" s="10"/>
      <c r="M34" s="10" t="s">
        <v>20</v>
      </c>
    </row>
    <row r="35" spans="1:13" ht="14.25" x14ac:dyDescent="0.2">
      <c r="A35" s="29" t="s">
        <v>8</v>
      </c>
      <c r="B35" s="5"/>
      <c r="C35" s="5"/>
      <c r="D35" s="5"/>
      <c r="E35" s="5"/>
      <c r="F35" s="5"/>
      <c r="G35" s="5"/>
      <c r="H35" s="10" t="s">
        <v>20</v>
      </c>
      <c r="I35" s="10" t="s">
        <v>20</v>
      </c>
      <c r="J35" s="10"/>
      <c r="K35" s="10"/>
      <c r="L35" s="10"/>
      <c r="M35" s="10" t="s">
        <v>20</v>
      </c>
    </row>
    <row r="36" spans="1:13" ht="14.25" x14ac:dyDescent="0.2">
      <c r="A36" s="29" t="s">
        <v>9</v>
      </c>
      <c r="B36" s="5"/>
      <c r="C36" s="5"/>
      <c r="D36" s="5"/>
      <c r="E36" s="5"/>
      <c r="F36" s="5"/>
      <c r="G36" s="5"/>
      <c r="H36" s="10" t="s">
        <v>20</v>
      </c>
      <c r="I36" s="10">
        <v>0.64</v>
      </c>
      <c r="J36" s="10"/>
      <c r="K36" s="10"/>
      <c r="L36" s="10"/>
      <c r="M36" s="10" t="s">
        <v>20</v>
      </c>
    </row>
    <row r="37" spans="1:13" ht="14.25" x14ac:dyDescent="0.2">
      <c r="A37" s="29" t="s">
        <v>10</v>
      </c>
      <c r="B37" s="5"/>
      <c r="C37" s="5"/>
      <c r="D37" s="5"/>
      <c r="E37" s="5"/>
      <c r="F37" s="5"/>
      <c r="G37" s="5"/>
      <c r="H37" s="10" t="s">
        <v>20</v>
      </c>
      <c r="I37" s="10" t="s">
        <v>20</v>
      </c>
      <c r="J37" s="10"/>
      <c r="K37" s="10"/>
      <c r="L37" s="10"/>
      <c r="M37" s="10" t="s">
        <v>20</v>
      </c>
    </row>
    <row r="38" spans="1:13" ht="14.25" x14ac:dyDescent="0.2">
      <c r="A38" s="29" t="s">
        <v>11</v>
      </c>
      <c r="B38" s="5"/>
      <c r="C38" s="5"/>
      <c r="D38" s="5"/>
      <c r="E38" s="5"/>
      <c r="F38" s="5"/>
      <c r="G38" s="5"/>
      <c r="H38" s="10" t="s">
        <v>20</v>
      </c>
      <c r="I38" s="10" t="s">
        <v>20</v>
      </c>
      <c r="J38" s="10"/>
      <c r="K38" s="10"/>
      <c r="L38" s="10"/>
      <c r="M38" s="10" t="s">
        <v>20</v>
      </c>
    </row>
    <row r="39" spans="1:13" ht="14.25" x14ac:dyDescent="0.2">
      <c r="A39" s="29" t="s">
        <v>12</v>
      </c>
      <c r="B39" s="5"/>
      <c r="C39" s="5"/>
      <c r="D39" s="5"/>
      <c r="E39" s="5"/>
      <c r="F39" s="5"/>
      <c r="G39" s="5"/>
      <c r="H39" s="10" t="s">
        <v>20</v>
      </c>
      <c r="I39" s="10" t="s">
        <v>20</v>
      </c>
      <c r="J39" s="10"/>
      <c r="K39" s="10"/>
      <c r="L39" s="10"/>
      <c r="M39" s="10" t="s">
        <v>20</v>
      </c>
    </row>
    <row r="40" spans="1:13" ht="14.25" x14ac:dyDescent="0.2">
      <c r="A40" s="29" t="s">
        <v>13</v>
      </c>
      <c r="B40" s="5"/>
      <c r="C40" s="5"/>
      <c r="D40" s="5"/>
      <c r="E40" s="5"/>
      <c r="F40" s="5"/>
      <c r="G40" s="5"/>
      <c r="H40" s="10" t="s">
        <v>20</v>
      </c>
      <c r="I40" s="10" t="s">
        <v>20</v>
      </c>
      <c r="J40" s="10"/>
      <c r="K40" s="10"/>
      <c r="L40" s="10"/>
      <c r="M40" s="10" t="s">
        <v>20</v>
      </c>
    </row>
    <row r="41" spans="1:13" ht="14.25" x14ac:dyDescent="0.2">
      <c r="A41" s="29" t="s">
        <v>14</v>
      </c>
      <c r="B41" s="5"/>
      <c r="C41" s="5"/>
      <c r="D41" s="5"/>
      <c r="E41" s="5"/>
      <c r="F41" s="5"/>
      <c r="G41" s="5"/>
      <c r="H41" s="10" t="s">
        <v>227</v>
      </c>
      <c r="I41" s="10" t="s">
        <v>227</v>
      </c>
      <c r="J41" s="10"/>
      <c r="K41" s="10"/>
      <c r="L41" s="10"/>
      <c r="M41" s="10" t="s">
        <v>227</v>
      </c>
    </row>
    <row r="42" spans="1:13" ht="14.25" x14ac:dyDescent="0.2">
      <c r="A42" s="29" t="s">
        <v>15</v>
      </c>
      <c r="B42" s="5"/>
      <c r="C42" s="5"/>
      <c r="D42" s="5"/>
      <c r="E42" s="5"/>
      <c r="F42" s="5"/>
      <c r="G42" s="5"/>
      <c r="H42" s="10" t="s">
        <v>227</v>
      </c>
      <c r="I42" s="10" t="s">
        <v>227</v>
      </c>
      <c r="J42" s="10"/>
      <c r="K42" s="10"/>
      <c r="L42" s="10"/>
      <c r="M42" s="10" t="s">
        <v>227</v>
      </c>
    </row>
    <row r="43" spans="1:13" ht="14.25" x14ac:dyDescent="0.2">
      <c r="A43" s="29" t="s">
        <v>16</v>
      </c>
      <c r="B43" s="5"/>
      <c r="C43" s="5"/>
      <c r="D43" s="5"/>
      <c r="E43" s="5"/>
      <c r="F43" s="5"/>
      <c r="G43" s="5"/>
      <c r="H43" s="10" t="s">
        <v>226</v>
      </c>
      <c r="I43" s="10" t="s">
        <v>226</v>
      </c>
      <c r="J43" s="10"/>
      <c r="K43" s="10"/>
      <c r="L43" s="10"/>
      <c r="M43" s="10" t="s">
        <v>226</v>
      </c>
    </row>
  </sheetData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42"/>
  <sheetViews>
    <sheetView zoomScaleNormal="100" workbookViewId="0">
      <selection activeCell="G28" sqref="G28"/>
    </sheetView>
  </sheetViews>
  <sheetFormatPr defaultColWidth="11.5703125" defaultRowHeight="12.75" x14ac:dyDescent="0.2"/>
  <cols>
    <col min="1" max="1" width="24.85546875" style="55" customWidth="1"/>
    <col min="2" max="2" width="14.7109375" style="55" customWidth="1"/>
    <col min="3" max="3" width="14" style="55" customWidth="1"/>
    <col min="4" max="4" width="13.140625" style="55" customWidth="1"/>
    <col min="5" max="24" width="12.7109375" style="55" customWidth="1"/>
    <col min="25" max="16384" width="11.5703125" style="55"/>
  </cols>
  <sheetData>
    <row r="1" spans="1:60" x14ac:dyDescent="0.2">
      <c r="B1" s="84" t="s">
        <v>162</v>
      </c>
      <c r="C1" s="84" t="s">
        <v>162</v>
      </c>
      <c r="D1" s="84" t="s">
        <v>162</v>
      </c>
      <c r="E1" s="55" t="s">
        <v>261</v>
      </c>
      <c r="Z1" s="55" t="s">
        <v>262</v>
      </c>
      <c r="AR1" s="55" t="s">
        <v>263</v>
      </c>
    </row>
    <row r="2" spans="1:60" s="54" customFormat="1" x14ac:dyDescent="0.2">
      <c r="A2" s="23" t="s">
        <v>18</v>
      </c>
      <c r="B2" s="84"/>
      <c r="C2" s="84"/>
      <c r="D2" s="84"/>
      <c r="E2" s="16" t="s">
        <v>162</v>
      </c>
      <c r="F2" s="16" t="s">
        <v>162</v>
      </c>
      <c r="G2" s="16" t="s">
        <v>162</v>
      </c>
      <c r="H2" s="16" t="s">
        <v>162</v>
      </c>
      <c r="I2" s="16" t="s">
        <v>162</v>
      </c>
      <c r="J2" s="16" t="s">
        <v>162</v>
      </c>
      <c r="K2" s="16" t="s">
        <v>162</v>
      </c>
      <c r="L2" s="16" t="s">
        <v>162</v>
      </c>
      <c r="M2" s="16" t="s">
        <v>162</v>
      </c>
      <c r="N2" s="16" t="s">
        <v>162</v>
      </c>
      <c r="O2" s="16" t="s">
        <v>162</v>
      </c>
      <c r="P2" s="16" t="s">
        <v>162</v>
      </c>
      <c r="Q2" s="16" t="s">
        <v>162</v>
      </c>
      <c r="R2" s="16" t="s">
        <v>162</v>
      </c>
      <c r="S2" s="16" t="s">
        <v>162</v>
      </c>
      <c r="T2" s="16" t="s">
        <v>162</v>
      </c>
      <c r="U2" s="16" t="s">
        <v>162</v>
      </c>
      <c r="V2" s="16" t="s">
        <v>162</v>
      </c>
      <c r="W2" s="16" t="s">
        <v>162</v>
      </c>
      <c r="X2" s="16" t="s">
        <v>162</v>
      </c>
      <c r="Z2" s="16" t="s">
        <v>162</v>
      </c>
      <c r="AA2" s="16" t="s">
        <v>162</v>
      </c>
      <c r="AB2" s="16" t="s">
        <v>162</v>
      </c>
      <c r="AC2" s="16" t="s">
        <v>162</v>
      </c>
      <c r="AD2" s="16" t="s">
        <v>162</v>
      </c>
      <c r="AE2" s="16" t="s">
        <v>162</v>
      </c>
      <c r="AF2" s="16" t="s">
        <v>162</v>
      </c>
      <c r="AG2" s="16" t="s">
        <v>162</v>
      </c>
      <c r="AH2" s="16" t="s">
        <v>162</v>
      </c>
      <c r="AI2" s="16" t="s">
        <v>162</v>
      </c>
      <c r="AJ2" s="16" t="s">
        <v>162</v>
      </c>
      <c r="AK2" s="16" t="s">
        <v>162</v>
      </c>
      <c r="AL2" s="16" t="s">
        <v>162</v>
      </c>
      <c r="AM2" s="16" t="s">
        <v>162</v>
      </c>
      <c r="AN2" s="16" t="s">
        <v>162</v>
      </c>
      <c r="AO2" s="16" t="s">
        <v>162</v>
      </c>
      <c r="AP2" s="16" t="s">
        <v>162</v>
      </c>
      <c r="AR2" s="16" t="s">
        <v>162</v>
      </c>
      <c r="AS2" s="16" t="s">
        <v>162</v>
      </c>
      <c r="AT2" s="16" t="s">
        <v>162</v>
      </c>
      <c r="AU2" s="16" t="s">
        <v>162</v>
      </c>
      <c r="AV2" s="16" t="s">
        <v>162</v>
      </c>
      <c r="AW2" s="16" t="s">
        <v>162</v>
      </c>
      <c r="AX2" s="16" t="s">
        <v>162</v>
      </c>
      <c r="AY2" s="16" t="s">
        <v>162</v>
      </c>
      <c r="AZ2" s="16" t="s">
        <v>162</v>
      </c>
      <c r="BA2" s="16" t="s">
        <v>162</v>
      </c>
      <c r="BB2" s="16" t="s">
        <v>162</v>
      </c>
      <c r="BC2" s="16" t="s">
        <v>162</v>
      </c>
      <c r="BD2" s="16" t="s">
        <v>162</v>
      </c>
      <c r="BE2" s="16" t="s">
        <v>162</v>
      </c>
      <c r="BF2" s="16" t="s">
        <v>162</v>
      </c>
      <c r="BG2" s="16" t="s">
        <v>162</v>
      </c>
      <c r="BH2" s="16" t="s">
        <v>162</v>
      </c>
    </row>
    <row r="3" spans="1:60" x14ac:dyDescent="0.2">
      <c r="A3" s="23" t="s">
        <v>22</v>
      </c>
      <c r="B3" s="85" t="s">
        <v>322</v>
      </c>
      <c r="C3" s="85" t="s">
        <v>323</v>
      </c>
      <c r="D3" s="85" t="s">
        <v>324</v>
      </c>
      <c r="E3" s="16" t="s">
        <v>146</v>
      </c>
      <c r="F3" s="16" t="s">
        <v>155</v>
      </c>
      <c r="G3" s="16" t="s">
        <v>156</v>
      </c>
      <c r="H3" s="16" t="s">
        <v>157</v>
      </c>
      <c r="I3" s="16" t="s">
        <v>158</v>
      </c>
      <c r="J3" s="16" t="s">
        <v>159</v>
      </c>
      <c r="K3" s="16" t="s">
        <v>160</v>
      </c>
      <c r="L3" s="16" t="s">
        <v>161</v>
      </c>
      <c r="M3" s="16" t="s">
        <v>171</v>
      </c>
      <c r="N3" s="16" t="s">
        <v>173</v>
      </c>
      <c r="O3" s="16" t="s">
        <v>185</v>
      </c>
      <c r="P3" s="16" t="s">
        <v>175</v>
      </c>
      <c r="Q3" s="16" t="s">
        <v>177</v>
      </c>
      <c r="R3" s="16" t="s">
        <v>179</v>
      </c>
      <c r="S3" s="16" t="s">
        <v>184</v>
      </c>
      <c r="T3" s="16" t="s">
        <v>181</v>
      </c>
      <c r="U3" s="16" t="s">
        <v>183</v>
      </c>
      <c r="V3" s="16" t="s">
        <v>200</v>
      </c>
      <c r="W3" s="16" t="s">
        <v>200</v>
      </c>
      <c r="X3" s="16" t="s">
        <v>200</v>
      </c>
      <c r="Z3" s="16" t="s">
        <v>146</v>
      </c>
      <c r="AA3" s="16" t="s">
        <v>155</v>
      </c>
      <c r="AB3" s="16" t="s">
        <v>156</v>
      </c>
      <c r="AC3" s="16" t="s">
        <v>157</v>
      </c>
      <c r="AD3" s="16" t="s">
        <v>158</v>
      </c>
      <c r="AE3" s="16" t="s">
        <v>159</v>
      </c>
      <c r="AF3" s="16" t="s">
        <v>160</v>
      </c>
      <c r="AG3" s="16" t="s">
        <v>161</v>
      </c>
      <c r="AH3" s="16" t="s">
        <v>171</v>
      </c>
      <c r="AI3" s="16" t="s">
        <v>173</v>
      </c>
      <c r="AJ3" s="16" t="s">
        <v>185</v>
      </c>
      <c r="AK3" s="16" t="s">
        <v>175</v>
      </c>
      <c r="AL3" s="16" t="s">
        <v>177</v>
      </c>
      <c r="AM3" s="16" t="s">
        <v>179</v>
      </c>
      <c r="AN3" s="16" t="s">
        <v>184</v>
      </c>
      <c r="AO3" s="16" t="s">
        <v>181</v>
      </c>
      <c r="AP3" s="16" t="s">
        <v>183</v>
      </c>
      <c r="AR3" s="16" t="s">
        <v>146</v>
      </c>
      <c r="AS3" s="16" t="s">
        <v>155</v>
      </c>
      <c r="AT3" s="16" t="s">
        <v>156</v>
      </c>
      <c r="AU3" s="16" t="s">
        <v>157</v>
      </c>
      <c r="AV3" s="16" t="s">
        <v>158</v>
      </c>
      <c r="AW3" s="16" t="s">
        <v>159</v>
      </c>
      <c r="AX3" s="16" t="s">
        <v>160</v>
      </c>
      <c r="AY3" s="16" t="s">
        <v>161</v>
      </c>
      <c r="AZ3" s="16" t="s">
        <v>171</v>
      </c>
      <c r="BA3" s="16" t="s">
        <v>173</v>
      </c>
      <c r="BB3" s="16" t="s">
        <v>185</v>
      </c>
      <c r="BC3" s="16" t="s">
        <v>175</v>
      </c>
      <c r="BD3" s="16" t="s">
        <v>177</v>
      </c>
      <c r="BE3" s="16" t="s">
        <v>179</v>
      </c>
      <c r="BF3" s="16" t="s">
        <v>184</v>
      </c>
      <c r="BG3" s="16" t="s">
        <v>181</v>
      </c>
      <c r="BH3" s="16" t="s">
        <v>183</v>
      </c>
    </row>
    <row r="4" spans="1:60" x14ac:dyDescent="0.2">
      <c r="A4" s="20" t="s">
        <v>19</v>
      </c>
      <c r="B4" s="84" t="s">
        <v>328</v>
      </c>
      <c r="C4" s="84" t="s">
        <v>329</v>
      </c>
      <c r="D4" s="84" t="s">
        <v>330</v>
      </c>
      <c r="E4" s="10" t="s">
        <v>163</v>
      </c>
      <c r="F4" s="10" t="s">
        <v>164</v>
      </c>
      <c r="G4" s="10" t="s">
        <v>165</v>
      </c>
      <c r="H4" s="10" t="s">
        <v>166</v>
      </c>
      <c r="I4" s="10" t="s">
        <v>167</v>
      </c>
      <c r="J4" s="10" t="s">
        <v>168</v>
      </c>
      <c r="K4" s="10" t="s">
        <v>169</v>
      </c>
      <c r="L4" s="10" t="s">
        <v>170</v>
      </c>
      <c r="M4" s="10" t="s">
        <v>172</v>
      </c>
      <c r="N4" s="10" t="s">
        <v>174</v>
      </c>
      <c r="O4" s="10" t="s">
        <v>176</v>
      </c>
      <c r="P4" s="10" t="s">
        <v>178</v>
      </c>
      <c r="Q4" s="10" t="s">
        <v>180</v>
      </c>
      <c r="R4" s="10" t="s">
        <v>182</v>
      </c>
      <c r="S4" s="10" t="s">
        <v>186</v>
      </c>
      <c r="T4" s="10" t="s">
        <v>187</v>
      </c>
      <c r="U4" s="10" t="s">
        <v>188</v>
      </c>
      <c r="V4" s="10" t="s">
        <v>206</v>
      </c>
      <c r="W4" s="10" t="s">
        <v>207</v>
      </c>
      <c r="X4" s="10" t="s">
        <v>208</v>
      </c>
      <c r="Z4" s="10" t="s">
        <v>163</v>
      </c>
      <c r="AA4" s="10" t="s">
        <v>164</v>
      </c>
      <c r="AB4" s="10" t="s">
        <v>165</v>
      </c>
      <c r="AC4" s="10" t="s">
        <v>166</v>
      </c>
      <c r="AD4" s="10" t="s">
        <v>167</v>
      </c>
      <c r="AE4" s="10" t="s">
        <v>168</v>
      </c>
      <c r="AF4" s="10" t="s">
        <v>169</v>
      </c>
      <c r="AG4" s="10" t="s">
        <v>170</v>
      </c>
      <c r="AH4" s="10" t="s">
        <v>172</v>
      </c>
      <c r="AI4" s="10" t="s">
        <v>174</v>
      </c>
      <c r="AJ4" s="10" t="s">
        <v>176</v>
      </c>
      <c r="AK4" s="10" t="s">
        <v>178</v>
      </c>
      <c r="AL4" s="10" t="s">
        <v>180</v>
      </c>
      <c r="AM4" s="10" t="s">
        <v>182</v>
      </c>
      <c r="AN4" s="10" t="s">
        <v>186</v>
      </c>
      <c r="AO4" s="10" t="s">
        <v>187</v>
      </c>
      <c r="AP4" s="10" t="s">
        <v>188</v>
      </c>
      <c r="AR4" s="10" t="s">
        <v>163</v>
      </c>
      <c r="AS4" s="10" t="s">
        <v>164</v>
      </c>
      <c r="AT4" s="10" t="s">
        <v>165</v>
      </c>
      <c r="AU4" s="10" t="s">
        <v>166</v>
      </c>
      <c r="AV4" s="10" t="s">
        <v>167</v>
      </c>
      <c r="AW4" s="10" t="s">
        <v>168</v>
      </c>
      <c r="AX4" s="10" t="s">
        <v>169</v>
      </c>
      <c r="AY4" s="10" t="s">
        <v>170</v>
      </c>
      <c r="AZ4" s="10" t="s">
        <v>172</v>
      </c>
      <c r="BA4" s="10" t="s">
        <v>174</v>
      </c>
      <c r="BB4" s="10" t="s">
        <v>176</v>
      </c>
      <c r="BC4" s="10" t="s">
        <v>178</v>
      </c>
      <c r="BD4" s="10" t="s">
        <v>180</v>
      </c>
      <c r="BE4" s="10" t="s">
        <v>182</v>
      </c>
      <c r="BF4" s="10" t="s">
        <v>186</v>
      </c>
      <c r="BG4" s="10" t="s">
        <v>187</v>
      </c>
      <c r="BH4" s="10" t="s">
        <v>188</v>
      </c>
    </row>
    <row r="5" spans="1:60" x14ac:dyDescent="0.2">
      <c r="A5" s="20" t="s">
        <v>17</v>
      </c>
      <c r="B5" s="84" t="s">
        <v>224</v>
      </c>
      <c r="C5" s="84" t="s">
        <v>224</v>
      </c>
      <c r="D5" s="84" t="s">
        <v>224</v>
      </c>
      <c r="E5" s="10" t="s">
        <v>224</v>
      </c>
      <c r="F5" s="10" t="s">
        <v>224</v>
      </c>
      <c r="G5" s="10" t="s">
        <v>224</v>
      </c>
      <c r="H5" s="10" t="s">
        <v>224</v>
      </c>
      <c r="I5" s="10" t="s">
        <v>224</v>
      </c>
      <c r="J5" s="10" t="s">
        <v>224</v>
      </c>
      <c r="K5" s="10" t="s">
        <v>224</v>
      </c>
      <c r="L5" s="10" t="s">
        <v>224</v>
      </c>
      <c r="M5" s="10" t="s">
        <v>224</v>
      </c>
      <c r="N5" s="10" t="s">
        <v>224</v>
      </c>
      <c r="O5" s="10" t="s">
        <v>224</v>
      </c>
      <c r="P5" s="10" t="s">
        <v>224</v>
      </c>
      <c r="Q5" s="10" t="s">
        <v>224</v>
      </c>
      <c r="R5" s="10" t="s">
        <v>224</v>
      </c>
      <c r="S5" s="10" t="s">
        <v>224</v>
      </c>
      <c r="T5" s="10" t="s">
        <v>224</v>
      </c>
      <c r="U5" s="10" t="s">
        <v>224</v>
      </c>
      <c r="V5" s="10" t="s">
        <v>224</v>
      </c>
      <c r="W5" s="10" t="s">
        <v>144</v>
      </c>
      <c r="X5" s="10" t="s">
        <v>144</v>
      </c>
      <c r="Z5" s="10" t="s">
        <v>224</v>
      </c>
      <c r="AA5" s="10" t="s">
        <v>224</v>
      </c>
      <c r="AB5" s="10" t="s">
        <v>224</v>
      </c>
      <c r="AC5" s="10" t="s">
        <v>224</v>
      </c>
      <c r="AD5" s="10" t="s">
        <v>224</v>
      </c>
      <c r="AE5" s="10" t="s">
        <v>224</v>
      </c>
      <c r="AF5" s="10" t="s">
        <v>224</v>
      </c>
      <c r="AG5" s="10" t="s">
        <v>224</v>
      </c>
      <c r="AH5" s="10" t="s">
        <v>224</v>
      </c>
      <c r="AI5" s="10" t="s">
        <v>224</v>
      </c>
      <c r="AJ5" s="10" t="s">
        <v>224</v>
      </c>
      <c r="AK5" s="10" t="s">
        <v>224</v>
      </c>
      <c r="AL5" s="10" t="s">
        <v>224</v>
      </c>
      <c r="AM5" s="10" t="s">
        <v>224</v>
      </c>
      <c r="AN5" s="10" t="s">
        <v>224</v>
      </c>
      <c r="AO5" s="10" t="s">
        <v>224</v>
      </c>
      <c r="AP5" s="10" t="s">
        <v>224</v>
      </c>
      <c r="AR5" s="10" t="s">
        <v>260</v>
      </c>
      <c r="AS5" s="10" t="s">
        <v>260</v>
      </c>
      <c r="AT5" s="10" t="s">
        <v>260</v>
      </c>
      <c r="AU5" s="10" t="s">
        <v>260</v>
      </c>
      <c r="AV5" s="10" t="s">
        <v>260</v>
      </c>
      <c r="AW5" s="10" t="s">
        <v>260</v>
      </c>
      <c r="AX5" s="10" t="s">
        <v>260</v>
      </c>
      <c r="AY5" s="10" t="s">
        <v>260</v>
      </c>
      <c r="AZ5" s="10" t="s">
        <v>260</v>
      </c>
      <c r="BA5" s="10" t="s">
        <v>260</v>
      </c>
      <c r="BB5" s="10" t="s">
        <v>260</v>
      </c>
      <c r="BC5" s="10" t="s">
        <v>260</v>
      </c>
      <c r="BD5" s="10" t="s">
        <v>260</v>
      </c>
      <c r="BE5" s="10" t="s">
        <v>260</v>
      </c>
      <c r="BF5" s="10" t="s">
        <v>260</v>
      </c>
      <c r="BG5" s="10" t="s">
        <v>260</v>
      </c>
      <c r="BH5" s="10" t="s">
        <v>260</v>
      </c>
    </row>
    <row r="6" spans="1:60" x14ac:dyDescent="0.2">
      <c r="A6" s="20"/>
      <c r="B6" s="84"/>
      <c r="C6" s="84"/>
      <c r="D6" s="8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60" ht="14.25" x14ac:dyDescent="0.2">
      <c r="A7" s="25" t="s">
        <v>25</v>
      </c>
      <c r="B7" s="86">
        <v>9.1999999999999993</v>
      </c>
      <c r="C7" s="86">
        <v>9.8000000000000007</v>
      </c>
      <c r="D7" s="86">
        <v>12</v>
      </c>
      <c r="E7" s="10" t="s">
        <v>242</v>
      </c>
      <c r="F7" s="10" t="s">
        <v>251</v>
      </c>
      <c r="G7" s="10">
        <v>12</v>
      </c>
      <c r="H7" s="10">
        <v>8.6999999999999993</v>
      </c>
      <c r="I7" s="10">
        <v>16</v>
      </c>
      <c r="J7" s="10">
        <v>8.4</v>
      </c>
      <c r="K7" s="10">
        <v>19</v>
      </c>
      <c r="L7" s="10">
        <v>11</v>
      </c>
      <c r="M7" s="10" t="s">
        <v>241</v>
      </c>
      <c r="N7" s="10" t="s">
        <v>251</v>
      </c>
      <c r="O7" s="10" t="s">
        <v>252</v>
      </c>
      <c r="P7" s="10" t="s">
        <v>252</v>
      </c>
      <c r="Q7" s="10">
        <v>15</v>
      </c>
      <c r="R7" s="10">
        <v>17</v>
      </c>
      <c r="S7" s="10">
        <v>15</v>
      </c>
      <c r="T7" s="10">
        <v>10</v>
      </c>
      <c r="U7" s="10">
        <v>11</v>
      </c>
      <c r="V7" s="65">
        <v>2.5</v>
      </c>
      <c r="W7" s="10">
        <v>7.3</v>
      </c>
      <c r="X7" s="18">
        <v>6</v>
      </c>
      <c r="Z7" s="55" t="str">
        <f>IF(ISNUMBER(E7),(E7-(AVERAGE($V7:$X7))),E7)</f>
        <v>&lt; 5</v>
      </c>
      <c r="AA7" s="55" t="str">
        <f t="shared" ref="AA7:AO7" si="0">IF(ISNUMBER(F7),(F7-(AVERAGE($V7:$X7))),F7)</f>
        <v>&lt; 8</v>
      </c>
      <c r="AB7" s="55">
        <f t="shared" si="0"/>
        <v>6.7333333333333334</v>
      </c>
      <c r="AC7" s="55">
        <f t="shared" si="0"/>
        <v>3.4333333333333327</v>
      </c>
      <c r="AD7" s="55">
        <f t="shared" si="0"/>
        <v>10.733333333333334</v>
      </c>
      <c r="AE7" s="55">
        <f t="shared" si="0"/>
        <v>3.1333333333333337</v>
      </c>
      <c r="AF7" s="55">
        <f t="shared" si="0"/>
        <v>13.733333333333334</v>
      </c>
      <c r="AG7" s="55">
        <f t="shared" si="0"/>
        <v>5.7333333333333334</v>
      </c>
      <c r="AH7" s="55" t="str">
        <f t="shared" si="0"/>
        <v>&lt; 6</v>
      </c>
      <c r="AI7" s="55" t="str">
        <f t="shared" si="0"/>
        <v>&lt; 8</v>
      </c>
      <c r="AJ7" s="55" t="str">
        <f t="shared" si="0"/>
        <v>&lt; 7</v>
      </c>
      <c r="AK7" s="55" t="str">
        <f t="shared" si="0"/>
        <v>&lt; 7</v>
      </c>
      <c r="AL7" s="55">
        <f t="shared" si="0"/>
        <v>9.7333333333333343</v>
      </c>
      <c r="AM7" s="55">
        <f t="shared" si="0"/>
        <v>11.733333333333334</v>
      </c>
      <c r="AN7" s="55">
        <f t="shared" si="0"/>
        <v>9.7333333333333343</v>
      </c>
      <c r="AO7" s="55">
        <f t="shared" si="0"/>
        <v>4.7333333333333334</v>
      </c>
      <c r="AP7" s="55">
        <f>IF(ISNUMBER(U7),(U7-(AVERAGE($V7:$X7))),U7)</f>
        <v>5.7333333333333334</v>
      </c>
      <c r="AR7" s="55" t="str">
        <f>IF(ISNUMBER(Z7),Z7*2,Z7)</f>
        <v>&lt; 5</v>
      </c>
      <c r="AS7" s="55" t="str">
        <f t="shared" ref="AS7:BH22" si="1">IF(ISNUMBER(AA7),AA7*2,AA7)</f>
        <v>&lt; 8</v>
      </c>
      <c r="AT7" s="55">
        <f t="shared" si="1"/>
        <v>13.466666666666667</v>
      </c>
      <c r="AU7" s="55">
        <f t="shared" si="1"/>
        <v>6.8666666666666654</v>
      </c>
      <c r="AV7" s="55">
        <f t="shared" si="1"/>
        <v>21.466666666666669</v>
      </c>
      <c r="AW7" s="55">
        <f t="shared" si="1"/>
        <v>6.2666666666666675</v>
      </c>
      <c r="AX7" s="55">
        <f t="shared" si="1"/>
        <v>27.466666666666669</v>
      </c>
      <c r="AY7" s="55">
        <f t="shared" si="1"/>
        <v>11.466666666666667</v>
      </c>
      <c r="AZ7" s="55" t="str">
        <f t="shared" si="1"/>
        <v>&lt; 6</v>
      </c>
      <c r="BA7" s="55" t="str">
        <f t="shared" si="1"/>
        <v>&lt; 8</v>
      </c>
      <c r="BB7" s="55" t="str">
        <f t="shared" si="1"/>
        <v>&lt; 7</v>
      </c>
      <c r="BC7" s="55" t="str">
        <f t="shared" si="1"/>
        <v>&lt; 7</v>
      </c>
      <c r="BD7" s="55">
        <f t="shared" si="1"/>
        <v>19.466666666666669</v>
      </c>
      <c r="BE7" s="55">
        <f t="shared" si="1"/>
        <v>23.466666666666669</v>
      </c>
      <c r="BF7" s="55">
        <f t="shared" si="1"/>
        <v>19.466666666666669</v>
      </c>
      <c r="BG7" s="55">
        <f t="shared" si="1"/>
        <v>9.4666666666666668</v>
      </c>
      <c r="BH7" s="55">
        <f t="shared" si="1"/>
        <v>11.466666666666667</v>
      </c>
    </row>
    <row r="8" spans="1:60" ht="14.25" x14ac:dyDescent="0.2">
      <c r="A8" s="25" t="s">
        <v>24</v>
      </c>
      <c r="B8" s="89">
        <v>13</v>
      </c>
      <c r="C8" s="89">
        <v>5</v>
      </c>
      <c r="D8" s="89">
        <v>25</v>
      </c>
      <c r="E8" s="10" t="s">
        <v>243</v>
      </c>
      <c r="F8" s="10" t="s">
        <v>240</v>
      </c>
      <c r="G8" s="10" t="s">
        <v>243</v>
      </c>
      <c r="H8" s="18" t="s">
        <v>240</v>
      </c>
      <c r="I8" s="10">
        <v>15</v>
      </c>
      <c r="J8" s="10">
        <v>2.9</v>
      </c>
      <c r="K8" s="10">
        <v>8.6</v>
      </c>
      <c r="L8" s="10">
        <v>6.9</v>
      </c>
      <c r="M8" s="10" t="s">
        <v>243</v>
      </c>
      <c r="N8" s="18" t="s">
        <v>253</v>
      </c>
      <c r="O8" s="10" t="s">
        <v>254</v>
      </c>
      <c r="P8" s="10" t="s">
        <v>255</v>
      </c>
      <c r="Q8" s="10">
        <v>7.1</v>
      </c>
      <c r="R8" s="10">
        <v>21</v>
      </c>
      <c r="S8" s="10">
        <v>4.3</v>
      </c>
      <c r="T8" s="10">
        <v>6.5</v>
      </c>
      <c r="U8" s="10">
        <v>5.6</v>
      </c>
      <c r="V8" s="10" t="s">
        <v>240</v>
      </c>
      <c r="W8" s="10" t="s">
        <v>240</v>
      </c>
      <c r="X8" s="10" t="s">
        <v>240</v>
      </c>
      <c r="Z8" s="55" t="str">
        <f>E8</f>
        <v>&lt; 3</v>
      </c>
      <c r="AA8" s="55" t="str">
        <f t="shared" ref="AA8:AP22" si="2">F8</f>
        <v>&lt; 2</v>
      </c>
      <c r="AB8" s="55" t="str">
        <f t="shared" si="2"/>
        <v>&lt; 3</v>
      </c>
      <c r="AC8" s="55" t="str">
        <f t="shared" si="2"/>
        <v>&lt; 2</v>
      </c>
      <c r="AD8" s="55">
        <f t="shared" si="2"/>
        <v>15</v>
      </c>
      <c r="AE8" s="55">
        <f t="shared" si="2"/>
        <v>2.9</v>
      </c>
      <c r="AF8" s="55">
        <f t="shared" si="2"/>
        <v>8.6</v>
      </c>
      <c r="AG8" s="55">
        <f t="shared" si="2"/>
        <v>6.9</v>
      </c>
      <c r="AH8" s="55" t="str">
        <f t="shared" si="2"/>
        <v>&lt; 3</v>
      </c>
      <c r="AI8" s="55" t="str">
        <f t="shared" si="2"/>
        <v>&lt; 4 / 6</v>
      </c>
      <c r="AJ8" s="55" t="str">
        <f t="shared" si="2"/>
        <v>&lt; 3 /5,4</v>
      </c>
      <c r="AK8" s="55" t="str">
        <f t="shared" si="2"/>
        <v>&lt; 3 / 4,1</v>
      </c>
      <c r="AL8" s="55">
        <f t="shared" si="2"/>
        <v>7.1</v>
      </c>
      <c r="AM8" s="55">
        <f t="shared" si="2"/>
        <v>21</v>
      </c>
      <c r="AN8" s="55">
        <f t="shared" si="2"/>
        <v>4.3</v>
      </c>
      <c r="AO8" s="55">
        <f t="shared" si="2"/>
        <v>6.5</v>
      </c>
      <c r="AP8" s="55">
        <f t="shared" si="2"/>
        <v>5.6</v>
      </c>
      <c r="AR8" s="55" t="str">
        <f t="shared" ref="AR8:AR22" si="3">IF(ISNUMBER(Z8),Z8*2,Z8)</f>
        <v>&lt; 3</v>
      </c>
      <c r="AS8" s="55" t="str">
        <f t="shared" si="1"/>
        <v>&lt; 2</v>
      </c>
      <c r="AT8" s="55" t="str">
        <f t="shared" si="1"/>
        <v>&lt; 3</v>
      </c>
      <c r="AU8" s="55" t="str">
        <f t="shared" si="1"/>
        <v>&lt; 2</v>
      </c>
      <c r="AV8" s="55">
        <f t="shared" si="1"/>
        <v>30</v>
      </c>
      <c r="AW8" s="55">
        <f t="shared" si="1"/>
        <v>5.8</v>
      </c>
      <c r="AX8" s="55">
        <f t="shared" si="1"/>
        <v>17.2</v>
      </c>
      <c r="AY8" s="55">
        <f t="shared" si="1"/>
        <v>13.8</v>
      </c>
      <c r="AZ8" s="55" t="str">
        <f t="shared" si="1"/>
        <v>&lt; 3</v>
      </c>
      <c r="BA8" s="55" t="str">
        <f t="shared" si="1"/>
        <v>&lt; 4 / 6</v>
      </c>
      <c r="BB8" s="55" t="str">
        <f t="shared" si="1"/>
        <v>&lt; 3 /5,4</v>
      </c>
      <c r="BC8" s="55" t="str">
        <f t="shared" si="1"/>
        <v>&lt; 3 / 4,1</v>
      </c>
      <c r="BD8" s="55">
        <f t="shared" si="1"/>
        <v>14.2</v>
      </c>
      <c r="BE8" s="55">
        <f t="shared" si="1"/>
        <v>42</v>
      </c>
      <c r="BF8" s="55">
        <f t="shared" si="1"/>
        <v>8.6</v>
      </c>
      <c r="BG8" s="55">
        <f t="shared" si="1"/>
        <v>13</v>
      </c>
      <c r="BH8" s="55">
        <f t="shared" si="1"/>
        <v>11.2</v>
      </c>
    </row>
    <row r="9" spans="1:60" ht="14.25" x14ac:dyDescent="0.2">
      <c r="A9" s="25" t="s">
        <v>26</v>
      </c>
      <c r="B9" s="89" t="s">
        <v>240</v>
      </c>
      <c r="C9" s="89" t="s">
        <v>240</v>
      </c>
      <c r="D9" s="89">
        <v>4</v>
      </c>
      <c r="E9" s="10" t="s">
        <v>240</v>
      </c>
      <c r="F9" s="10" t="s">
        <v>240</v>
      </c>
      <c r="G9" s="10" t="s">
        <v>240</v>
      </c>
      <c r="H9" s="10" t="s">
        <v>240</v>
      </c>
      <c r="I9" s="10">
        <v>5.3</v>
      </c>
      <c r="J9" s="10" t="s">
        <v>240</v>
      </c>
      <c r="K9" s="10" t="s">
        <v>240</v>
      </c>
      <c r="L9" s="10" t="s">
        <v>240</v>
      </c>
      <c r="M9" s="10" t="s">
        <v>240</v>
      </c>
      <c r="N9" s="10" t="s">
        <v>240</v>
      </c>
      <c r="O9" s="10" t="s">
        <v>240</v>
      </c>
      <c r="P9" s="10" t="s">
        <v>240</v>
      </c>
      <c r="Q9" s="10">
        <v>3.1</v>
      </c>
      <c r="R9" s="10">
        <v>5.3</v>
      </c>
      <c r="S9" s="10">
        <v>2.9</v>
      </c>
      <c r="T9" s="10" t="s">
        <v>240</v>
      </c>
      <c r="U9" s="10">
        <v>2.2999999999999998</v>
      </c>
      <c r="V9" s="10" t="s">
        <v>240</v>
      </c>
      <c r="W9" s="10" t="s">
        <v>240</v>
      </c>
      <c r="X9" s="10" t="s">
        <v>240</v>
      </c>
      <c r="Z9" s="55" t="str">
        <f t="shared" ref="Z9:Z22" si="4">E9</f>
        <v>&lt; 2</v>
      </c>
      <c r="AA9" s="55" t="str">
        <f t="shared" si="2"/>
        <v>&lt; 2</v>
      </c>
      <c r="AB9" s="55" t="str">
        <f t="shared" si="2"/>
        <v>&lt; 2</v>
      </c>
      <c r="AC9" s="55" t="str">
        <f t="shared" si="2"/>
        <v>&lt; 2</v>
      </c>
      <c r="AD9" s="55">
        <f t="shared" si="2"/>
        <v>5.3</v>
      </c>
      <c r="AE9" s="55" t="str">
        <f t="shared" si="2"/>
        <v>&lt; 2</v>
      </c>
      <c r="AF9" s="55" t="str">
        <f t="shared" si="2"/>
        <v>&lt; 2</v>
      </c>
      <c r="AG9" s="55" t="str">
        <f t="shared" si="2"/>
        <v>&lt; 2</v>
      </c>
      <c r="AH9" s="55" t="str">
        <f t="shared" si="2"/>
        <v>&lt; 2</v>
      </c>
      <c r="AI9" s="55" t="str">
        <f t="shared" si="2"/>
        <v>&lt; 2</v>
      </c>
      <c r="AJ9" s="55" t="str">
        <f t="shared" si="2"/>
        <v>&lt; 2</v>
      </c>
      <c r="AK9" s="55" t="str">
        <f t="shared" si="2"/>
        <v>&lt; 2</v>
      </c>
      <c r="AL9" s="55">
        <f t="shared" si="2"/>
        <v>3.1</v>
      </c>
      <c r="AM9" s="55">
        <f t="shared" si="2"/>
        <v>5.3</v>
      </c>
      <c r="AN9" s="55">
        <f t="shared" si="2"/>
        <v>2.9</v>
      </c>
      <c r="AO9" s="55" t="str">
        <f t="shared" si="2"/>
        <v>&lt; 2</v>
      </c>
      <c r="AP9" s="55">
        <f t="shared" si="2"/>
        <v>2.2999999999999998</v>
      </c>
      <c r="AR9" s="55" t="str">
        <f t="shared" si="3"/>
        <v>&lt; 2</v>
      </c>
      <c r="AS9" s="55" t="str">
        <f t="shared" si="1"/>
        <v>&lt; 2</v>
      </c>
      <c r="AT9" s="55" t="str">
        <f t="shared" si="1"/>
        <v>&lt; 2</v>
      </c>
      <c r="AU9" s="55" t="str">
        <f t="shared" si="1"/>
        <v>&lt; 2</v>
      </c>
      <c r="AV9" s="55">
        <f t="shared" si="1"/>
        <v>10.6</v>
      </c>
      <c r="AW9" s="55" t="str">
        <f t="shared" si="1"/>
        <v>&lt; 2</v>
      </c>
      <c r="AX9" s="55" t="str">
        <f t="shared" si="1"/>
        <v>&lt; 2</v>
      </c>
      <c r="AY9" s="55" t="str">
        <f t="shared" si="1"/>
        <v>&lt; 2</v>
      </c>
      <c r="AZ9" s="55" t="str">
        <f t="shared" si="1"/>
        <v>&lt; 2</v>
      </c>
      <c r="BA9" s="55" t="str">
        <f t="shared" si="1"/>
        <v>&lt; 2</v>
      </c>
      <c r="BB9" s="55" t="str">
        <f t="shared" si="1"/>
        <v>&lt; 2</v>
      </c>
      <c r="BC9" s="55" t="str">
        <f t="shared" si="1"/>
        <v>&lt; 2</v>
      </c>
      <c r="BD9" s="55">
        <f t="shared" si="1"/>
        <v>6.2</v>
      </c>
      <c r="BE9" s="55">
        <f t="shared" si="1"/>
        <v>10.6</v>
      </c>
      <c r="BF9" s="55">
        <f t="shared" si="1"/>
        <v>5.8</v>
      </c>
      <c r="BG9" s="55" t="str">
        <f t="shared" si="1"/>
        <v>&lt; 2</v>
      </c>
      <c r="BH9" s="55">
        <f t="shared" si="1"/>
        <v>4.5999999999999996</v>
      </c>
    </row>
    <row r="10" spans="1:60" ht="14.25" x14ac:dyDescent="0.2">
      <c r="A10" s="25" t="s">
        <v>27</v>
      </c>
      <c r="B10" s="89">
        <v>7</v>
      </c>
      <c r="C10" s="89">
        <v>8</v>
      </c>
      <c r="D10" s="89">
        <v>29</v>
      </c>
      <c r="E10" s="10" t="s">
        <v>243</v>
      </c>
      <c r="F10" s="10" t="s">
        <v>243</v>
      </c>
      <c r="G10" s="10" t="s">
        <v>243</v>
      </c>
      <c r="H10" s="10" t="s">
        <v>243</v>
      </c>
      <c r="I10" s="10">
        <v>14</v>
      </c>
      <c r="J10" s="10" t="s">
        <v>243</v>
      </c>
      <c r="K10" s="10">
        <v>11</v>
      </c>
      <c r="L10" s="10" t="s">
        <v>243</v>
      </c>
      <c r="M10" s="10" t="s">
        <v>243</v>
      </c>
      <c r="N10" s="10" t="s">
        <v>243</v>
      </c>
      <c r="O10" s="10" t="s">
        <v>243</v>
      </c>
      <c r="P10" s="10" t="s">
        <v>243</v>
      </c>
      <c r="Q10" s="10">
        <v>6.9</v>
      </c>
      <c r="R10" s="10">
        <v>34</v>
      </c>
      <c r="S10" s="10">
        <v>7.8</v>
      </c>
      <c r="T10" s="10">
        <v>4.7</v>
      </c>
      <c r="U10" s="10">
        <v>3.9</v>
      </c>
      <c r="V10" s="10" t="s">
        <v>240</v>
      </c>
      <c r="W10" s="10" t="s">
        <v>240</v>
      </c>
      <c r="X10" s="10" t="s">
        <v>240</v>
      </c>
      <c r="Z10" s="55" t="str">
        <f t="shared" si="4"/>
        <v>&lt; 3</v>
      </c>
      <c r="AA10" s="55" t="str">
        <f t="shared" si="2"/>
        <v>&lt; 3</v>
      </c>
      <c r="AB10" s="55" t="str">
        <f t="shared" si="2"/>
        <v>&lt; 3</v>
      </c>
      <c r="AC10" s="55" t="str">
        <f t="shared" si="2"/>
        <v>&lt; 3</v>
      </c>
      <c r="AD10" s="55">
        <f t="shared" si="2"/>
        <v>14</v>
      </c>
      <c r="AE10" s="55" t="str">
        <f t="shared" si="2"/>
        <v>&lt; 3</v>
      </c>
      <c r="AF10" s="55">
        <f t="shared" si="2"/>
        <v>11</v>
      </c>
      <c r="AG10" s="55" t="str">
        <f t="shared" si="2"/>
        <v>&lt; 3</v>
      </c>
      <c r="AH10" s="55" t="str">
        <f t="shared" si="2"/>
        <v>&lt; 3</v>
      </c>
      <c r="AI10" s="55" t="str">
        <f t="shared" si="2"/>
        <v>&lt; 3</v>
      </c>
      <c r="AJ10" s="55" t="str">
        <f t="shared" si="2"/>
        <v>&lt; 3</v>
      </c>
      <c r="AK10" s="55" t="str">
        <f t="shared" si="2"/>
        <v>&lt; 3</v>
      </c>
      <c r="AL10" s="55">
        <f t="shared" si="2"/>
        <v>6.9</v>
      </c>
      <c r="AM10" s="55">
        <f t="shared" si="2"/>
        <v>34</v>
      </c>
      <c r="AN10" s="55">
        <f t="shared" si="2"/>
        <v>7.8</v>
      </c>
      <c r="AO10" s="55">
        <f t="shared" si="2"/>
        <v>4.7</v>
      </c>
      <c r="AP10" s="55">
        <f t="shared" si="2"/>
        <v>3.9</v>
      </c>
      <c r="AR10" s="55" t="str">
        <f t="shared" si="3"/>
        <v>&lt; 3</v>
      </c>
      <c r="AS10" s="55" t="str">
        <f t="shared" si="1"/>
        <v>&lt; 3</v>
      </c>
      <c r="AT10" s="55" t="str">
        <f t="shared" si="1"/>
        <v>&lt; 3</v>
      </c>
      <c r="AU10" s="55" t="str">
        <f t="shared" si="1"/>
        <v>&lt; 3</v>
      </c>
      <c r="AV10" s="55">
        <f t="shared" si="1"/>
        <v>28</v>
      </c>
      <c r="AW10" s="55" t="str">
        <f t="shared" si="1"/>
        <v>&lt; 3</v>
      </c>
      <c r="AX10" s="55">
        <f t="shared" si="1"/>
        <v>22</v>
      </c>
      <c r="AY10" s="55" t="str">
        <f t="shared" si="1"/>
        <v>&lt; 3</v>
      </c>
      <c r="AZ10" s="55" t="str">
        <f t="shared" si="1"/>
        <v>&lt; 3</v>
      </c>
      <c r="BA10" s="55" t="str">
        <f t="shared" si="1"/>
        <v>&lt; 3</v>
      </c>
      <c r="BB10" s="55" t="str">
        <f t="shared" si="1"/>
        <v>&lt; 3</v>
      </c>
      <c r="BC10" s="55" t="str">
        <f t="shared" si="1"/>
        <v>&lt; 3</v>
      </c>
      <c r="BD10" s="55">
        <f t="shared" si="1"/>
        <v>13.8</v>
      </c>
      <c r="BE10" s="55">
        <f t="shared" si="1"/>
        <v>68</v>
      </c>
      <c r="BF10" s="55">
        <f t="shared" si="1"/>
        <v>15.6</v>
      </c>
      <c r="BG10" s="55">
        <f t="shared" si="1"/>
        <v>9.4</v>
      </c>
      <c r="BH10" s="55">
        <f t="shared" si="1"/>
        <v>7.8</v>
      </c>
    </row>
    <row r="11" spans="1:60" ht="14.25" x14ac:dyDescent="0.2">
      <c r="A11" s="25" t="s">
        <v>28</v>
      </c>
      <c r="B11" s="89" t="s">
        <v>241</v>
      </c>
      <c r="C11" s="89" t="s">
        <v>241</v>
      </c>
      <c r="D11" s="89">
        <v>1890</v>
      </c>
      <c r="E11" s="10" t="s">
        <v>241</v>
      </c>
      <c r="F11" s="10" t="s">
        <v>241</v>
      </c>
      <c r="G11" s="10" t="s">
        <v>241</v>
      </c>
      <c r="H11" s="10" t="s">
        <v>241</v>
      </c>
      <c r="I11" s="10">
        <v>68</v>
      </c>
      <c r="J11" s="10">
        <v>13</v>
      </c>
      <c r="K11" s="10">
        <v>53</v>
      </c>
      <c r="L11" s="10">
        <v>15</v>
      </c>
      <c r="M11" s="10" t="s">
        <v>241</v>
      </c>
      <c r="N11" s="10" t="s">
        <v>241</v>
      </c>
      <c r="O11" s="10" t="s">
        <v>241</v>
      </c>
      <c r="P11" s="10" t="s">
        <v>241</v>
      </c>
      <c r="Q11" s="10">
        <v>21</v>
      </c>
      <c r="R11" s="10">
        <v>2250</v>
      </c>
      <c r="S11" s="10">
        <v>36</v>
      </c>
      <c r="T11" s="10">
        <v>12</v>
      </c>
      <c r="U11" s="10">
        <v>14</v>
      </c>
      <c r="V11" s="10" t="s">
        <v>241</v>
      </c>
      <c r="W11" s="10" t="s">
        <v>242</v>
      </c>
      <c r="X11" s="10" t="s">
        <v>242</v>
      </c>
      <c r="Z11" s="55" t="str">
        <f t="shared" si="4"/>
        <v>&lt; 6</v>
      </c>
      <c r="AA11" s="55" t="str">
        <f t="shared" si="2"/>
        <v>&lt; 6</v>
      </c>
      <c r="AB11" s="55" t="str">
        <f t="shared" si="2"/>
        <v>&lt; 6</v>
      </c>
      <c r="AC11" s="55" t="str">
        <f t="shared" si="2"/>
        <v>&lt; 6</v>
      </c>
      <c r="AD11" s="55">
        <f t="shared" si="2"/>
        <v>68</v>
      </c>
      <c r="AE11" s="55">
        <f t="shared" si="2"/>
        <v>13</v>
      </c>
      <c r="AF11" s="55">
        <f t="shared" si="2"/>
        <v>53</v>
      </c>
      <c r="AG11" s="55">
        <f t="shared" si="2"/>
        <v>15</v>
      </c>
      <c r="AH11" s="55" t="str">
        <f t="shared" si="2"/>
        <v>&lt; 6</v>
      </c>
      <c r="AI11" s="55" t="str">
        <f t="shared" si="2"/>
        <v>&lt; 6</v>
      </c>
      <c r="AJ11" s="55" t="str">
        <f t="shared" si="2"/>
        <v>&lt; 6</v>
      </c>
      <c r="AK11" s="55" t="str">
        <f t="shared" si="2"/>
        <v>&lt; 6</v>
      </c>
      <c r="AL11" s="55">
        <f t="shared" si="2"/>
        <v>21</v>
      </c>
      <c r="AM11" s="55">
        <f t="shared" si="2"/>
        <v>2250</v>
      </c>
      <c r="AN11" s="55">
        <f t="shared" si="2"/>
        <v>36</v>
      </c>
      <c r="AO11" s="55">
        <f t="shared" si="2"/>
        <v>12</v>
      </c>
      <c r="AP11" s="55">
        <f t="shared" si="2"/>
        <v>14</v>
      </c>
      <c r="AR11" s="55" t="str">
        <f t="shared" si="3"/>
        <v>&lt; 6</v>
      </c>
      <c r="AS11" s="55" t="str">
        <f t="shared" si="1"/>
        <v>&lt; 6</v>
      </c>
      <c r="AT11" s="55" t="str">
        <f t="shared" si="1"/>
        <v>&lt; 6</v>
      </c>
      <c r="AU11" s="55" t="str">
        <f t="shared" si="1"/>
        <v>&lt; 6</v>
      </c>
      <c r="AV11" s="55">
        <f t="shared" si="1"/>
        <v>136</v>
      </c>
      <c r="AW11" s="55">
        <f t="shared" si="1"/>
        <v>26</v>
      </c>
      <c r="AX11" s="55">
        <f t="shared" si="1"/>
        <v>106</v>
      </c>
      <c r="AY11" s="55">
        <f t="shared" si="1"/>
        <v>30</v>
      </c>
      <c r="AZ11" s="55" t="str">
        <f t="shared" si="1"/>
        <v>&lt; 6</v>
      </c>
      <c r="BA11" s="55" t="str">
        <f t="shared" si="1"/>
        <v>&lt; 6</v>
      </c>
      <c r="BB11" s="55" t="str">
        <f t="shared" si="1"/>
        <v>&lt; 6</v>
      </c>
      <c r="BC11" s="55" t="str">
        <f t="shared" si="1"/>
        <v>&lt; 6</v>
      </c>
      <c r="BD11" s="55">
        <f t="shared" si="1"/>
        <v>42</v>
      </c>
      <c r="BE11" s="55">
        <f t="shared" si="1"/>
        <v>4500</v>
      </c>
      <c r="BF11" s="55">
        <f t="shared" si="1"/>
        <v>72</v>
      </c>
      <c r="BG11" s="55">
        <f t="shared" si="1"/>
        <v>24</v>
      </c>
      <c r="BH11" s="55">
        <f t="shared" si="1"/>
        <v>28</v>
      </c>
    </row>
    <row r="12" spans="1:60" ht="14.25" x14ac:dyDescent="0.2">
      <c r="A12" s="25" t="s">
        <v>29</v>
      </c>
      <c r="B12" s="89" t="s">
        <v>228</v>
      </c>
      <c r="C12" s="89" t="s">
        <v>240</v>
      </c>
      <c r="D12" s="89">
        <v>99</v>
      </c>
      <c r="E12" s="10" t="s">
        <v>228</v>
      </c>
      <c r="F12" s="10" t="s">
        <v>228</v>
      </c>
      <c r="G12" s="10" t="s">
        <v>228</v>
      </c>
      <c r="H12" s="10" t="s">
        <v>228</v>
      </c>
      <c r="I12" s="10">
        <v>2.8</v>
      </c>
      <c r="J12" s="10" t="s">
        <v>240</v>
      </c>
      <c r="K12" s="10" t="s">
        <v>240</v>
      </c>
      <c r="L12" s="10" t="s">
        <v>228</v>
      </c>
      <c r="M12" s="10" t="s">
        <v>228</v>
      </c>
      <c r="N12" s="10" t="s">
        <v>228</v>
      </c>
      <c r="O12" s="10" t="s">
        <v>228</v>
      </c>
      <c r="P12" s="10" t="s">
        <v>228</v>
      </c>
      <c r="Q12" s="10" t="s">
        <v>228</v>
      </c>
      <c r="R12" s="10">
        <v>140</v>
      </c>
      <c r="S12" s="10">
        <v>1.5</v>
      </c>
      <c r="T12" s="10" t="s">
        <v>228</v>
      </c>
      <c r="U12" s="10" t="s">
        <v>228</v>
      </c>
      <c r="V12" s="10" t="s">
        <v>228</v>
      </c>
      <c r="W12" s="10" t="s">
        <v>228</v>
      </c>
      <c r="X12" s="10" t="s">
        <v>228</v>
      </c>
      <c r="Z12" s="55" t="str">
        <f t="shared" si="4"/>
        <v>&lt; 1</v>
      </c>
      <c r="AA12" s="55" t="str">
        <f t="shared" si="2"/>
        <v>&lt; 1</v>
      </c>
      <c r="AB12" s="55" t="str">
        <f t="shared" si="2"/>
        <v>&lt; 1</v>
      </c>
      <c r="AC12" s="55" t="str">
        <f t="shared" si="2"/>
        <v>&lt; 1</v>
      </c>
      <c r="AD12" s="55">
        <f t="shared" si="2"/>
        <v>2.8</v>
      </c>
      <c r="AE12" s="55" t="str">
        <f t="shared" si="2"/>
        <v>&lt; 2</v>
      </c>
      <c r="AF12" s="55" t="str">
        <f t="shared" si="2"/>
        <v>&lt; 2</v>
      </c>
      <c r="AG12" s="55" t="str">
        <f t="shared" si="2"/>
        <v>&lt; 1</v>
      </c>
      <c r="AH12" s="55" t="str">
        <f t="shared" si="2"/>
        <v>&lt; 1</v>
      </c>
      <c r="AI12" s="55" t="str">
        <f t="shared" si="2"/>
        <v>&lt; 1</v>
      </c>
      <c r="AJ12" s="55" t="str">
        <f t="shared" si="2"/>
        <v>&lt; 1</v>
      </c>
      <c r="AK12" s="55" t="str">
        <f t="shared" si="2"/>
        <v>&lt; 1</v>
      </c>
      <c r="AL12" s="55" t="str">
        <f t="shared" si="2"/>
        <v>&lt; 1</v>
      </c>
      <c r="AM12" s="55">
        <f t="shared" si="2"/>
        <v>140</v>
      </c>
      <c r="AN12" s="55">
        <f t="shared" si="2"/>
        <v>1.5</v>
      </c>
      <c r="AO12" s="55" t="str">
        <f t="shared" si="2"/>
        <v>&lt; 1</v>
      </c>
      <c r="AP12" s="55" t="str">
        <f t="shared" si="2"/>
        <v>&lt; 1</v>
      </c>
      <c r="AR12" s="55" t="str">
        <f t="shared" si="3"/>
        <v>&lt; 1</v>
      </c>
      <c r="AS12" s="55" t="str">
        <f t="shared" si="1"/>
        <v>&lt; 1</v>
      </c>
      <c r="AT12" s="55" t="str">
        <f t="shared" si="1"/>
        <v>&lt; 1</v>
      </c>
      <c r="AU12" s="55" t="str">
        <f t="shared" si="1"/>
        <v>&lt; 1</v>
      </c>
      <c r="AV12" s="55">
        <f t="shared" si="1"/>
        <v>5.6</v>
      </c>
      <c r="AW12" s="55" t="str">
        <f t="shared" si="1"/>
        <v>&lt; 2</v>
      </c>
      <c r="AX12" s="55" t="str">
        <f t="shared" si="1"/>
        <v>&lt; 2</v>
      </c>
      <c r="AY12" s="55" t="str">
        <f t="shared" si="1"/>
        <v>&lt; 1</v>
      </c>
      <c r="AZ12" s="55" t="str">
        <f t="shared" si="1"/>
        <v>&lt; 1</v>
      </c>
      <c r="BA12" s="55" t="str">
        <f t="shared" si="1"/>
        <v>&lt; 1</v>
      </c>
      <c r="BB12" s="55" t="str">
        <f t="shared" si="1"/>
        <v>&lt; 1</v>
      </c>
      <c r="BC12" s="55" t="str">
        <f t="shared" si="1"/>
        <v>&lt; 1</v>
      </c>
      <c r="BD12" s="55" t="str">
        <f t="shared" si="1"/>
        <v>&lt; 1</v>
      </c>
      <c r="BE12" s="55">
        <f t="shared" si="1"/>
        <v>280</v>
      </c>
      <c r="BF12" s="55">
        <f t="shared" si="1"/>
        <v>3</v>
      </c>
      <c r="BG12" s="55" t="str">
        <f t="shared" si="1"/>
        <v>&lt; 1</v>
      </c>
      <c r="BH12" s="55" t="str">
        <f t="shared" si="1"/>
        <v>&lt; 1</v>
      </c>
    </row>
    <row r="13" spans="1:60" ht="14.25" x14ac:dyDescent="0.2">
      <c r="A13" s="25" t="s">
        <v>30</v>
      </c>
      <c r="B13" s="89" t="s">
        <v>243</v>
      </c>
      <c r="C13" s="89">
        <v>10</v>
      </c>
      <c r="D13" s="89">
        <v>12510</v>
      </c>
      <c r="E13" s="10" t="s">
        <v>240</v>
      </c>
      <c r="F13" s="10" t="s">
        <v>240</v>
      </c>
      <c r="G13" s="10">
        <v>7.6</v>
      </c>
      <c r="H13" s="10" t="s">
        <v>240</v>
      </c>
      <c r="I13" s="10">
        <v>716</v>
      </c>
      <c r="J13" s="10">
        <v>45</v>
      </c>
      <c r="K13" s="10">
        <v>211</v>
      </c>
      <c r="L13" s="10">
        <v>38</v>
      </c>
      <c r="M13" s="10" t="s">
        <v>240</v>
      </c>
      <c r="N13" s="10" t="s">
        <v>240</v>
      </c>
      <c r="O13" s="10" t="s">
        <v>240</v>
      </c>
      <c r="P13" s="10">
        <v>76</v>
      </c>
      <c r="Q13" s="10">
        <v>14</v>
      </c>
      <c r="R13" s="10">
        <v>13600</v>
      </c>
      <c r="S13" s="10">
        <v>1830</v>
      </c>
      <c r="T13" s="10">
        <v>21</v>
      </c>
      <c r="U13" s="10">
        <v>25</v>
      </c>
      <c r="V13" s="10" t="s">
        <v>240</v>
      </c>
      <c r="W13" s="10" t="s">
        <v>240</v>
      </c>
      <c r="X13" s="10" t="s">
        <v>240</v>
      </c>
      <c r="Z13" s="55" t="str">
        <f t="shared" si="4"/>
        <v>&lt; 2</v>
      </c>
      <c r="AA13" s="55" t="str">
        <f t="shared" si="2"/>
        <v>&lt; 2</v>
      </c>
      <c r="AB13" s="55">
        <f t="shared" si="2"/>
        <v>7.6</v>
      </c>
      <c r="AC13" s="55" t="str">
        <f t="shared" si="2"/>
        <v>&lt; 2</v>
      </c>
      <c r="AD13" s="55">
        <f t="shared" si="2"/>
        <v>716</v>
      </c>
      <c r="AE13" s="55">
        <f t="shared" si="2"/>
        <v>45</v>
      </c>
      <c r="AF13" s="55">
        <f t="shared" si="2"/>
        <v>211</v>
      </c>
      <c r="AG13" s="55">
        <f t="shared" si="2"/>
        <v>38</v>
      </c>
      <c r="AH13" s="55" t="str">
        <f t="shared" si="2"/>
        <v>&lt; 2</v>
      </c>
      <c r="AI13" s="55" t="str">
        <f t="shared" si="2"/>
        <v>&lt; 2</v>
      </c>
      <c r="AJ13" s="55" t="str">
        <f t="shared" si="2"/>
        <v>&lt; 2</v>
      </c>
      <c r="AK13" s="55">
        <f t="shared" si="2"/>
        <v>76</v>
      </c>
      <c r="AL13" s="55">
        <f t="shared" si="2"/>
        <v>14</v>
      </c>
      <c r="AM13" s="55">
        <f t="shared" si="2"/>
        <v>13600</v>
      </c>
      <c r="AN13" s="55">
        <f t="shared" si="2"/>
        <v>1830</v>
      </c>
      <c r="AO13" s="55">
        <f t="shared" si="2"/>
        <v>21</v>
      </c>
      <c r="AP13" s="55">
        <f t="shared" si="2"/>
        <v>25</v>
      </c>
      <c r="AR13" s="55" t="str">
        <f t="shared" si="3"/>
        <v>&lt; 2</v>
      </c>
      <c r="AS13" s="55" t="str">
        <f t="shared" si="1"/>
        <v>&lt; 2</v>
      </c>
      <c r="AT13" s="55">
        <f t="shared" si="1"/>
        <v>15.2</v>
      </c>
      <c r="AU13" s="55" t="str">
        <f t="shared" si="1"/>
        <v>&lt; 2</v>
      </c>
      <c r="AV13" s="55">
        <f t="shared" si="1"/>
        <v>1432</v>
      </c>
      <c r="AW13" s="55">
        <f t="shared" si="1"/>
        <v>90</v>
      </c>
      <c r="AX13" s="55">
        <f t="shared" si="1"/>
        <v>422</v>
      </c>
      <c r="AY13" s="55">
        <f t="shared" si="1"/>
        <v>76</v>
      </c>
      <c r="AZ13" s="55" t="str">
        <f t="shared" si="1"/>
        <v>&lt; 2</v>
      </c>
      <c r="BA13" s="55" t="str">
        <f t="shared" si="1"/>
        <v>&lt; 2</v>
      </c>
      <c r="BB13" s="55" t="str">
        <f t="shared" si="1"/>
        <v>&lt; 2</v>
      </c>
      <c r="BC13" s="55">
        <f t="shared" si="1"/>
        <v>152</v>
      </c>
      <c r="BD13" s="55">
        <f t="shared" si="1"/>
        <v>28</v>
      </c>
      <c r="BE13" s="55">
        <f t="shared" si="1"/>
        <v>27200</v>
      </c>
      <c r="BF13" s="55">
        <f t="shared" si="1"/>
        <v>3660</v>
      </c>
      <c r="BG13" s="55">
        <f t="shared" si="1"/>
        <v>42</v>
      </c>
      <c r="BH13" s="55">
        <f t="shared" si="1"/>
        <v>50</v>
      </c>
    </row>
    <row r="14" spans="1:60" ht="14.25" x14ac:dyDescent="0.2">
      <c r="A14" s="25" t="s">
        <v>31</v>
      </c>
      <c r="B14" s="89" t="s">
        <v>240</v>
      </c>
      <c r="C14" s="89">
        <v>6</v>
      </c>
      <c r="D14" s="89">
        <v>19450</v>
      </c>
      <c r="E14" s="10" t="s">
        <v>240</v>
      </c>
      <c r="F14" s="10" t="s">
        <v>240</v>
      </c>
      <c r="G14" s="10">
        <v>9.9</v>
      </c>
      <c r="H14" s="10">
        <v>3.2</v>
      </c>
      <c r="I14" s="10">
        <v>1140</v>
      </c>
      <c r="J14" s="10">
        <v>74</v>
      </c>
      <c r="K14" s="10">
        <v>155</v>
      </c>
      <c r="L14" s="10">
        <v>30</v>
      </c>
      <c r="M14" s="10" t="s">
        <v>243</v>
      </c>
      <c r="N14" s="10" t="s">
        <v>240</v>
      </c>
      <c r="O14" s="10" t="s">
        <v>240</v>
      </c>
      <c r="P14" s="10">
        <v>73</v>
      </c>
      <c r="Q14" s="10">
        <v>4.8</v>
      </c>
      <c r="R14" s="10">
        <v>14300</v>
      </c>
      <c r="S14" s="10">
        <v>1180</v>
      </c>
      <c r="T14" s="10">
        <v>12</v>
      </c>
      <c r="U14" s="10">
        <v>10</v>
      </c>
      <c r="V14" s="10" t="s">
        <v>240</v>
      </c>
      <c r="W14" s="10" t="s">
        <v>240</v>
      </c>
      <c r="X14" s="10" t="s">
        <v>240</v>
      </c>
      <c r="Z14" s="55" t="str">
        <f t="shared" si="4"/>
        <v>&lt; 2</v>
      </c>
      <c r="AA14" s="55" t="str">
        <f t="shared" si="2"/>
        <v>&lt; 2</v>
      </c>
      <c r="AB14" s="55">
        <f t="shared" si="2"/>
        <v>9.9</v>
      </c>
      <c r="AC14" s="55">
        <f t="shared" si="2"/>
        <v>3.2</v>
      </c>
      <c r="AD14" s="55">
        <f t="shared" si="2"/>
        <v>1140</v>
      </c>
      <c r="AE14" s="55">
        <f t="shared" si="2"/>
        <v>74</v>
      </c>
      <c r="AF14" s="55">
        <f t="shared" si="2"/>
        <v>155</v>
      </c>
      <c r="AG14" s="55">
        <f t="shared" si="2"/>
        <v>30</v>
      </c>
      <c r="AH14" s="55" t="str">
        <f t="shared" si="2"/>
        <v>&lt; 3</v>
      </c>
      <c r="AI14" s="55" t="str">
        <f t="shared" si="2"/>
        <v>&lt; 2</v>
      </c>
      <c r="AJ14" s="55" t="str">
        <f t="shared" si="2"/>
        <v>&lt; 2</v>
      </c>
      <c r="AK14" s="55">
        <f t="shared" si="2"/>
        <v>73</v>
      </c>
      <c r="AL14" s="55">
        <f t="shared" si="2"/>
        <v>4.8</v>
      </c>
      <c r="AM14" s="55">
        <f t="shared" si="2"/>
        <v>14300</v>
      </c>
      <c r="AN14" s="55">
        <f t="shared" si="2"/>
        <v>1180</v>
      </c>
      <c r="AO14" s="55">
        <f t="shared" si="2"/>
        <v>12</v>
      </c>
      <c r="AP14" s="55">
        <f t="shared" si="2"/>
        <v>10</v>
      </c>
      <c r="AR14" s="55" t="str">
        <f t="shared" si="3"/>
        <v>&lt; 2</v>
      </c>
      <c r="AS14" s="55" t="str">
        <f t="shared" si="1"/>
        <v>&lt; 2</v>
      </c>
      <c r="AT14" s="55">
        <f t="shared" si="1"/>
        <v>19.8</v>
      </c>
      <c r="AU14" s="55">
        <f t="shared" si="1"/>
        <v>6.4</v>
      </c>
      <c r="AV14" s="55">
        <f t="shared" si="1"/>
        <v>2280</v>
      </c>
      <c r="AW14" s="55">
        <f t="shared" si="1"/>
        <v>148</v>
      </c>
      <c r="AX14" s="55">
        <f t="shared" si="1"/>
        <v>310</v>
      </c>
      <c r="AY14" s="55">
        <f t="shared" si="1"/>
        <v>60</v>
      </c>
      <c r="AZ14" s="55" t="str">
        <f t="shared" si="1"/>
        <v>&lt; 3</v>
      </c>
      <c r="BA14" s="55" t="str">
        <f t="shared" si="1"/>
        <v>&lt; 2</v>
      </c>
      <c r="BB14" s="55" t="str">
        <f t="shared" si="1"/>
        <v>&lt; 2</v>
      </c>
      <c r="BC14" s="55">
        <f t="shared" si="1"/>
        <v>146</v>
      </c>
      <c r="BD14" s="55">
        <f t="shared" si="1"/>
        <v>9.6</v>
      </c>
      <c r="BE14" s="55">
        <f t="shared" si="1"/>
        <v>28600</v>
      </c>
      <c r="BF14" s="55">
        <f t="shared" si="1"/>
        <v>2360</v>
      </c>
      <c r="BG14" s="55">
        <f t="shared" si="1"/>
        <v>24</v>
      </c>
      <c r="BH14" s="55">
        <f t="shared" si="1"/>
        <v>20</v>
      </c>
    </row>
    <row r="15" spans="1:60" ht="14.25" x14ac:dyDescent="0.2">
      <c r="A15" s="25" t="s">
        <v>32</v>
      </c>
      <c r="B15" s="89" t="s">
        <v>228</v>
      </c>
      <c r="C15" s="89" t="s">
        <v>240</v>
      </c>
      <c r="D15" s="89">
        <v>2070</v>
      </c>
      <c r="E15" s="10" t="s">
        <v>228</v>
      </c>
      <c r="F15" s="10" t="s">
        <v>228</v>
      </c>
      <c r="G15" s="10" t="s">
        <v>228</v>
      </c>
      <c r="H15" s="10" t="s">
        <v>228</v>
      </c>
      <c r="I15" s="10">
        <v>181</v>
      </c>
      <c r="J15" s="10">
        <v>27</v>
      </c>
      <c r="K15" s="10">
        <v>4.2</v>
      </c>
      <c r="L15" s="10">
        <v>7.9</v>
      </c>
      <c r="M15" s="10" t="s">
        <v>228</v>
      </c>
      <c r="N15" s="10" t="s">
        <v>228</v>
      </c>
      <c r="O15" s="10" t="s">
        <v>228</v>
      </c>
      <c r="P15" s="10">
        <v>42</v>
      </c>
      <c r="Q15" s="10">
        <v>65</v>
      </c>
      <c r="R15" s="10">
        <v>2180</v>
      </c>
      <c r="S15" s="10">
        <v>196</v>
      </c>
      <c r="T15" s="10">
        <v>7.4</v>
      </c>
      <c r="U15" s="10">
        <v>3.9</v>
      </c>
      <c r="V15" s="10" t="s">
        <v>228</v>
      </c>
      <c r="W15" s="10" t="s">
        <v>228</v>
      </c>
      <c r="X15" s="10" t="s">
        <v>228</v>
      </c>
      <c r="Z15" s="55" t="str">
        <f t="shared" si="4"/>
        <v>&lt; 1</v>
      </c>
      <c r="AA15" s="55" t="str">
        <f t="shared" si="2"/>
        <v>&lt; 1</v>
      </c>
      <c r="AB15" s="55" t="str">
        <f t="shared" si="2"/>
        <v>&lt; 1</v>
      </c>
      <c r="AC15" s="55" t="str">
        <f t="shared" si="2"/>
        <v>&lt; 1</v>
      </c>
      <c r="AD15" s="55">
        <f t="shared" si="2"/>
        <v>181</v>
      </c>
      <c r="AE15" s="55">
        <f t="shared" si="2"/>
        <v>27</v>
      </c>
      <c r="AF15" s="55">
        <f t="shared" si="2"/>
        <v>4.2</v>
      </c>
      <c r="AG15" s="55">
        <f t="shared" si="2"/>
        <v>7.9</v>
      </c>
      <c r="AH15" s="55" t="str">
        <f t="shared" si="2"/>
        <v>&lt; 1</v>
      </c>
      <c r="AI15" s="55" t="str">
        <f t="shared" si="2"/>
        <v>&lt; 1</v>
      </c>
      <c r="AJ15" s="55" t="str">
        <f t="shared" si="2"/>
        <v>&lt; 1</v>
      </c>
      <c r="AK15" s="55">
        <f t="shared" si="2"/>
        <v>42</v>
      </c>
      <c r="AL15" s="55">
        <f t="shared" si="2"/>
        <v>65</v>
      </c>
      <c r="AM15" s="55">
        <f t="shared" si="2"/>
        <v>2180</v>
      </c>
      <c r="AN15" s="55">
        <f t="shared" si="2"/>
        <v>196</v>
      </c>
      <c r="AO15" s="55">
        <f t="shared" si="2"/>
        <v>7.4</v>
      </c>
      <c r="AP15" s="55">
        <f t="shared" si="2"/>
        <v>3.9</v>
      </c>
      <c r="AR15" s="55" t="str">
        <f t="shared" si="3"/>
        <v>&lt; 1</v>
      </c>
      <c r="AS15" s="55" t="str">
        <f t="shared" si="1"/>
        <v>&lt; 1</v>
      </c>
      <c r="AT15" s="55" t="str">
        <f t="shared" si="1"/>
        <v>&lt; 1</v>
      </c>
      <c r="AU15" s="55" t="str">
        <f t="shared" si="1"/>
        <v>&lt; 1</v>
      </c>
      <c r="AV15" s="55">
        <f t="shared" si="1"/>
        <v>362</v>
      </c>
      <c r="AW15" s="55">
        <f t="shared" si="1"/>
        <v>54</v>
      </c>
      <c r="AX15" s="55">
        <f t="shared" si="1"/>
        <v>8.4</v>
      </c>
      <c r="AY15" s="55">
        <f t="shared" si="1"/>
        <v>15.8</v>
      </c>
      <c r="AZ15" s="55" t="str">
        <f t="shared" si="1"/>
        <v>&lt; 1</v>
      </c>
      <c r="BA15" s="55" t="str">
        <f t="shared" si="1"/>
        <v>&lt; 1</v>
      </c>
      <c r="BB15" s="55" t="str">
        <f t="shared" si="1"/>
        <v>&lt; 1</v>
      </c>
      <c r="BC15" s="55">
        <f t="shared" si="1"/>
        <v>84</v>
      </c>
      <c r="BD15" s="55">
        <f t="shared" si="1"/>
        <v>130</v>
      </c>
      <c r="BE15" s="55">
        <f t="shared" si="1"/>
        <v>4360</v>
      </c>
      <c r="BF15" s="55">
        <f t="shared" si="1"/>
        <v>392</v>
      </c>
      <c r="BG15" s="55">
        <f t="shared" si="1"/>
        <v>14.8</v>
      </c>
      <c r="BH15" s="55">
        <f t="shared" si="1"/>
        <v>7.8</v>
      </c>
    </row>
    <row r="16" spans="1:60" ht="14.25" x14ac:dyDescent="0.2">
      <c r="A16" s="25" t="s">
        <v>33</v>
      </c>
      <c r="B16" s="89" t="s">
        <v>228</v>
      </c>
      <c r="C16" s="89" t="s">
        <v>240</v>
      </c>
      <c r="D16" s="89">
        <v>2560</v>
      </c>
      <c r="E16" s="10" t="s">
        <v>240</v>
      </c>
      <c r="F16" s="10" t="s">
        <v>240</v>
      </c>
      <c r="G16" s="10" t="s">
        <v>228</v>
      </c>
      <c r="H16" s="10" t="s">
        <v>228</v>
      </c>
      <c r="I16" s="10">
        <v>142</v>
      </c>
      <c r="J16" s="10">
        <v>52</v>
      </c>
      <c r="K16" s="10">
        <v>9.8000000000000007</v>
      </c>
      <c r="L16" s="10">
        <v>18</v>
      </c>
      <c r="M16" s="10" t="s">
        <v>228</v>
      </c>
      <c r="N16" s="10" t="s">
        <v>228</v>
      </c>
      <c r="O16" s="10" t="s">
        <v>228</v>
      </c>
      <c r="P16" s="10">
        <v>127</v>
      </c>
      <c r="Q16" s="10">
        <v>179</v>
      </c>
      <c r="R16" s="10">
        <v>2700</v>
      </c>
      <c r="S16" s="10">
        <v>400</v>
      </c>
      <c r="T16" s="10">
        <v>52</v>
      </c>
      <c r="U16" s="10">
        <v>85</v>
      </c>
      <c r="V16" s="10" t="s">
        <v>228</v>
      </c>
      <c r="W16" s="10" t="s">
        <v>228</v>
      </c>
      <c r="X16" s="10" t="s">
        <v>228</v>
      </c>
      <c r="Z16" s="55" t="str">
        <f t="shared" si="4"/>
        <v>&lt; 2</v>
      </c>
      <c r="AA16" s="55" t="str">
        <f t="shared" si="2"/>
        <v>&lt; 2</v>
      </c>
      <c r="AB16" s="55" t="str">
        <f t="shared" si="2"/>
        <v>&lt; 1</v>
      </c>
      <c r="AC16" s="55" t="str">
        <f t="shared" si="2"/>
        <v>&lt; 1</v>
      </c>
      <c r="AD16" s="55">
        <f t="shared" si="2"/>
        <v>142</v>
      </c>
      <c r="AE16" s="55">
        <f t="shared" si="2"/>
        <v>52</v>
      </c>
      <c r="AF16" s="55">
        <f t="shared" si="2"/>
        <v>9.8000000000000007</v>
      </c>
      <c r="AG16" s="55">
        <f t="shared" si="2"/>
        <v>18</v>
      </c>
      <c r="AH16" s="55" t="str">
        <f t="shared" si="2"/>
        <v>&lt; 1</v>
      </c>
      <c r="AI16" s="55" t="str">
        <f t="shared" si="2"/>
        <v>&lt; 1</v>
      </c>
      <c r="AJ16" s="55" t="str">
        <f t="shared" si="2"/>
        <v>&lt; 1</v>
      </c>
      <c r="AK16" s="55">
        <f t="shared" si="2"/>
        <v>127</v>
      </c>
      <c r="AL16" s="55">
        <f t="shared" si="2"/>
        <v>179</v>
      </c>
      <c r="AM16" s="55">
        <f t="shared" si="2"/>
        <v>2700</v>
      </c>
      <c r="AN16" s="55">
        <f t="shared" si="2"/>
        <v>400</v>
      </c>
      <c r="AO16" s="55">
        <f t="shared" si="2"/>
        <v>52</v>
      </c>
      <c r="AP16" s="55">
        <f t="shared" si="2"/>
        <v>85</v>
      </c>
      <c r="AR16" s="55" t="str">
        <f t="shared" si="3"/>
        <v>&lt; 2</v>
      </c>
      <c r="AS16" s="55" t="str">
        <f t="shared" si="1"/>
        <v>&lt; 2</v>
      </c>
      <c r="AT16" s="55" t="str">
        <f t="shared" si="1"/>
        <v>&lt; 1</v>
      </c>
      <c r="AU16" s="55" t="str">
        <f t="shared" si="1"/>
        <v>&lt; 1</v>
      </c>
      <c r="AV16" s="55">
        <f t="shared" si="1"/>
        <v>284</v>
      </c>
      <c r="AW16" s="55">
        <f t="shared" si="1"/>
        <v>104</v>
      </c>
      <c r="AX16" s="55">
        <f t="shared" si="1"/>
        <v>19.600000000000001</v>
      </c>
      <c r="AY16" s="55">
        <f t="shared" si="1"/>
        <v>36</v>
      </c>
      <c r="AZ16" s="55" t="str">
        <f t="shared" si="1"/>
        <v>&lt; 1</v>
      </c>
      <c r="BA16" s="55" t="str">
        <f t="shared" si="1"/>
        <v>&lt; 1</v>
      </c>
      <c r="BB16" s="55" t="str">
        <f t="shared" si="1"/>
        <v>&lt; 1</v>
      </c>
      <c r="BC16" s="55">
        <f t="shared" si="1"/>
        <v>254</v>
      </c>
      <c r="BD16" s="55">
        <f t="shared" si="1"/>
        <v>358</v>
      </c>
      <c r="BE16" s="55">
        <f t="shared" si="1"/>
        <v>5400</v>
      </c>
      <c r="BF16" s="55">
        <f t="shared" si="1"/>
        <v>800</v>
      </c>
      <c r="BG16" s="55">
        <f t="shared" si="1"/>
        <v>104</v>
      </c>
      <c r="BH16" s="55">
        <f t="shared" si="1"/>
        <v>170</v>
      </c>
    </row>
    <row r="17" spans="1:60" ht="14.25" x14ac:dyDescent="0.2">
      <c r="A17" s="25" t="s">
        <v>34</v>
      </c>
      <c r="B17" s="89" t="s">
        <v>228</v>
      </c>
      <c r="C17" s="89" t="s">
        <v>240</v>
      </c>
      <c r="D17" s="89">
        <v>2540</v>
      </c>
      <c r="E17" s="10" t="s">
        <v>228</v>
      </c>
      <c r="F17" s="10" t="s">
        <v>240</v>
      </c>
      <c r="G17" s="10" t="s">
        <v>228</v>
      </c>
      <c r="H17" s="10" t="s">
        <v>228</v>
      </c>
      <c r="I17" s="10">
        <v>57</v>
      </c>
      <c r="J17" s="10">
        <v>19</v>
      </c>
      <c r="K17" s="10" t="s">
        <v>240</v>
      </c>
      <c r="L17" s="10">
        <v>12</v>
      </c>
      <c r="M17" s="10" t="s">
        <v>228</v>
      </c>
      <c r="N17" s="10" t="s">
        <v>228</v>
      </c>
      <c r="O17" s="10" t="s">
        <v>228</v>
      </c>
      <c r="P17" s="10">
        <v>18</v>
      </c>
      <c r="Q17" s="10">
        <v>72</v>
      </c>
      <c r="R17" s="10">
        <v>3380</v>
      </c>
      <c r="S17" s="10">
        <v>193</v>
      </c>
      <c r="T17" s="10">
        <v>16</v>
      </c>
      <c r="U17" s="10">
        <v>123</v>
      </c>
      <c r="V17" s="10" t="s">
        <v>228</v>
      </c>
      <c r="W17" s="10" t="s">
        <v>228</v>
      </c>
      <c r="X17" s="10" t="s">
        <v>228</v>
      </c>
      <c r="Z17" s="55" t="str">
        <f t="shared" si="4"/>
        <v>&lt; 1</v>
      </c>
      <c r="AA17" s="55" t="str">
        <f t="shared" si="2"/>
        <v>&lt; 2</v>
      </c>
      <c r="AB17" s="55" t="str">
        <f t="shared" si="2"/>
        <v>&lt; 1</v>
      </c>
      <c r="AC17" s="55" t="str">
        <f t="shared" si="2"/>
        <v>&lt; 1</v>
      </c>
      <c r="AD17" s="55">
        <f t="shared" si="2"/>
        <v>57</v>
      </c>
      <c r="AE17" s="55">
        <f t="shared" si="2"/>
        <v>19</v>
      </c>
      <c r="AF17" s="55" t="str">
        <f t="shared" si="2"/>
        <v>&lt; 2</v>
      </c>
      <c r="AG17" s="55">
        <f t="shared" si="2"/>
        <v>12</v>
      </c>
      <c r="AH17" s="55" t="str">
        <f t="shared" si="2"/>
        <v>&lt; 1</v>
      </c>
      <c r="AI17" s="55" t="str">
        <f t="shared" si="2"/>
        <v>&lt; 1</v>
      </c>
      <c r="AJ17" s="55" t="str">
        <f t="shared" si="2"/>
        <v>&lt; 1</v>
      </c>
      <c r="AK17" s="55">
        <f t="shared" si="2"/>
        <v>18</v>
      </c>
      <c r="AL17" s="55">
        <f t="shared" si="2"/>
        <v>72</v>
      </c>
      <c r="AM17" s="55">
        <f t="shared" si="2"/>
        <v>3380</v>
      </c>
      <c r="AN17" s="55">
        <f t="shared" si="2"/>
        <v>193</v>
      </c>
      <c r="AO17" s="55">
        <f t="shared" si="2"/>
        <v>16</v>
      </c>
      <c r="AP17" s="55">
        <f t="shared" si="2"/>
        <v>123</v>
      </c>
      <c r="AR17" s="55" t="str">
        <f t="shared" si="3"/>
        <v>&lt; 1</v>
      </c>
      <c r="AS17" s="55" t="str">
        <f t="shared" si="1"/>
        <v>&lt; 2</v>
      </c>
      <c r="AT17" s="55" t="str">
        <f t="shared" si="1"/>
        <v>&lt; 1</v>
      </c>
      <c r="AU17" s="55" t="str">
        <f t="shared" si="1"/>
        <v>&lt; 1</v>
      </c>
      <c r="AV17" s="55">
        <f t="shared" si="1"/>
        <v>114</v>
      </c>
      <c r="AW17" s="55">
        <f t="shared" si="1"/>
        <v>38</v>
      </c>
      <c r="AX17" s="55" t="str">
        <f t="shared" si="1"/>
        <v>&lt; 2</v>
      </c>
      <c r="AY17" s="55">
        <f t="shared" si="1"/>
        <v>24</v>
      </c>
      <c r="AZ17" s="55" t="str">
        <f t="shared" si="1"/>
        <v>&lt; 1</v>
      </c>
      <c r="BA17" s="55" t="str">
        <f t="shared" si="1"/>
        <v>&lt; 1</v>
      </c>
      <c r="BB17" s="55" t="str">
        <f t="shared" si="1"/>
        <v>&lt; 1</v>
      </c>
      <c r="BC17" s="55">
        <f t="shared" si="1"/>
        <v>36</v>
      </c>
      <c r="BD17" s="55">
        <f t="shared" si="1"/>
        <v>144</v>
      </c>
      <c r="BE17" s="55">
        <f t="shared" si="1"/>
        <v>6760</v>
      </c>
      <c r="BF17" s="55">
        <f t="shared" si="1"/>
        <v>386</v>
      </c>
      <c r="BG17" s="55">
        <f t="shared" si="1"/>
        <v>32</v>
      </c>
      <c r="BH17" s="55">
        <f t="shared" si="1"/>
        <v>246</v>
      </c>
    </row>
    <row r="18" spans="1:60" ht="14.25" x14ac:dyDescent="0.2">
      <c r="A18" s="25" t="s">
        <v>35</v>
      </c>
      <c r="B18" s="89" t="s">
        <v>228</v>
      </c>
      <c r="C18" s="89" t="s">
        <v>228</v>
      </c>
      <c r="D18" s="89">
        <v>859</v>
      </c>
      <c r="E18" s="10" t="s">
        <v>228</v>
      </c>
      <c r="F18" s="10" t="s">
        <v>228</v>
      </c>
      <c r="G18" s="10" t="s">
        <v>228</v>
      </c>
      <c r="H18" s="10" t="s">
        <v>228</v>
      </c>
      <c r="I18" s="10">
        <v>34</v>
      </c>
      <c r="J18" s="10">
        <v>12</v>
      </c>
      <c r="K18" s="10" t="s">
        <v>228</v>
      </c>
      <c r="L18" s="10">
        <v>4.7</v>
      </c>
      <c r="M18" s="10" t="s">
        <v>228</v>
      </c>
      <c r="N18" s="10" t="s">
        <v>228</v>
      </c>
      <c r="O18" s="10" t="s">
        <v>228</v>
      </c>
      <c r="P18" s="10">
        <v>5.7</v>
      </c>
      <c r="Q18" s="18">
        <v>9</v>
      </c>
      <c r="R18" s="10">
        <v>1460</v>
      </c>
      <c r="S18" s="10">
        <v>61</v>
      </c>
      <c r="T18" s="10">
        <v>3.9</v>
      </c>
      <c r="U18" s="10">
        <v>25</v>
      </c>
      <c r="V18" s="10" t="s">
        <v>228</v>
      </c>
      <c r="W18" s="10" t="s">
        <v>228</v>
      </c>
      <c r="X18" s="10" t="s">
        <v>228</v>
      </c>
      <c r="Z18" s="55" t="str">
        <f t="shared" si="4"/>
        <v>&lt; 1</v>
      </c>
      <c r="AA18" s="55" t="str">
        <f t="shared" si="2"/>
        <v>&lt; 1</v>
      </c>
      <c r="AB18" s="55" t="str">
        <f t="shared" si="2"/>
        <v>&lt; 1</v>
      </c>
      <c r="AC18" s="55" t="str">
        <f t="shared" si="2"/>
        <v>&lt; 1</v>
      </c>
      <c r="AD18" s="55">
        <f t="shared" si="2"/>
        <v>34</v>
      </c>
      <c r="AE18" s="55">
        <f t="shared" si="2"/>
        <v>12</v>
      </c>
      <c r="AF18" s="55" t="str">
        <f t="shared" si="2"/>
        <v>&lt; 1</v>
      </c>
      <c r="AG18" s="55">
        <f t="shared" si="2"/>
        <v>4.7</v>
      </c>
      <c r="AH18" s="55" t="str">
        <f t="shared" si="2"/>
        <v>&lt; 1</v>
      </c>
      <c r="AI18" s="55" t="str">
        <f t="shared" si="2"/>
        <v>&lt; 1</v>
      </c>
      <c r="AJ18" s="55" t="str">
        <f t="shared" si="2"/>
        <v>&lt; 1</v>
      </c>
      <c r="AK18" s="55">
        <f t="shared" si="2"/>
        <v>5.7</v>
      </c>
      <c r="AL18" s="55">
        <f t="shared" si="2"/>
        <v>9</v>
      </c>
      <c r="AM18" s="55">
        <f t="shared" si="2"/>
        <v>1460</v>
      </c>
      <c r="AN18" s="55">
        <f t="shared" si="2"/>
        <v>61</v>
      </c>
      <c r="AO18" s="55">
        <f t="shared" si="2"/>
        <v>3.9</v>
      </c>
      <c r="AP18" s="55">
        <f t="shared" si="2"/>
        <v>25</v>
      </c>
      <c r="AR18" s="55" t="str">
        <f t="shared" si="3"/>
        <v>&lt; 1</v>
      </c>
      <c r="AS18" s="55" t="str">
        <f t="shared" si="1"/>
        <v>&lt; 1</v>
      </c>
      <c r="AT18" s="55" t="str">
        <f t="shared" si="1"/>
        <v>&lt; 1</v>
      </c>
      <c r="AU18" s="55" t="str">
        <f t="shared" si="1"/>
        <v>&lt; 1</v>
      </c>
      <c r="AV18" s="55">
        <f t="shared" si="1"/>
        <v>68</v>
      </c>
      <c r="AW18" s="55">
        <f t="shared" si="1"/>
        <v>24</v>
      </c>
      <c r="AX18" s="55" t="str">
        <f t="shared" si="1"/>
        <v>&lt; 1</v>
      </c>
      <c r="AY18" s="55">
        <f t="shared" si="1"/>
        <v>9.4</v>
      </c>
      <c r="AZ18" s="55" t="str">
        <f t="shared" si="1"/>
        <v>&lt; 1</v>
      </c>
      <c r="BA18" s="55" t="str">
        <f t="shared" si="1"/>
        <v>&lt; 1</v>
      </c>
      <c r="BB18" s="55" t="str">
        <f t="shared" si="1"/>
        <v>&lt; 1</v>
      </c>
      <c r="BC18" s="55">
        <f t="shared" si="1"/>
        <v>11.4</v>
      </c>
      <c r="BD18" s="55">
        <f t="shared" si="1"/>
        <v>18</v>
      </c>
      <c r="BE18" s="55">
        <f t="shared" si="1"/>
        <v>2920</v>
      </c>
      <c r="BF18" s="55">
        <f t="shared" si="1"/>
        <v>122</v>
      </c>
      <c r="BG18" s="55">
        <f t="shared" si="1"/>
        <v>7.8</v>
      </c>
      <c r="BH18" s="55">
        <f t="shared" si="1"/>
        <v>50</v>
      </c>
    </row>
    <row r="19" spans="1:60" ht="14.25" x14ac:dyDescent="0.2">
      <c r="A19" s="25" t="s">
        <v>36</v>
      </c>
      <c r="B19" s="89" t="s">
        <v>228</v>
      </c>
      <c r="C19" s="89" t="s">
        <v>228</v>
      </c>
      <c r="D19" s="89">
        <v>1130</v>
      </c>
      <c r="E19" s="10" t="s">
        <v>228</v>
      </c>
      <c r="F19" s="10" t="s">
        <v>228</v>
      </c>
      <c r="G19" s="10" t="s">
        <v>228</v>
      </c>
      <c r="H19" s="10" t="s">
        <v>228</v>
      </c>
      <c r="I19" s="10">
        <v>24</v>
      </c>
      <c r="J19" s="10">
        <v>2.4</v>
      </c>
      <c r="K19" s="10" t="s">
        <v>228</v>
      </c>
      <c r="L19" s="10">
        <v>4.9000000000000004</v>
      </c>
      <c r="M19" s="10" t="s">
        <v>228</v>
      </c>
      <c r="N19" s="10" t="s">
        <v>228</v>
      </c>
      <c r="O19" s="10" t="s">
        <v>228</v>
      </c>
      <c r="P19" s="10" t="s">
        <v>228</v>
      </c>
      <c r="Q19" s="10" t="s">
        <v>228</v>
      </c>
      <c r="R19" s="10">
        <v>1300</v>
      </c>
      <c r="S19" s="10">
        <v>3.9</v>
      </c>
      <c r="T19" s="10" t="s">
        <v>228</v>
      </c>
      <c r="U19" s="10">
        <v>1.8</v>
      </c>
      <c r="V19" s="10" t="s">
        <v>228</v>
      </c>
      <c r="W19" s="10" t="s">
        <v>228</v>
      </c>
      <c r="X19" s="10" t="s">
        <v>228</v>
      </c>
      <c r="Z19" s="55" t="str">
        <f t="shared" si="4"/>
        <v>&lt; 1</v>
      </c>
      <c r="AA19" s="55" t="str">
        <f t="shared" si="2"/>
        <v>&lt; 1</v>
      </c>
      <c r="AB19" s="55" t="str">
        <f t="shared" si="2"/>
        <v>&lt; 1</v>
      </c>
      <c r="AC19" s="55" t="str">
        <f t="shared" si="2"/>
        <v>&lt; 1</v>
      </c>
      <c r="AD19" s="55">
        <f t="shared" si="2"/>
        <v>24</v>
      </c>
      <c r="AE19" s="55">
        <f t="shared" si="2"/>
        <v>2.4</v>
      </c>
      <c r="AF19" s="55" t="str">
        <f t="shared" si="2"/>
        <v>&lt; 1</v>
      </c>
      <c r="AG19" s="55">
        <f t="shared" si="2"/>
        <v>4.9000000000000004</v>
      </c>
      <c r="AH19" s="55" t="str">
        <f t="shared" si="2"/>
        <v>&lt; 1</v>
      </c>
      <c r="AI19" s="55" t="str">
        <f t="shared" si="2"/>
        <v>&lt; 1</v>
      </c>
      <c r="AJ19" s="55" t="str">
        <f t="shared" si="2"/>
        <v>&lt; 1</v>
      </c>
      <c r="AK19" s="55" t="str">
        <f t="shared" si="2"/>
        <v>&lt; 1</v>
      </c>
      <c r="AL19" s="55" t="str">
        <f t="shared" si="2"/>
        <v>&lt; 1</v>
      </c>
      <c r="AM19" s="55">
        <f t="shared" si="2"/>
        <v>1300</v>
      </c>
      <c r="AN19" s="55">
        <f t="shared" si="2"/>
        <v>3.9</v>
      </c>
      <c r="AO19" s="55" t="str">
        <f t="shared" si="2"/>
        <v>&lt; 1</v>
      </c>
      <c r="AP19" s="55">
        <f t="shared" si="2"/>
        <v>1.8</v>
      </c>
      <c r="AR19" s="55" t="str">
        <f t="shared" si="3"/>
        <v>&lt; 1</v>
      </c>
      <c r="AS19" s="55" t="str">
        <f t="shared" si="1"/>
        <v>&lt; 1</v>
      </c>
      <c r="AT19" s="55" t="str">
        <f t="shared" si="1"/>
        <v>&lt; 1</v>
      </c>
      <c r="AU19" s="55" t="str">
        <f t="shared" si="1"/>
        <v>&lt; 1</v>
      </c>
      <c r="AV19" s="55">
        <f t="shared" si="1"/>
        <v>48</v>
      </c>
      <c r="AW19" s="55">
        <f t="shared" si="1"/>
        <v>4.8</v>
      </c>
      <c r="AX19" s="55" t="str">
        <f t="shared" si="1"/>
        <v>&lt; 1</v>
      </c>
      <c r="AY19" s="55">
        <f t="shared" si="1"/>
        <v>9.8000000000000007</v>
      </c>
      <c r="AZ19" s="55" t="str">
        <f t="shared" si="1"/>
        <v>&lt; 1</v>
      </c>
      <c r="BA19" s="55" t="str">
        <f t="shared" si="1"/>
        <v>&lt; 1</v>
      </c>
      <c r="BB19" s="55" t="str">
        <f t="shared" si="1"/>
        <v>&lt; 1</v>
      </c>
      <c r="BC19" s="55" t="str">
        <f t="shared" si="1"/>
        <v>&lt; 1</v>
      </c>
      <c r="BD19" s="55" t="str">
        <f t="shared" si="1"/>
        <v>&lt; 1</v>
      </c>
      <c r="BE19" s="55">
        <f t="shared" si="1"/>
        <v>2600</v>
      </c>
      <c r="BF19" s="55">
        <f t="shared" si="1"/>
        <v>7.8</v>
      </c>
      <c r="BG19" s="55" t="str">
        <f t="shared" si="1"/>
        <v>&lt; 1</v>
      </c>
      <c r="BH19" s="55">
        <f t="shared" si="1"/>
        <v>3.6</v>
      </c>
    </row>
    <row r="20" spans="1:60" ht="14.25" x14ac:dyDescent="0.2">
      <c r="A20" s="25" t="s">
        <v>37</v>
      </c>
      <c r="B20" s="89" t="s">
        <v>228</v>
      </c>
      <c r="C20" s="89" t="s">
        <v>228</v>
      </c>
      <c r="D20" s="89">
        <v>1920</v>
      </c>
      <c r="E20" s="10" t="s">
        <v>228</v>
      </c>
      <c r="F20" s="10" t="s">
        <v>228</v>
      </c>
      <c r="G20" s="10" t="s">
        <v>228</v>
      </c>
      <c r="H20" s="10" t="s">
        <v>228</v>
      </c>
      <c r="I20" s="10">
        <v>53</v>
      </c>
      <c r="J20" s="10">
        <v>15</v>
      </c>
      <c r="K20" s="10" t="s">
        <v>228</v>
      </c>
      <c r="L20" s="10">
        <v>9.1</v>
      </c>
      <c r="M20" s="10" t="s">
        <v>228</v>
      </c>
      <c r="N20" s="10" t="s">
        <v>228</v>
      </c>
      <c r="O20" s="10" t="s">
        <v>228</v>
      </c>
      <c r="P20" s="10">
        <v>1.3</v>
      </c>
      <c r="Q20" s="10">
        <v>2.2999999999999998</v>
      </c>
      <c r="R20" s="10">
        <v>1690</v>
      </c>
      <c r="S20" s="10">
        <v>17</v>
      </c>
      <c r="T20" s="10" t="s">
        <v>228</v>
      </c>
      <c r="U20" s="10">
        <v>16</v>
      </c>
      <c r="V20" s="10" t="s">
        <v>228</v>
      </c>
      <c r="W20" s="10" t="s">
        <v>228</v>
      </c>
      <c r="X20" s="10" t="s">
        <v>228</v>
      </c>
      <c r="Z20" s="55" t="str">
        <f t="shared" si="4"/>
        <v>&lt; 1</v>
      </c>
      <c r="AA20" s="55" t="str">
        <f t="shared" si="2"/>
        <v>&lt; 1</v>
      </c>
      <c r="AB20" s="55" t="str">
        <f t="shared" si="2"/>
        <v>&lt; 1</v>
      </c>
      <c r="AC20" s="55" t="str">
        <f t="shared" si="2"/>
        <v>&lt; 1</v>
      </c>
      <c r="AD20" s="55">
        <f t="shared" si="2"/>
        <v>53</v>
      </c>
      <c r="AE20" s="55">
        <f t="shared" si="2"/>
        <v>15</v>
      </c>
      <c r="AF20" s="55" t="str">
        <f t="shared" si="2"/>
        <v>&lt; 1</v>
      </c>
      <c r="AG20" s="55">
        <f t="shared" si="2"/>
        <v>9.1</v>
      </c>
      <c r="AH20" s="55" t="str">
        <f t="shared" si="2"/>
        <v>&lt; 1</v>
      </c>
      <c r="AI20" s="55" t="str">
        <f t="shared" si="2"/>
        <v>&lt; 1</v>
      </c>
      <c r="AJ20" s="55" t="str">
        <f t="shared" si="2"/>
        <v>&lt; 1</v>
      </c>
      <c r="AK20" s="55">
        <f t="shared" si="2"/>
        <v>1.3</v>
      </c>
      <c r="AL20" s="55">
        <f t="shared" si="2"/>
        <v>2.2999999999999998</v>
      </c>
      <c r="AM20" s="55">
        <f t="shared" si="2"/>
        <v>1690</v>
      </c>
      <c r="AN20" s="55">
        <f t="shared" si="2"/>
        <v>17</v>
      </c>
      <c r="AO20" s="55" t="str">
        <f t="shared" si="2"/>
        <v>&lt; 1</v>
      </c>
      <c r="AP20" s="55">
        <f t="shared" si="2"/>
        <v>16</v>
      </c>
      <c r="AR20" s="55" t="str">
        <f t="shared" si="3"/>
        <v>&lt; 1</v>
      </c>
      <c r="AS20" s="55" t="str">
        <f t="shared" si="1"/>
        <v>&lt; 1</v>
      </c>
      <c r="AT20" s="55" t="str">
        <f t="shared" si="1"/>
        <v>&lt; 1</v>
      </c>
      <c r="AU20" s="55" t="str">
        <f t="shared" si="1"/>
        <v>&lt; 1</v>
      </c>
      <c r="AV20" s="55">
        <f t="shared" si="1"/>
        <v>106</v>
      </c>
      <c r="AW20" s="55">
        <f t="shared" si="1"/>
        <v>30</v>
      </c>
      <c r="AX20" s="55" t="str">
        <f t="shared" si="1"/>
        <v>&lt; 1</v>
      </c>
      <c r="AY20" s="55">
        <f t="shared" si="1"/>
        <v>18.2</v>
      </c>
      <c r="AZ20" s="55" t="str">
        <f t="shared" si="1"/>
        <v>&lt; 1</v>
      </c>
      <c r="BA20" s="55" t="str">
        <f t="shared" si="1"/>
        <v>&lt; 1</v>
      </c>
      <c r="BB20" s="55" t="str">
        <f t="shared" si="1"/>
        <v>&lt; 1</v>
      </c>
      <c r="BC20" s="55">
        <f t="shared" si="1"/>
        <v>2.6</v>
      </c>
      <c r="BD20" s="55">
        <f t="shared" si="1"/>
        <v>4.5999999999999996</v>
      </c>
      <c r="BE20" s="55">
        <f t="shared" si="1"/>
        <v>3380</v>
      </c>
      <c r="BF20" s="55">
        <f t="shared" si="1"/>
        <v>34</v>
      </c>
      <c r="BG20" s="55" t="str">
        <f t="shared" si="1"/>
        <v>&lt; 1</v>
      </c>
      <c r="BH20" s="55">
        <f t="shared" si="1"/>
        <v>32</v>
      </c>
    </row>
    <row r="21" spans="1:60" ht="14.25" x14ac:dyDescent="0.2">
      <c r="A21" s="25" t="s">
        <v>38</v>
      </c>
      <c r="B21" s="89" t="s">
        <v>228</v>
      </c>
      <c r="C21" s="89" t="s">
        <v>228</v>
      </c>
      <c r="D21" s="89">
        <v>2410</v>
      </c>
      <c r="E21" s="10" t="s">
        <v>228</v>
      </c>
      <c r="F21" s="10" t="s">
        <v>240</v>
      </c>
      <c r="G21" s="10" t="s">
        <v>228</v>
      </c>
      <c r="H21" s="10" t="s">
        <v>228</v>
      </c>
      <c r="I21" s="10">
        <v>102</v>
      </c>
      <c r="J21" s="10">
        <v>19</v>
      </c>
      <c r="K21" s="10" t="s">
        <v>228</v>
      </c>
      <c r="L21" s="10">
        <v>13</v>
      </c>
      <c r="M21" s="10" t="s">
        <v>228</v>
      </c>
      <c r="N21" s="10" t="s">
        <v>228</v>
      </c>
      <c r="O21" s="10" t="s">
        <v>228</v>
      </c>
      <c r="P21" s="10" t="s">
        <v>228</v>
      </c>
      <c r="Q21" s="10">
        <v>1.4</v>
      </c>
      <c r="R21" s="10">
        <v>1190</v>
      </c>
      <c r="S21" s="10">
        <v>8.1999999999999993</v>
      </c>
      <c r="T21" s="10" t="s">
        <v>228</v>
      </c>
      <c r="U21" s="10">
        <v>6.8</v>
      </c>
      <c r="V21" s="10" t="s">
        <v>228</v>
      </c>
      <c r="W21" s="10" t="s">
        <v>228</v>
      </c>
      <c r="X21" s="10" t="s">
        <v>228</v>
      </c>
      <c r="Z21" s="55" t="str">
        <f t="shared" si="4"/>
        <v>&lt; 1</v>
      </c>
      <c r="AA21" s="55" t="str">
        <f t="shared" si="2"/>
        <v>&lt; 2</v>
      </c>
      <c r="AB21" s="55" t="str">
        <f t="shared" si="2"/>
        <v>&lt; 1</v>
      </c>
      <c r="AC21" s="55" t="str">
        <f t="shared" si="2"/>
        <v>&lt; 1</v>
      </c>
      <c r="AD21" s="55">
        <f t="shared" si="2"/>
        <v>102</v>
      </c>
      <c r="AE21" s="55">
        <f t="shared" si="2"/>
        <v>19</v>
      </c>
      <c r="AF21" s="55" t="str">
        <f t="shared" si="2"/>
        <v>&lt; 1</v>
      </c>
      <c r="AG21" s="55">
        <f t="shared" si="2"/>
        <v>13</v>
      </c>
      <c r="AH21" s="55" t="str">
        <f t="shared" si="2"/>
        <v>&lt; 1</v>
      </c>
      <c r="AI21" s="55" t="str">
        <f t="shared" si="2"/>
        <v>&lt; 1</v>
      </c>
      <c r="AJ21" s="55" t="str">
        <f t="shared" si="2"/>
        <v>&lt; 1</v>
      </c>
      <c r="AK21" s="55" t="str">
        <f t="shared" si="2"/>
        <v>&lt; 1</v>
      </c>
      <c r="AL21" s="55">
        <f t="shared" si="2"/>
        <v>1.4</v>
      </c>
      <c r="AM21" s="55">
        <f t="shared" si="2"/>
        <v>1190</v>
      </c>
      <c r="AN21" s="55">
        <f t="shared" si="2"/>
        <v>8.1999999999999993</v>
      </c>
      <c r="AO21" s="55" t="str">
        <f t="shared" si="2"/>
        <v>&lt; 1</v>
      </c>
      <c r="AP21" s="55">
        <f t="shared" si="2"/>
        <v>6.8</v>
      </c>
      <c r="AR21" s="55" t="str">
        <f t="shared" si="3"/>
        <v>&lt; 1</v>
      </c>
      <c r="AS21" s="55" t="str">
        <f t="shared" si="1"/>
        <v>&lt; 2</v>
      </c>
      <c r="AT21" s="55" t="str">
        <f t="shared" si="1"/>
        <v>&lt; 1</v>
      </c>
      <c r="AU21" s="55" t="str">
        <f t="shared" si="1"/>
        <v>&lt; 1</v>
      </c>
      <c r="AV21" s="55">
        <f t="shared" si="1"/>
        <v>204</v>
      </c>
      <c r="AW21" s="55">
        <f t="shared" si="1"/>
        <v>38</v>
      </c>
      <c r="AX21" s="55" t="str">
        <f t="shared" si="1"/>
        <v>&lt; 1</v>
      </c>
      <c r="AY21" s="55">
        <f t="shared" si="1"/>
        <v>26</v>
      </c>
      <c r="AZ21" s="55" t="str">
        <f t="shared" si="1"/>
        <v>&lt; 1</v>
      </c>
      <c r="BA21" s="55" t="str">
        <f t="shared" si="1"/>
        <v>&lt; 1</v>
      </c>
      <c r="BB21" s="55" t="str">
        <f t="shared" si="1"/>
        <v>&lt; 1</v>
      </c>
      <c r="BC21" s="55" t="str">
        <f t="shared" si="1"/>
        <v>&lt; 1</v>
      </c>
      <c r="BD21" s="55">
        <f t="shared" si="1"/>
        <v>2.8</v>
      </c>
      <c r="BE21" s="55">
        <f t="shared" si="1"/>
        <v>2380</v>
      </c>
      <c r="BF21" s="55">
        <f t="shared" si="1"/>
        <v>16.399999999999999</v>
      </c>
      <c r="BG21" s="55" t="str">
        <f t="shared" si="1"/>
        <v>&lt; 1</v>
      </c>
      <c r="BH21" s="55">
        <f t="shared" si="1"/>
        <v>13.6</v>
      </c>
    </row>
    <row r="22" spans="1:60" ht="14.25" x14ac:dyDescent="0.2">
      <c r="A22" s="25" t="s">
        <v>238</v>
      </c>
      <c r="B22" s="89" t="s">
        <v>228</v>
      </c>
      <c r="C22" s="89" t="s">
        <v>228</v>
      </c>
      <c r="D22" s="89">
        <v>82</v>
      </c>
      <c r="E22" s="10" t="s">
        <v>228</v>
      </c>
      <c r="F22" s="10" t="s">
        <v>228</v>
      </c>
      <c r="G22" s="10" t="s">
        <v>228</v>
      </c>
      <c r="H22" s="10" t="s">
        <v>228</v>
      </c>
      <c r="I22" s="18">
        <v>2</v>
      </c>
      <c r="J22" s="10" t="s">
        <v>228</v>
      </c>
      <c r="K22" s="10" t="s">
        <v>228</v>
      </c>
      <c r="L22" s="10" t="s">
        <v>228</v>
      </c>
      <c r="M22" s="10" t="s">
        <v>228</v>
      </c>
      <c r="N22" s="10" t="s">
        <v>228</v>
      </c>
      <c r="O22" s="10" t="s">
        <v>228</v>
      </c>
      <c r="P22" s="10" t="s">
        <v>228</v>
      </c>
      <c r="Q22" s="10" t="s">
        <v>228</v>
      </c>
      <c r="R22" s="10">
        <v>235</v>
      </c>
      <c r="S22" s="10">
        <v>5.7</v>
      </c>
      <c r="T22" s="10" t="s">
        <v>228</v>
      </c>
      <c r="U22" s="10">
        <v>3.1</v>
      </c>
      <c r="V22" s="10" t="s">
        <v>228</v>
      </c>
      <c r="W22" s="10" t="s">
        <v>228</v>
      </c>
      <c r="X22" s="10" t="s">
        <v>228</v>
      </c>
      <c r="Z22" s="55" t="str">
        <f t="shared" si="4"/>
        <v>&lt; 1</v>
      </c>
      <c r="AA22" s="55" t="str">
        <f t="shared" si="2"/>
        <v>&lt; 1</v>
      </c>
      <c r="AB22" s="55" t="str">
        <f t="shared" si="2"/>
        <v>&lt; 1</v>
      </c>
      <c r="AC22" s="55" t="str">
        <f t="shared" si="2"/>
        <v>&lt; 1</v>
      </c>
      <c r="AD22" s="55">
        <f t="shared" si="2"/>
        <v>2</v>
      </c>
      <c r="AE22" s="55" t="str">
        <f t="shared" si="2"/>
        <v>&lt; 1</v>
      </c>
      <c r="AF22" s="55" t="str">
        <f t="shared" si="2"/>
        <v>&lt; 1</v>
      </c>
      <c r="AG22" s="55" t="str">
        <f t="shared" si="2"/>
        <v>&lt; 1</v>
      </c>
      <c r="AH22" s="55" t="str">
        <f t="shared" si="2"/>
        <v>&lt; 1</v>
      </c>
      <c r="AI22" s="55" t="str">
        <f t="shared" si="2"/>
        <v>&lt; 1</v>
      </c>
      <c r="AJ22" s="55" t="str">
        <f t="shared" si="2"/>
        <v>&lt; 1</v>
      </c>
      <c r="AK22" s="55" t="str">
        <f t="shared" si="2"/>
        <v>&lt; 1</v>
      </c>
      <c r="AL22" s="55" t="str">
        <f t="shared" si="2"/>
        <v>&lt; 1</v>
      </c>
      <c r="AM22" s="55">
        <f t="shared" si="2"/>
        <v>235</v>
      </c>
      <c r="AN22" s="55">
        <f t="shared" si="2"/>
        <v>5.7</v>
      </c>
      <c r="AO22" s="55" t="str">
        <f t="shared" si="2"/>
        <v>&lt; 1</v>
      </c>
      <c r="AP22" s="55">
        <f t="shared" si="2"/>
        <v>3.1</v>
      </c>
      <c r="AR22" s="55" t="str">
        <f t="shared" si="3"/>
        <v>&lt; 1</v>
      </c>
      <c r="AS22" s="55" t="str">
        <f t="shared" si="1"/>
        <v>&lt; 1</v>
      </c>
      <c r="AT22" s="55" t="str">
        <f t="shared" si="1"/>
        <v>&lt; 1</v>
      </c>
      <c r="AU22" s="55" t="str">
        <f t="shared" si="1"/>
        <v>&lt; 1</v>
      </c>
      <c r="AV22" s="55">
        <f t="shared" si="1"/>
        <v>4</v>
      </c>
      <c r="AW22" s="55" t="str">
        <f t="shared" si="1"/>
        <v>&lt; 1</v>
      </c>
      <c r="AX22" s="55" t="str">
        <f t="shared" si="1"/>
        <v>&lt; 1</v>
      </c>
      <c r="AY22" s="55" t="str">
        <f t="shared" si="1"/>
        <v>&lt; 1</v>
      </c>
      <c r="AZ22" s="55" t="str">
        <f t="shared" si="1"/>
        <v>&lt; 1</v>
      </c>
      <c r="BA22" s="55" t="str">
        <f t="shared" si="1"/>
        <v>&lt; 1</v>
      </c>
      <c r="BB22" s="55" t="str">
        <f t="shared" si="1"/>
        <v>&lt; 1</v>
      </c>
      <c r="BC22" s="55" t="str">
        <f t="shared" si="1"/>
        <v>&lt; 1</v>
      </c>
      <c r="BD22" s="55" t="str">
        <f t="shared" si="1"/>
        <v>&lt; 1</v>
      </c>
      <c r="BE22" s="55">
        <f t="shared" si="1"/>
        <v>470</v>
      </c>
      <c r="BF22" s="55">
        <f t="shared" si="1"/>
        <v>11.4</v>
      </c>
      <c r="BG22" s="55" t="str">
        <f t="shared" si="1"/>
        <v>&lt; 1</v>
      </c>
      <c r="BH22" s="55">
        <f>IF(ISNUMBER(AP22),AP22*2,AP22)</f>
        <v>6.2</v>
      </c>
    </row>
    <row r="23" spans="1:60" s="21" customFormat="1" x14ac:dyDescent="0.2">
      <c r="A23" s="56"/>
      <c r="E23" s="8"/>
      <c r="F23" s="8"/>
      <c r="G23" s="8"/>
      <c r="H23" s="8"/>
      <c r="I23" s="8"/>
      <c r="J23" s="8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</row>
    <row r="24" spans="1:60" x14ac:dyDescent="0.2">
      <c r="A24" s="20" t="s">
        <v>17</v>
      </c>
      <c r="B24" s="90"/>
      <c r="C24" s="90"/>
      <c r="D24" s="90"/>
      <c r="E24" s="8"/>
      <c r="F24" s="8"/>
      <c r="G24" s="8"/>
      <c r="H24" s="8"/>
      <c r="I24" s="8"/>
      <c r="J24" s="8"/>
      <c r="K24" s="10" t="s">
        <v>223</v>
      </c>
      <c r="L24" s="10" t="s">
        <v>223</v>
      </c>
      <c r="M24" s="10" t="s">
        <v>223</v>
      </c>
      <c r="N24" s="10" t="s">
        <v>223</v>
      </c>
      <c r="O24" s="10" t="s">
        <v>223</v>
      </c>
      <c r="P24" s="10" t="s">
        <v>223</v>
      </c>
      <c r="Q24" s="10" t="s">
        <v>223</v>
      </c>
      <c r="R24" s="10" t="s">
        <v>223</v>
      </c>
      <c r="S24" s="10" t="s">
        <v>223</v>
      </c>
      <c r="T24" s="10" t="s">
        <v>223</v>
      </c>
      <c r="U24" s="10" t="s">
        <v>223</v>
      </c>
      <c r="V24" s="10" t="s">
        <v>223</v>
      </c>
    </row>
    <row r="25" spans="1:60" ht="14.25" x14ac:dyDescent="0.2">
      <c r="A25" s="58" t="s">
        <v>0</v>
      </c>
      <c r="B25" s="91"/>
      <c r="C25" s="91"/>
      <c r="D25" s="91"/>
      <c r="E25" s="59"/>
      <c r="F25" s="59"/>
      <c r="G25" s="59"/>
      <c r="H25" s="59"/>
      <c r="I25" s="59"/>
      <c r="J25" s="59"/>
      <c r="K25" s="10" t="s">
        <v>20</v>
      </c>
      <c r="L25" s="10" t="s">
        <v>20</v>
      </c>
      <c r="M25" s="10" t="s">
        <v>20</v>
      </c>
      <c r="N25" s="10" t="s">
        <v>20</v>
      </c>
      <c r="O25" s="10" t="s">
        <v>20</v>
      </c>
      <c r="P25" s="10" t="s">
        <v>20</v>
      </c>
      <c r="Q25" s="10" t="s">
        <v>20</v>
      </c>
      <c r="R25" s="10" t="s">
        <v>20</v>
      </c>
      <c r="S25" s="10" t="s">
        <v>20</v>
      </c>
      <c r="T25" s="10" t="s">
        <v>20</v>
      </c>
      <c r="U25" s="10" t="s">
        <v>20</v>
      </c>
      <c r="V25" s="10" t="s">
        <v>20</v>
      </c>
    </row>
    <row r="26" spans="1:60" ht="14.25" x14ac:dyDescent="0.2">
      <c r="A26" s="58" t="s">
        <v>1</v>
      </c>
      <c r="B26" s="91"/>
      <c r="C26" s="91"/>
      <c r="D26" s="91"/>
      <c r="E26" s="59"/>
      <c r="F26" s="59"/>
      <c r="G26" s="59"/>
      <c r="H26" s="59"/>
      <c r="I26" s="59"/>
      <c r="J26" s="59"/>
      <c r="K26" s="10" t="s">
        <v>20</v>
      </c>
      <c r="L26" s="10" t="s">
        <v>20</v>
      </c>
      <c r="M26" s="10" t="s">
        <v>20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20</v>
      </c>
      <c r="S26" s="10" t="s">
        <v>20</v>
      </c>
      <c r="T26" s="10" t="s">
        <v>20</v>
      </c>
      <c r="U26" s="10">
        <v>0.8</v>
      </c>
      <c r="V26" s="10" t="s">
        <v>20</v>
      </c>
    </row>
    <row r="27" spans="1:60" ht="14.25" x14ac:dyDescent="0.2">
      <c r="A27" s="58" t="s">
        <v>2</v>
      </c>
      <c r="B27" s="91"/>
      <c r="C27" s="91"/>
      <c r="D27" s="91"/>
      <c r="E27" s="59"/>
      <c r="F27" s="59"/>
      <c r="G27" s="59"/>
      <c r="H27" s="59"/>
      <c r="I27" s="59"/>
      <c r="J27" s="59"/>
      <c r="K27" s="10" t="s">
        <v>20</v>
      </c>
      <c r="L27" s="10" t="s">
        <v>20</v>
      </c>
      <c r="M27" s="10" t="s">
        <v>20</v>
      </c>
      <c r="N27" s="10" t="s">
        <v>20</v>
      </c>
      <c r="O27" s="10" t="s">
        <v>20</v>
      </c>
      <c r="P27" s="10" t="s">
        <v>20</v>
      </c>
      <c r="Q27" s="10" t="s">
        <v>20</v>
      </c>
      <c r="R27" s="10" t="s">
        <v>20</v>
      </c>
      <c r="S27" s="10" t="s">
        <v>20</v>
      </c>
      <c r="T27" s="10" t="s">
        <v>20</v>
      </c>
      <c r="U27" s="10" t="s">
        <v>20</v>
      </c>
      <c r="V27" s="10" t="s">
        <v>20</v>
      </c>
    </row>
    <row r="28" spans="1:60" ht="14.25" x14ac:dyDescent="0.2">
      <c r="A28" s="58" t="s">
        <v>3</v>
      </c>
      <c r="B28" s="91"/>
      <c r="C28" s="91"/>
      <c r="D28" s="91"/>
      <c r="E28" s="59"/>
      <c r="F28" s="59"/>
      <c r="G28" s="59"/>
      <c r="H28" s="59"/>
      <c r="I28" s="59"/>
      <c r="J28" s="59"/>
      <c r="K28" s="10" t="s">
        <v>20</v>
      </c>
      <c r="L28" s="10" t="s">
        <v>20</v>
      </c>
      <c r="M28" s="10" t="s">
        <v>20</v>
      </c>
      <c r="N28" s="10" t="s">
        <v>20</v>
      </c>
      <c r="O28" s="10" t="s">
        <v>20</v>
      </c>
      <c r="P28" s="10" t="s">
        <v>20</v>
      </c>
      <c r="Q28" s="10" t="s">
        <v>20</v>
      </c>
      <c r="R28" s="10" t="s">
        <v>20</v>
      </c>
      <c r="S28" s="10" t="s">
        <v>20</v>
      </c>
      <c r="T28" s="10" t="s">
        <v>20</v>
      </c>
      <c r="U28" s="10" t="s">
        <v>20</v>
      </c>
      <c r="V28" s="10" t="s">
        <v>20</v>
      </c>
    </row>
    <row r="29" spans="1:60" ht="14.25" x14ac:dyDescent="0.2">
      <c r="A29" s="58" t="s">
        <v>4</v>
      </c>
      <c r="B29" s="91"/>
      <c r="C29" s="91"/>
      <c r="D29" s="91"/>
      <c r="E29" s="59"/>
      <c r="F29" s="59"/>
      <c r="G29" s="59"/>
      <c r="H29" s="59"/>
      <c r="I29" s="59"/>
      <c r="J29" s="59"/>
      <c r="K29" s="10" t="s">
        <v>20</v>
      </c>
      <c r="L29" s="10" t="s">
        <v>20</v>
      </c>
      <c r="M29" s="10" t="s">
        <v>20</v>
      </c>
      <c r="N29" s="10" t="s">
        <v>20</v>
      </c>
      <c r="O29" s="10" t="s">
        <v>20</v>
      </c>
      <c r="P29" s="10" t="s">
        <v>20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20</v>
      </c>
    </row>
    <row r="30" spans="1:60" ht="14.25" x14ac:dyDescent="0.2">
      <c r="A30" s="58" t="s">
        <v>5</v>
      </c>
      <c r="B30" s="91"/>
      <c r="C30" s="91"/>
      <c r="D30" s="91"/>
      <c r="E30" s="59"/>
      <c r="F30" s="59"/>
      <c r="G30" s="59"/>
      <c r="H30" s="59"/>
      <c r="I30" s="59"/>
      <c r="J30" s="59"/>
      <c r="K30" s="10" t="s">
        <v>225</v>
      </c>
      <c r="L30" s="10" t="s">
        <v>225</v>
      </c>
      <c r="M30" s="10" t="s">
        <v>225</v>
      </c>
      <c r="N30" s="10" t="s">
        <v>225</v>
      </c>
      <c r="O30" s="10" t="s">
        <v>225</v>
      </c>
      <c r="P30" s="10" t="s">
        <v>225</v>
      </c>
      <c r="Q30" s="10" t="s">
        <v>225</v>
      </c>
      <c r="R30" s="10" t="s">
        <v>225</v>
      </c>
      <c r="S30" s="10" t="s">
        <v>225</v>
      </c>
      <c r="T30" s="10" t="s">
        <v>225</v>
      </c>
      <c r="U30" s="10">
        <v>3.2</v>
      </c>
      <c r="V30" s="10" t="s">
        <v>225</v>
      </c>
    </row>
    <row r="31" spans="1:60" ht="14.25" x14ac:dyDescent="0.2">
      <c r="A31" s="62" t="s">
        <v>6</v>
      </c>
      <c r="B31" s="92"/>
      <c r="C31" s="92"/>
      <c r="D31" s="92"/>
      <c r="E31" s="59"/>
      <c r="F31" s="59"/>
      <c r="G31" s="59"/>
      <c r="H31" s="59"/>
      <c r="I31" s="59"/>
      <c r="J31" s="59"/>
      <c r="K31" s="10" t="s">
        <v>226</v>
      </c>
      <c r="L31" s="10" t="s">
        <v>226</v>
      </c>
      <c r="M31" s="10" t="s">
        <v>226</v>
      </c>
      <c r="N31" s="10" t="s">
        <v>226</v>
      </c>
      <c r="O31" s="10" t="s">
        <v>226</v>
      </c>
      <c r="P31" s="10" t="s">
        <v>226</v>
      </c>
      <c r="Q31" s="10" t="s">
        <v>226</v>
      </c>
      <c r="R31" s="10" t="s">
        <v>226</v>
      </c>
      <c r="S31" s="10" t="s">
        <v>226</v>
      </c>
      <c r="T31" s="10" t="s">
        <v>226</v>
      </c>
      <c r="U31" s="10" t="s">
        <v>226</v>
      </c>
      <c r="V31" s="10" t="s">
        <v>226</v>
      </c>
    </row>
    <row r="32" spans="1:60" ht="14.25" x14ac:dyDescent="0.2">
      <c r="A32" s="62"/>
      <c r="B32" s="92"/>
      <c r="C32" s="92"/>
      <c r="D32" s="92"/>
      <c r="E32" s="59"/>
      <c r="F32" s="59"/>
      <c r="G32" s="59"/>
      <c r="H32" s="59"/>
      <c r="I32" s="59"/>
      <c r="J32" s="5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ht="14.25" x14ac:dyDescent="0.2">
      <c r="A33" s="58" t="s">
        <v>7</v>
      </c>
      <c r="B33" s="91"/>
      <c r="C33" s="91"/>
      <c r="D33" s="91"/>
      <c r="E33" s="59"/>
      <c r="F33" s="59"/>
      <c r="G33" s="59"/>
      <c r="H33" s="59"/>
      <c r="I33" s="59"/>
      <c r="J33" s="59"/>
      <c r="K33" s="10" t="s">
        <v>20</v>
      </c>
      <c r="L33" s="10">
        <v>2.6</v>
      </c>
      <c r="M33" s="10" t="s">
        <v>20</v>
      </c>
      <c r="N33" s="10" t="s">
        <v>20</v>
      </c>
      <c r="O33" s="10" t="s">
        <v>20</v>
      </c>
      <c r="P33" s="10">
        <v>0.8</v>
      </c>
      <c r="Q33" s="10">
        <v>1.4</v>
      </c>
      <c r="R33" s="10">
        <v>2.4</v>
      </c>
      <c r="S33" s="10">
        <v>1.4</v>
      </c>
      <c r="T33" s="10">
        <v>0.7</v>
      </c>
      <c r="U33" s="10">
        <v>1.4</v>
      </c>
      <c r="V33" s="10" t="s">
        <v>20</v>
      </c>
    </row>
    <row r="34" spans="1:22" ht="14.25" x14ac:dyDescent="0.2">
      <c r="A34" s="58" t="s">
        <v>8</v>
      </c>
      <c r="B34" s="91"/>
      <c r="C34" s="91"/>
      <c r="D34" s="91"/>
      <c r="E34" s="59"/>
      <c r="F34" s="59"/>
      <c r="G34" s="59"/>
      <c r="H34" s="59"/>
      <c r="I34" s="59"/>
      <c r="J34" s="59"/>
      <c r="K34" s="10" t="s">
        <v>20</v>
      </c>
      <c r="L34" s="10">
        <v>1.2</v>
      </c>
      <c r="M34" s="10" t="s">
        <v>20</v>
      </c>
      <c r="N34" s="10" t="s">
        <v>20</v>
      </c>
      <c r="O34" s="10" t="s">
        <v>20</v>
      </c>
      <c r="P34" s="10">
        <v>0.8</v>
      </c>
      <c r="Q34" s="10">
        <v>2.1</v>
      </c>
      <c r="R34" s="10">
        <v>2.4</v>
      </c>
      <c r="S34" s="10">
        <v>1.2</v>
      </c>
      <c r="T34" s="10">
        <v>0.8</v>
      </c>
      <c r="U34" s="10">
        <v>2.4</v>
      </c>
      <c r="V34" s="10" t="s">
        <v>20</v>
      </c>
    </row>
    <row r="35" spans="1:22" ht="14.25" x14ac:dyDescent="0.2">
      <c r="A35" s="58" t="s">
        <v>9</v>
      </c>
      <c r="B35" s="91"/>
      <c r="C35" s="91"/>
      <c r="D35" s="91"/>
      <c r="E35" s="59"/>
      <c r="F35" s="59"/>
      <c r="G35" s="59"/>
      <c r="H35" s="59"/>
      <c r="I35" s="59"/>
      <c r="J35" s="59"/>
      <c r="K35" s="10" t="s">
        <v>20</v>
      </c>
      <c r="L35" s="10">
        <v>0.9</v>
      </c>
      <c r="M35" s="10" t="s">
        <v>20</v>
      </c>
      <c r="N35" s="10" t="s">
        <v>20</v>
      </c>
      <c r="O35" s="10" t="s">
        <v>20</v>
      </c>
      <c r="P35" s="10" t="s">
        <v>20</v>
      </c>
      <c r="Q35" s="10">
        <v>1.1000000000000001</v>
      </c>
      <c r="R35" s="10">
        <v>1.8</v>
      </c>
      <c r="S35" s="10">
        <v>0.5</v>
      </c>
      <c r="T35" s="10" t="s">
        <v>20</v>
      </c>
      <c r="U35" s="10">
        <v>0.6</v>
      </c>
      <c r="V35" s="10" t="s">
        <v>20</v>
      </c>
    </row>
    <row r="36" spans="1:22" ht="14.25" x14ac:dyDescent="0.2">
      <c r="A36" s="58" t="s">
        <v>10</v>
      </c>
      <c r="B36" s="91"/>
      <c r="C36" s="91"/>
      <c r="D36" s="91"/>
      <c r="E36" s="59"/>
      <c r="F36" s="59"/>
      <c r="G36" s="59"/>
      <c r="H36" s="59"/>
      <c r="I36" s="59"/>
      <c r="J36" s="59"/>
      <c r="K36" s="10" t="s">
        <v>20</v>
      </c>
      <c r="L36" s="10">
        <v>1.4</v>
      </c>
      <c r="M36" s="10" t="s">
        <v>20</v>
      </c>
      <c r="N36" s="10" t="s">
        <v>20</v>
      </c>
      <c r="O36" s="10" t="s">
        <v>20</v>
      </c>
      <c r="P36" s="10" t="s">
        <v>20</v>
      </c>
      <c r="Q36" s="10">
        <v>2.9</v>
      </c>
      <c r="R36" s="10">
        <v>3.8</v>
      </c>
      <c r="S36" s="10">
        <v>1.4</v>
      </c>
      <c r="T36" s="10">
        <v>0.5</v>
      </c>
      <c r="U36" s="10">
        <v>4.8</v>
      </c>
      <c r="V36" s="10" t="s">
        <v>20</v>
      </c>
    </row>
    <row r="37" spans="1:22" ht="14.25" x14ac:dyDescent="0.2">
      <c r="A37" s="58" t="s">
        <v>11</v>
      </c>
      <c r="B37" s="91"/>
      <c r="C37" s="91"/>
      <c r="D37" s="91"/>
      <c r="E37" s="59"/>
      <c r="F37" s="59"/>
      <c r="G37" s="59"/>
      <c r="H37" s="59"/>
      <c r="I37" s="59"/>
      <c r="J37" s="59"/>
      <c r="K37" s="10" t="s">
        <v>20</v>
      </c>
      <c r="L37" s="10">
        <v>1.6</v>
      </c>
      <c r="M37" s="10" t="s">
        <v>20</v>
      </c>
      <c r="N37" s="10" t="s">
        <v>20</v>
      </c>
      <c r="O37" s="10" t="s">
        <v>20</v>
      </c>
      <c r="P37" s="10" t="s">
        <v>20</v>
      </c>
      <c r="Q37" s="10">
        <v>2.9</v>
      </c>
      <c r="R37" s="10">
        <v>1.5</v>
      </c>
      <c r="S37" s="10">
        <v>0.7</v>
      </c>
      <c r="T37" s="10" t="s">
        <v>20</v>
      </c>
      <c r="U37" s="10">
        <v>2.2000000000000002</v>
      </c>
      <c r="V37" s="10" t="s">
        <v>20</v>
      </c>
    </row>
    <row r="38" spans="1:22" ht="14.25" x14ac:dyDescent="0.2">
      <c r="A38" s="58" t="s">
        <v>12</v>
      </c>
      <c r="B38" s="91"/>
      <c r="C38" s="91"/>
      <c r="D38" s="91"/>
      <c r="E38" s="59"/>
      <c r="F38" s="59"/>
      <c r="G38" s="59"/>
      <c r="H38" s="59"/>
      <c r="I38" s="59"/>
      <c r="J38" s="59"/>
      <c r="K38" s="10" t="s">
        <v>20</v>
      </c>
      <c r="L38" s="10" t="s">
        <v>20</v>
      </c>
      <c r="M38" s="10" t="s">
        <v>20</v>
      </c>
      <c r="N38" s="10" t="s">
        <v>20</v>
      </c>
      <c r="O38" s="10" t="s">
        <v>20</v>
      </c>
      <c r="P38" s="10" t="s">
        <v>20</v>
      </c>
      <c r="Q38" s="10">
        <v>0.5</v>
      </c>
      <c r="R38" s="10">
        <v>0.8</v>
      </c>
      <c r="S38" s="10" t="s">
        <v>20</v>
      </c>
      <c r="T38" s="10" t="s">
        <v>20</v>
      </c>
      <c r="U38" s="10" t="s">
        <v>20</v>
      </c>
      <c r="V38" s="10" t="s">
        <v>20</v>
      </c>
    </row>
    <row r="39" spans="1:22" ht="14.25" x14ac:dyDescent="0.2">
      <c r="A39" s="58" t="s">
        <v>13</v>
      </c>
      <c r="B39" s="91"/>
      <c r="C39" s="91"/>
      <c r="D39" s="91"/>
      <c r="E39" s="59"/>
      <c r="F39" s="59"/>
      <c r="G39" s="59"/>
      <c r="H39" s="59"/>
      <c r="I39" s="59"/>
      <c r="J39" s="59"/>
      <c r="K39" s="10" t="s">
        <v>20</v>
      </c>
      <c r="L39" s="10" t="s">
        <v>20</v>
      </c>
      <c r="M39" s="10" t="s">
        <v>20</v>
      </c>
      <c r="N39" s="10" t="s">
        <v>20</v>
      </c>
      <c r="O39" s="10" t="s">
        <v>20</v>
      </c>
      <c r="P39" s="10" t="s">
        <v>20</v>
      </c>
      <c r="Q39" s="10" t="s">
        <v>20</v>
      </c>
      <c r="R39" s="18">
        <v>1</v>
      </c>
      <c r="S39" s="10" t="s">
        <v>20</v>
      </c>
      <c r="T39" s="10" t="s">
        <v>20</v>
      </c>
      <c r="U39" s="10" t="s">
        <v>20</v>
      </c>
      <c r="V39" s="10" t="s">
        <v>20</v>
      </c>
    </row>
    <row r="40" spans="1:22" ht="14.25" x14ac:dyDescent="0.2">
      <c r="A40" s="58" t="s">
        <v>14</v>
      </c>
      <c r="B40" s="91"/>
      <c r="C40" s="91"/>
      <c r="D40" s="91"/>
      <c r="E40" s="59"/>
      <c r="F40" s="59"/>
      <c r="G40" s="59"/>
      <c r="H40" s="59"/>
      <c r="I40" s="59"/>
      <c r="J40" s="59"/>
      <c r="K40" s="10" t="s">
        <v>227</v>
      </c>
      <c r="L40" s="10">
        <v>4.8</v>
      </c>
      <c r="M40" s="10" t="s">
        <v>227</v>
      </c>
      <c r="N40" s="10" t="s">
        <v>227</v>
      </c>
      <c r="O40" s="10" t="s">
        <v>227</v>
      </c>
      <c r="P40" s="10" t="s">
        <v>227</v>
      </c>
      <c r="Q40" s="10">
        <v>4.7</v>
      </c>
      <c r="R40" s="10">
        <v>6.7</v>
      </c>
      <c r="S40" s="10">
        <v>3.2</v>
      </c>
      <c r="T40" s="10">
        <v>1.5</v>
      </c>
      <c r="U40" s="10">
        <v>8.3000000000000007</v>
      </c>
      <c r="V40" s="10" t="s">
        <v>227</v>
      </c>
    </row>
    <row r="41" spans="1:22" ht="14.25" x14ac:dyDescent="0.2">
      <c r="A41" s="58" t="s">
        <v>15</v>
      </c>
      <c r="B41" s="91"/>
      <c r="C41" s="91"/>
      <c r="D41" s="91"/>
      <c r="E41" s="59"/>
      <c r="F41" s="59"/>
      <c r="G41" s="59"/>
      <c r="H41" s="59"/>
      <c r="I41" s="59"/>
      <c r="J41" s="59"/>
      <c r="K41" s="10" t="s">
        <v>227</v>
      </c>
      <c r="L41" s="10" t="s">
        <v>227</v>
      </c>
      <c r="M41" s="10" t="s">
        <v>227</v>
      </c>
      <c r="N41" s="10" t="s">
        <v>227</v>
      </c>
      <c r="O41" s="10" t="s">
        <v>227</v>
      </c>
      <c r="P41" s="10" t="s">
        <v>227</v>
      </c>
      <c r="Q41" s="10" t="s">
        <v>227</v>
      </c>
      <c r="R41" s="10">
        <v>1.6</v>
      </c>
      <c r="S41" s="10">
        <v>0.8</v>
      </c>
      <c r="T41" s="10" t="s">
        <v>227</v>
      </c>
      <c r="U41" s="10">
        <v>2.2999999999999998</v>
      </c>
      <c r="V41" s="10" t="s">
        <v>227</v>
      </c>
    </row>
    <row r="42" spans="1:22" ht="14.25" x14ac:dyDescent="0.2">
      <c r="A42" s="58" t="s">
        <v>16</v>
      </c>
      <c r="B42" s="91"/>
      <c r="C42" s="91"/>
      <c r="D42" s="91"/>
      <c r="E42" s="59"/>
      <c r="F42" s="59"/>
      <c r="G42" s="59"/>
      <c r="H42" s="59"/>
      <c r="I42" s="59"/>
      <c r="J42" s="59"/>
      <c r="K42" s="10" t="s">
        <v>226</v>
      </c>
      <c r="L42" s="10" t="s">
        <v>226</v>
      </c>
      <c r="M42" s="10" t="s">
        <v>226</v>
      </c>
      <c r="N42" s="10" t="s">
        <v>226</v>
      </c>
      <c r="O42" s="10" t="s">
        <v>226</v>
      </c>
      <c r="P42" s="10" t="s">
        <v>226</v>
      </c>
      <c r="Q42" s="10">
        <v>5.9</v>
      </c>
      <c r="R42" s="10">
        <v>9.1</v>
      </c>
      <c r="S42" s="10">
        <v>5.5</v>
      </c>
      <c r="T42" s="10" t="s">
        <v>226</v>
      </c>
      <c r="U42" s="10">
        <v>13.3</v>
      </c>
      <c r="V42" s="10" t="s">
        <v>226</v>
      </c>
    </row>
  </sheetData>
  <pageMargins left="0.78740157480314965" right="0.78740157480314965" top="0.98425196850393704" bottom="0.98425196850393704" header="0.51181102362204722" footer="0.51181102362204722"/>
  <pageSetup paperSize="9" scale="4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topLeftCell="J1" zoomScaleNormal="100" workbookViewId="0">
      <selection activeCell="AD1" sqref="AD1:AD65536"/>
    </sheetView>
  </sheetViews>
  <sheetFormatPr defaultColWidth="11.5703125" defaultRowHeight="12.75" x14ac:dyDescent="0.2"/>
  <cols>
    <col min="1" max="1" width="24.85546875" style="55" customWidth="1"/>
    <col min="2" max="13" width="12.7109375" style="55" customWidth="1"/>
    <col min="14" max="16384" width="11.5703125" style="55"/>
  </cols>
  <sheetData>
    <row r="1" spans="1:33" x14ac:dyDescent="0.2">
      <c r="B1" s="55" t="s">
        <v>257</v>
      </c>
      <c r="O1" s="55" t="s">
        <v>258</v>
      </c>
      <c r="Y1" s="55" t="s">
        <v>259</v>
      </c>
    </row>
    <row r="2" spans="1:33" s="54" customFormat="1" x14ac:dyDescent="0.2">
      <c r="A2" s="23" t="s">
        <v>18</v>
      </c>
      <c r="B2" s="16" t="s">
        <v>189</v>
      </c>
      <c r="C2" s="16" t="s">
        <v>189</v>
      </c>
      <c r="D2" s="16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  <c r="K2" s="16" t="s">
        <v>189</v>
      </c>
      <c r="L2" s="16" t="s">
        <v>189</v>
      </c>
      <c r="M2" s="16" t="s">
        <v>189</v>
      </c>
      <c r="O2" s="16" t="s">
        <v>189</v>
      </c>
      <c r="P2" s="16" t="s">
        <v>189</v>
      </c>
      <c r="Q2" s="16" t="s">
        <v>189</v>
      </c>
      <c r="R2" s="16" t="s">
        <v>189</v>
      </c>
      <c r="S2" s="16" t="s">
        <v>189</v>
      </c>
      <c r="T2" s="16" t="s">
        <v>189</v>
      </c>
      <c r="U2" s="16" t="s">
        <v>189</v>
      </c>
      <c r="V2" s="16" t="s">
        <v>189</v>
      </c>
      <c r="W2" s="16" t="s">
        <v>189</v>
      </c>
      <c r="Y2" s="16" t="s">
        <v>189</v>
      </c>
      <c r="Z2" s="16" t="s">
        <v>189</v>
      </c>
      <c r="AA2" s="16" t="s">
        <v>189</v>
      </c>
      <c r="AB2" s="16" t="s">
        <v>189</v>
      </c>
      <c r="AC2" s="16" t="s">
        <v>189</v>
      </c>
      <c r="AD2" s="16" t="s">
        <v>189</v>
      </c>
      <c r="AE2" s="16" t="s">
        <v>189</v>
      </c>
      <c r="AF2" s="16" t="s">
        <v>189</v>
      </c>
      <c r="AG2" s="16" t="s">
        <v>189</v>
      </c>
    </row>
    <row r="3" spans="1:33" x14ac:dyDescent="0.2">
      <c r="A3" s="23" t="s">
        <v>22</v>
      </c>
      <c r="B3" s="16" t="s">
        <v>171</v>
      </c>
      <c r="C3" s="16" t="s">
        <v>173</v>
      </c>
      <c r="D3" s="16" t="s">
        <v>185</v>
      </c>
      <c r="E3" s="16" t="s">
        <v>175</v>
      </c>
      <c r="F3" s="16" t="s">
        <v>177</v>
      </c>
      <c r="G3" s="16" t="s">
        <v>179</v>
      </c>
      <c r="H3" s="16" t="s">
        <v>184</v>
      </c>
      <c r="I3" s="16" t="s">
        <v>181</v>
      </c>
      <c r="J3" s="16" t="s">
        <v>183</v>
      </c>
      <c r="K3" s="16" t="s">
        <v>200</v>
      </c>
      <c r="L3" s="16" t="s">
        <v>200</v>
      </c>
      <c r="M3" s="16" t="s">
        <v>200</v>
      </c>
      <c r="O3" s="16" t="s">
        <v>171</v>
      </c>
      <c r="P3" s="16" t="s">
        <v>173</v>
      </c>
      <c r="Q3" s="16" t="s">
        <v>185</v>
      </c>
      <c r="R3" s="16" t="s">
        <v>175</v>
      </c>
      <c r="S3" s="16" t="s">
        <v>177</v>
      </c>
      <c r="T3" s="16" t="s">
        <v>179</v>
      </c>
      <c r="U3" s="16" t="s">
        <v>184</v>
      </c>
      <c r="V3" s="16" t="s">
        <v>181</v>
      </c>
      <c r="W3" s="16" t="s">
        <v>183</v>
      </c>
      <c r="Y3" s="16" t="s">
        <v>171</v>
      </c>
      <c r="Z3" s="16" t="s">
        <v>173</v>
      </c>
      <c r="AA3" s="16" t="s">
        <v>185</v>
      </c>
      <c r="AB3" s="16" t="s">
        <v>175</v>
      </c>
      <c r="AC3" s="16" t="s">
        <v>177</v>
      </c>
      <c r="AD3" s="16" t="s">
        <v>179</v>
      </c>
      <c r="AE3" s="16" t="s">
        <v>184</v>
      </c>
      <c r="AF3" s="16" t="s">
        <v>181</v>
      </c>
      <c r="AG3" s="16" t="s">
        <v>183</v>
      </c>
    </row>
    <row r="4" spans="1:33" x14ac:dyDescent="0.2">
      <c r="A4" s="20" t="s">
        <v>19</v>
      </c>
      <c r="B4" s="10" t="s">
        <v>190</v>
      </c>
      <c r="C4" s="10" t="s">
        <v>191</v>
      </c>
      <c r="D4" s="10" t="s">
        <v>192</v>
      </c>
      <c r="E4" s="10" t="s">
        <v>193</v>
      </c>
      <c r="F4" s="10" t="s">
        <v>194</v>
      </c>
      <c r="G4" s="10" t="s">
        <v>195</v>
      </c>
      <c r="H4" s="10" t="s">
        <v>196</v>
      </c>
      <c r="I4" s="10" t="s">
        <v>197</v>
      </c>
      <c r="J4" s="10" t="s">
        <v>198</v>
      </c>
      <c r="K4" s="10" t="s">
        <v>203</v>
      </c>
      <c r="L4" s="10" t="s">
        <v>204</v>
      </c>
      <c r="M4" s="10" t="s">
        <v>205</v>
      </c>
      <c r="O4" s="10" t="s">
        <v>190</v>
      </c>
      <c r="P4" s="10" t="s">
        <v>191</v>
      </c>
      <c r="Q4" s="10" t="s">
        <v>192</v>
      </c>
      <c r="R4" s="10" t="s">
        <v>193</v>
      </c>
      <c r="S4" s="10" t="s">
        <v>194</v>
      </c>
      <c r="T4" s="10" t="s">
        <v>195</v>
      </c>
      <c r="U4" s="10" t="s">
        <v>196</v>
      </c>
      <c r="V4" s="10" t="s">
        <v>197</v>
      </c>
      <c r="W4" s="10" t="s">
        <v>198</v>
      </c>
      <c r="Y4" s="10" t="s">
        <v>190</v>
      </c>
      <c r="Z4" s="10" t="s">
        <v>191</v>
      </c>
      <c r="AA4" s="10" t="s">
        <v>192</v>
      </c>
      <c r="AB4" s="10" t="s">
        <v>193</v>
      </c>
      <c r="AC4" s="10" t="s">
        <v>194</v>
      </c>
      <c r="AD4" s="10" t="s">
        <v>195</v>
      </c>
      <c r="AE4" s="10" t="s">
        <v>196</v>
      </c>
      <c r="AF4" s="10" t="s">
        <v>197</v>
      </c>
      <c r="AG4" s="10" t="s">
        <v>198</v>
      </c>
    </row>
    <row r="5" spans="1:33" x14ac:dyDescent="0.2">
      <c r="A5" s="20" t="s">
        <v>17</v>
      </c>
      <c r="B5" s="10" t="s">
        <v>224</v>
      </c>
      <c r="C5" s="10" t="s">
        <v>224</v>
      </c>
      <c r="D5" s="10" t="s">
        <v>224</v>
      </c>
      <c r="E5" s="10" t="s">
        <v>224</v>
      </c>
      <c r="F5" s="10" t="s">
        <v>224</v>
      </c>
      <c r="G5" s="10" t="s">
        <v>224</v>
      </c>
      <c r="H5" s="10" t="s">
        <v>224</v>
      </c>
      <c r="I5" s="10" t="s">
        <v>224</v>
      </c>
      <c r="J5" s="10" t="s">
        <v>224</v>
      </c>
      <c r="K5" s="10" t="s">
        <v>224</v>
      </c>
      <c r="L5" s="10" t="s">
        <v>224</v>
      </c>
      <c r="M5" s="10" t="s">
        <v>224</v>
      </c>
      <c r="O5" s="10" t="s">
        <v>224</v>
      </c>
      <c r="P5" s="10" t="s">
        <v>224</v>
      </c>
      <c r="Q5" s="10" t="s">
        <v>224</v>
      </c>
      <c r="R5" s="10" t="s">
        <v>224</v>
      </c>
      <c r="S5" s="10" t="s">
        <v>224</v>
      </c>
      <c r="T5" s="10" t="s">
        <v>224</v>
      </c>
      <c r="U5" s="10" t="s">
        <v>224</v>
      </c>
      <c r="V5" s="10" t="s">
        <v>224</v>
      </c>
      <c r="W5" s="10" t="s">
        <v>224</v>
      </c>
      <c r="Y5" s="10" t="s">
        <v>260</v>
      </c>
      <c r="Z5" s="10" t="s">
        <v>260</v>
      </c>
      <c r="AA5" s="10" t="s">
        <v>260</v>
      </c>
      <c r="AB5" s="10" t="s">
        <v>260</v>
      </c>
      <c r="AC5" s="10" t="s">
        <v>260</v>
      </c>
      <c r="AD5" s="10" t="s">
        <v>260</v>
      </c>
      <c r="AE5" s="10" t="s">
        <v>260</v>
      </c>
      <c r="AF5" s="10" t="s">
        <v>260</v>
      </c>
      <c r="AG5" s="10" t="s">
        <v>260</v>
      </c>
    </row>
    <row r="6" spans="1:33" x14ac:dyDescent="0.2">
      <c r="A6" s="20"/>
      <c r="B6" s="10"/>
      <c r="C6" s="10"/>
      <c r="D6" s="10"/>
      <c r="E6" s="10"/>
      <c r="F6" s="10"/>
      <c r="G6" s="10"/>
      <c r="H6" s="10"/>
      <c r="I6" s="10"/>
      <c r="J6" s="10"/>
      <c r="K6" s="10" t="s">
        <v>235</v>
      </c>
      <c r="L6" s="10"/>
      <c r="M6" s="10"/>
    </row>
    <row r="7" spans="1:33" ht="14.25" x14ac:dyDescent="0.2">
      <c r="A7" s="25" t="s">
        <v>25</v>
      </c>
      <c r="B7" s="10">
        <v>592</v>
      </c>
      <c r="C7" s="10">
        <v>575</v>
      </c>
      <c r="D7" s="10">
        <v>520</v>
      </c>
      <c r="E7" s="10">
        <v>681</v>
      </c>
      <c r="F7" s="10">
        <v>2588</v>
      </c>
      <c r="G7" s="10">
        <v>93300</v>
      </c>
      <c r="H7" s="10">
        <v>540</v>
      </c>
      <c r="I7" s="10">
        <v>796</v>
      </c>
      <c r="J7" s="10">
        <v>1010</v>
      </c>
      <c r="K7" s="10">
        <v>14</v>
      </c>
      <c r="L7" s="10">
        <v>8.6</v>
      </c>
      <c r="M7" s="10">
        <v>12</v>
      </c>
      <c r="O7" s="64">
        <f>B7-(AVERAGE($K$7:$M$7))</f>
        <v>580.4666666666667</v>
      </c>
      <c r="P7" s="64">
        <f t="shared" ref="P7:V7" si="0">C7-(AVERAGE($K$7:$M$7))</f>
        <v>563.4666666666667</v>
      </c>
      <c r="Q7" s="64">
        <f t="shared" si="0"/>
        <v>508.46666666666664</v>
      </c>
      <c r="R7" s="64">
        <f t="shared" si="0"/>
        <v>669.4666666666667</v>
      </c>
      <c r="S7" s="64">
        <f t="shared" si="0"/>
        <v>2576.4666666666667</v>
      </c>
      <c r="T7" s="64">
        <f t="shared" si="0"/>
        <v>93288.46666666666</v>
      </c>
      <c r="U7" s="64">
        <f t="shared" si="0"/>
        <v>528.4666666666667</v>
      </c>
      <c r="V7" s="64">
        <f t="shared" si="0"/>
        <v>784.4666666666667</v>
      </c>
      <c r="W7" s="64">
        <f>J7-(AVERAGE($K$7:$M$7))</f>
        <v>998.4666666666667</v>
      </c>
      <c r="Y7" s="55">
        <f>IF(ISNUMBER(O7),O7*3,O7)</f>
        <v>1741.4</v>
      </c>
      <c r="Z7" s="55">
        <f t="shared" ref="Z7:AG22" si="1">IF(ISNUMBER(P7),P7*3,P7)</f>
        <v>1690.4</v>
      </c>
      <c r="AA7" s="55">
        <f t="shared" si="1"/>
        <v>1525.3999999999999</v>
      </c>
      <c r="AB7" s="55">
        <f t="shared" si="1"/>
        <v>2008.4</v>
      </c>
      <c r="AC7" s="55">
        <f t="shared" si="1"/>
        <v>7729.4</v>
      </c>
      <c r="AD7" s="55">
        <f t="shared" si="1"/>
        <v>279865.39999999997</v>
      </c>
      <c r="AE7" s="55">
        <f t="shared" si="1"/>
        <v>1585.4</v>
      </c>
      <c r="AF7" s="55">
        <f t="shared" si="1"/>
        <v>2353.4</v>
      </c>
      <c r="AG7" s="55">
        <f t="shared" si="1"/>
        <v>2995.4</v>
      </c>
    </row>
    <row r="8" spans="1:33" ht="14.25" x14ac:dyDescent="0.2">
      <c r="A8" s="25" t="s">
        <v>24</v>
      </c>
      <c r="B8" s="10">
        <v>22</v>
      </c>
      <c r="C8" s="10">
        <v>85</v>
      </c>
      <c r="D8" s="10">
        <v>138</v>
      </c>
      <c r="E8" s="10">
        <v>33</v>
      </c>
      <c r="F8" s="10">
        <v>171</v>
      </c>
      <c r="G8" s="10">
        <v>33100</v>
      </c>
      <c r="H8" s="10">
        <v>71</v>
      </c>
      <c r="I8" s="10">
        <v>137</v>
      </c>
      <c r="J8" s="10">
        <v>161</v>
      </c>
      <c r="K8" s="10" t="s">
        <v>240</v>
      </c>
      <c r="L8" s="10" t="s">
        <v>240</v>
      </c>
      <c r="M8" s="10" t="s">
        <v>240</v>
      </c>
      <c r="O8" s="55">
        <f>B8</f>
        <v>22</v>
      </c>
      <c r="P8" s="55">
        <f t="shared" ref="P8:W8" si="2">C8</f>
        <v>85</v>
      </c>
      <c r="Q8" s="55">
        <f t="shared" si="2"/>
        <v>138</v>
      </c>
      <c r="R8" s="55">
        <f t="shared" si="2"/>
        <v>33</v>
      </c>
      <c r="S8" s="55">
        <f t="shared" si="2"/>
        <v>171</v>
      </c>
      <c r="T8" s="55">
        <f t="shared" si="2"/>
        <v>33100</v>
      </c>
      <c r="U8" s="55">
        <f t="shared" si="2"/>
        <v>71</v>
      </c>
      <c r="V8" s="55">
        <f t="shared" si="2"/>
        <v>137</v>
      </c>
      <c r="W8" s="55">
        <f t="shared" si="2"/>
        <v>161</v>
      </c>
      <c r="Y8" s="55">
        <f t="shared" ref="Y8:Y22" si="3">IF(ISNUMBER(O8),O8*3,O8)</f>
        <v>66</v>
      </c>
      <c r="Z8" s="55">
        <f t="shared" si="1"/>
        <v>255</v>
      </c>
      <c r="AA8" s="55">
        <f t="shared" si="1"/>
        <v>414</v>
      </c>
      <c r="AB8" s="55">
        <f t="shared" si="1"/>
        <v>99</v>
      </c>
      <c r="AC8" s="55">
        <f t="shared" si="1"/>
        <v>513</v>
      </c>
      <c r="AD8" s="55">
        <f t="shared" si="1"/>
        <v>99300</v>
      </c>
      <c r="AE8" s="55">
        <f t="shared" si="1"/>
        <v>213</v>
      </c>
      <c r="AF8" s="55">
        <f t="shared" si="1"/>
        <v>411</v>
      </c>
      <c r="AG8" s="55">
        <f t="shared" si="1"/>
        <v>483</v>
      </c>
    </row>
    <row r="9" spans="1:33" ht="14.25" x14ac:dyDescent="0.2">
      <c r="A9" s="25" t="s">
        <v>26</v>
      </c>
      <c r="B9" s="10">
        <v>67</v>
      </c>
      <c r="C9" s="10">
        <v>96</v>
      </c>
      <c r="D9" s="10">
        <v>59</v>
      </c>
      <c r="E9" s="10">
        <v>54</v>
      </c>
      <c r="F9" s="10">
        <v>90</v>
      </c>
      <c r="G9" s="10">
        <v>523</v>
      </c>
      <c r="H9" s="10">
        <v>29</v>
      </c>
      <c r="I9" s="10">
        <v>39</v>
      </c>
      <c r="J9" s="10">
        <v>31</v>
      </c>
      <c r="K9" s="10" t="s">
        <v>240</v>
      </c>
      <c r="L9" s="10" t="s">
        <v>240</v>
      </c>
      <c r="M9" s="10" t="s">
        <v>240</v>
      </c>
      <c r="O9" s="55">
        <f t="shared" ref="O9:O22" si="4">B9</f>
        <v>67</v>
      </c>
      <c r="P9" s="55">
        <f t="shared" ref="P9:P22" si="5">C9</f>
        <v>96</v>
      </c>
      <c r="Q9" s="55">
        <f t="shared" ref="Q9:Q22" si="6">D9</f>
        <v>59</v>
      </c>
      <c r="R9" s="55">
        <f t="shared" ref="R9:R22" si="7">E9</f>
        <v>54</v>
      </c>
      <c r="S9" s="55">
        <f t="shared" ref="S9:S22" si="8">F9</f>
        <v>90</v>
      </c>
      <c r="T9" s="55">
        <f t="shared" ref="T9:T22" si="9">G9</f>
        <v>523</v>
      </c>
      <c r="U9" s="55">
        <f t="shared" ref="U9:U22" si="10">H9</f>
        <v>29</v>
      </c>
      <c r="V9" s="55">
        <f t="shared" ref="V9:V22" si="11">I9</f>
        <v>39</v>
      </c>
      <c r="W9" s="55">
        <f t="shared" ref="W9:W22" si="12">J9</f>
        <v>31</v>
      </c>
      <c r="Y9" s="55">
        <f t="shared" si="3"/>
        <v>201</v>
      </c>
      <c r="Z9" s="55">
        <f t="shared" si="1"/>
        <v>288</v>
      </c>
      <c r="AA9" s="55">
        <f t="shared" si="1"/>
        <v>177</v>
      </c>
      <c r="AB9" s="55">
        <f t="shared" si="1"/>
        <v>162</v>
      </c>
      <c r="AC9" s="55">
        <f t="shared" si="1"/>
        <v>270</v>
      </c>
      <c r="AD9" s="55">
        <f t="shared" si="1"/>
        <v>1569</v>
      </c>
      <c r="AE9" s="55">
        <f t="shared" si="1"/>
        <v>87</v>
      </c>
      <c r="AF9" s="55">
        <f t="shared" si="1"/>
        <v>117</v>
      </c>
      <c r="AG9" s="55">
        <f t="shared" si="1"/>
        <v>93</v>
      </c>
    </row>
    <row r="10" spans="1:33" ht="14.25" x14ac:dyDescent="0.2">
      <c r="A10" s="25" t="s">
        <v>27</v>
      </c>
      <c r="B10" s="10">
        <v>187</v>
      </c>
      <c r="C10" s="10">
        <v>288</v>
      </c>
      <c r="D10" s="10">
        <v>173</v>
      </c>
      <c r="E10" s="10">
        <v>161</v>
      </c>
      <c r="F10" s="10">
        <v>351</v>
      </c>
      <c r="G10" s="10">
        <v>5940</v>
      </c>
      <c r="H10" s="10">
        <v>83</v>
      </c>
      <c r="I10" s="10">
        <v>120</v>
      </c>
      <c r="J10" s="10">
        <v>102</v>
      </c>
      <c r="K10" s="10" t="s">
        <v>240</v>
      </c>
      <c r="L10" s="10" t="s">
        <v>240</v>
      </c>
      <c r="M10" s="10" t="s">
        <v>240</v>
      </c>
      <c r="O10" s="55">
        <f t="shared" si="4"/>
        <v>187</v>
      </c>
      <c r="P10" s="55">
        <f t="shared" si="5"/>
        <v>288</v>
      </c>
      <c r="Q10" s="55">
        <f t="shared" si="6"/>
        <v>173</v>
      </c>
      <c r="R10" s="55">
        <f t="shared" si="7"/>
        <v>161</v>
      </c>
      <c r="S10" s="55">
        <f t="shared" si="8"/>
        <v>351</v>
      </c>
      <c r="T10" s="55">
        <f t="shared" si="9"/>
        <v>5940</v>
      </c>
      <c r="U10" s="55">
        <f t="shared" si="10"/>
        <v>83</v>
      </c>
      <c r="V10" s="55">
        <f t="shared" si="11"/>
        <v>120</v>
      </c>
      <c r="W10" s="55">
        <f t="shared" si="12"/>
        <v>102</v>
      </c>
      <c r="Y10" s="55">
        <f t="shared" si="3"/>
        <v>561</v>
      </c>
      <c r="Z10" s="55">
        <f t="shared" si="1"/>
        <v>864</v>
      </c>
      <c r="AA10" s="55">
        <f t="shared" si="1"/>
        <v>519</v>
      </c>
      <c r="AB10" s="55">
        <f t="shared" si="1"/>
        <v>483</v>
      </c>
      <c r="AC10" s="55">
        <f t="shared" si="1"/>
        <v>1053</v>
      </c>
      <c r="AD10" s="55">
        <f t="shared" si="1"/>
        <v>17820</v>
      </c>
      <c r="AE10" s="55">
        <f t="shared" si="1"/>
        <v>249</v>
      </c>
      <c r="AF10" s="55">
        <f t="shared" si="1"/>
        <v>360</v>
      </c>
      <c r="AG10" s="55">
        <f t="shared" si="1"/>
        <v>306</v>
      </c>
    </row>
    <row r="11" spans="1:33" ht="14.25" x14ac:dyDescent="0.2">
      <c r="A11" s="25" t="s">
        <v>28</v>
      </c>
      <c r="B11" s="10">
        <v>291</v>
      </c>
      <c r="C11" s="10">
        <v>425</v>
      </c>
      <c r="D11" s="10">
        <v>306</v>
      </c>
      <c r="E11" s="10">
        <v>269</v>
      </c>
      <c r="F11" s="10">
        <v>761</v>
      </c>
      <c r="G11" s="10">
        <v>42100</v>
      </c>
      <c r="H11" s="10">
        <v>641</v>
      </c>
      <c r="I11" s="10">
        <v>189</v>
      </c>
      <c r="J11" s="10">
        <v>229</v>
      </c>
      <c r="K11" s="65">
        <v>2.5</v>
      </c>
      <c r="L11" s="65">
        <v>2.5</v>
      </c>
      <c r="M11" s="10">
        <v>7</v>
      </c>
      <c r="O11" s="55">
        <f>B11-(AVERAGE($K$11:$M$11))</f>
        <v>287</v>
      </c>
      <c r="P11" s="55">
        <f t="shared" ref="P11:V11" si="13">C11-(AVERAGE($K$11:$M$11))</f>
        <v>421</v>
      </c>
      <c r="Q11" s="55">
        <f t="shared" si="13"/>
        <v>302</v>
      </c>
      <c r="R11" s="55">
        <f t="shared" si="13"/>
        <v>265</v>
      </c>
      <c r="S11" s="55">
        <f t="shared" si="13"/>
        <v>757</v>
      </c>
      <c r="T11" s="55">
        <f t="shared" si="13"/>
        <v>42096</v>
      </c>
      <c r="U11" s="55">
        <f t="shared" si="13"/>
        <v>637</v>
      </c>
      <c r="V11" s="55">
        <f t="shared" si="13"/>
        <v>185</v>
      </c>
      <c r="W11" s="55">
        <f>J11-(AVERAGE($K$11:$M$11))</f>
        <v>225</v>
      </c>
      <c r="Y11" s="55">
        <f t="shared" si="3"/>
        <v>861</v>
      </c>
      <c r="Z11" s="55">
        <f t="shared" si="1"/>
        <v>1263</v>
      </c>
      <c r="AA11" s="55">
        <f t="shared" si="1"/>
        <v>906</v>
      </c>
      <c r="AB11" s="55">
        <f t="shared" si="1"/>
        <v>795</v>
      </c>
      <c r="AC11" s="55">
        <f t="shared" si="1"/>
        <v>2271</v>
      </c>
      <c r="AD11" s="55">
        <f t="shared" si="1"/>
        <v>126288</v>
      </c>
      <c r="AE11" s="55">
        <f t="shared" si="1"/>
        <v>1911</v>
      </c>
      <c r="AF11" s="55">
        <f t="shared" si="1"/>
        <v>555</v>
      </c>
      <c r="AG11" s="55">
        <f t="shared" si="1"/>
        <v>675</v>
      </c>
    </row>
    <row r="12" spans="1:33" ht="14.25" x14ac:dyDescent="0.2">
      <c r="A12" s="25" t="s">
        <v>29</v>
      </c>
      <c r="B12" s="10">
        <v>17</v>
      </c>
      <c r="C12" s="10">
        <v>95</v>
      </c>
      <c r="D12" s="10">
        <v>16</v>
      </c>
      <c r="E12" s="10">
        <v>7.2</v>
      </c>
      <c r="F12" s="10">
        <v>44</v>
      </c>
      <c r="G12" s="10">
        <v>3510</v>
      </c>
      <c r="H12" s="10">
        <v>17</v>
      </c>
      <c r="I12" s="10">
        <v>6.1</v>
      </c>
      <c r="J12" s="10">
        <v>19.7</v>
      </c>
      <c r="K12" s="10" t="s">
        <v>228</v>
      </c>
      <c r="L12" s="10" t="s">
        <v>228</v>
      </c>
      <c r="M12" s="10" t="s">
        <v>228</v>
      </c>
      <c r="O12" s="55">
        <f t="shared" si="4"/>
        <v>17</v>
      </c>
      <c r="P12" s="55">
        <f t="shared" si="5"/>
        <v>95</v>
      </c>
      <c r="Q12" s="55">
        <f t="shared" si="6"/>
        <v>16</v>
      </c>
      <c r="R12" s="55">
        <f t="shared" si="7"/>
        <v>7.2</v>
      </c>
      <c r="S12" s="55">
        <f t="shared" si="8"/>
        <v>44</v>
      </c>
      <c r="T12" s="55">
        <f t="shared" si="9"/>
        <v>3510</v>
      </c>
      <c r="U12" s="55">
        <f t="shared" si="10"/>
        <v>17</v>
      </c>
      <c r="V12" s="55">
        <f t="shared" si="11"/>
        <v>6.1</v>
      </c>
      <c r="W12" s="55">
        <f t="shared" si="12"/>
        <v>19.7</v>
      </c>
      <c r="Y12" s="55">
        <f t="shared" si="3"/>
        <v>51</v>
      </c>
      <c r="Z12" s="55">
        <f t="shared" si="1"/>
        <v>285</v>
      </c>
      <c r="AA12" s="55">
        <f t="shared" si="1"/>
        <v>48</v>
      </c>
      <c r="AB12" s="55">
        <f t="shared" si="1"/>
        <v>21.6</v>
      </c>
      <c r="AC12" s="55">
        <f t="shared" si="1"/>
        <v>132</v>
      </c>
      <c r="AD12" s="55">
        <f t="shared" si="1"/>
        <v>10530</v>
      </c>
      <c r="AE12" s="55">
        <f t="shared" si="1"/>
        <v>51</v>
      </c>
      <c r="AF12" s="55">
        <f t="shared" si="1"/>
        <v>18.299999999999997</v>
      </c>
      <c r="AG12" s="55">
        <f t="shared" si="1"/>
        <v>59.099999999999994</v>
      </c>
    </row>
    <row r="13" spans="1:33" ht="14.25" x14ac:dyDescent="0.2">
      <c r="A13" s="25" t="s">
        <v>30</v>
      </c>
      <c r="B13" s="10">
        <v>36</v>
      </c>
      <c r="C13" s="10">
        <v>51</v>
      </c>
      <c r="D13" s="10">
        <v>40</v>
      </c>
      <c r="E13" s="10">
        <v>109</v>
      </c>
      <c r="F13" s="10">
        <v>235</v>
      </c>
      <c r="G13" s="10">
        <v>1530</v>
      </c>
      <c r="H13" s="10">
        <v>7290</v>
      </c>
      <c r="I13" s="10">
        <v>248</v>
      </c>
      <c r="J13" s="10">
        <v>1069</v>
      </c>
      <c r="K13" s="10" t="s">
        <v>228</v>
      </c>
      <c r="L13" s="10" t="s">
        <v>228</v>
      </c>
      <c r="M13" s="10" t="s">
        <v>228</v>
      </c>
      <c r="O13" s="55">
        <f t="shared" si="4"/>
        <v>36</v>
      </c>
      <c r="P13" s="55">
        <f t="shared" si="5"/>
        <v>51</v>
      </c>
      <c r="Q13" s="55">
        <f t="shared" si="6"/>
        <v>40</v>
      </c>
      <c r="R13" s="55">
        <f t="shared" si="7"/>
        <v>109</v>
      </c>
      <c r="S13" s="55">
        <f t="shared" si="8"/>
        <v>235</v>
      </c>
      <c r="T13" s="55">
        <f t="shared" si="9"/>
        <v>1530</v>
      </c>
      <c r="U13" s="55">
        <f t="shared" si="10"/>
        <v>7290</v>
      </c>
      <c r="V13" s="55">
        <f t="shared" si="11"/>
        <v>248</v>
      </c>
      <c r="W13" s="55">
        <f t="shared" si="12"/>
        <v>1069</v>
      </c>
      <c r="Y13" s="55">
        <f t="shared" si="3"/>
        <v>108</v>
      </c>
      <c r="Z13" s="55">
        <f t="shared" si="1"/>
        <v>153</v>
      </c>
      <c r="AA13" s="55">
        <f t="shared" si="1"/>
        <v>120</v>
      </c>
      <c r="AB13" s="55">
        <f t="shared" si="1"/>
        <v>327</v>
      </c>
      <c r="AC13" s="55">
        <f t="shared" si="1"/>
        <v>705</v>
      </c>
      <c r="AD13" s="55">
        <f t="shared" si="1"/>
        <v>4590</v>
      </c>
      <c r="AE13" s="55">
        <f t="shared" si="1"/>
        <v>21870</v>
      </c>
      <c r="AF13" s="55">
        <f t="shared" si="1"/>
        <v>744</v>
      </c>
      <c r="AG13" s="55">
        <f t="shared" si="1"/>
        <v>3207</v>
      </c>
    </row>
    <row r="14" spans="1:33" ht="14.25" x14ac:dyDescent="0.2">
      <c r="A14" s="25" t="s">
        <v>31</v>
      </c>
      <c r="B14" s="10">
        <v>15</v>
      </c>
      <c r="C14" s="10">
        <v>24</v>
      </c>
      <c r="D14" s="10">
        <v>17</v>
      </c>
      <c r="E14" s="10">
        <v>70</v>
      </c>
      <c r="F14" s="10">
        <v>144</v>
      </c>
      <c r="G14" s="10">
        <v>1280</v>
      </c>
      <c r="H14" s="10">
        <v>4710</v>
      </c>
      <c r="I14" s="10">
        <v>145</v>
      </c>
      <c r="J14" s="10">
        <v>635</v>
      </c>
      <c r="K14" s="10" t="s">
        <v>228</v>
      </c>
      <c r="L14" s="10" t="s">
        <v>228</v>
      </c>
      <c r="M14" s="10" t="s">
        <v>228</v>
      </c>
      <c r="O14" s="55">
        <f t="shared" si="4"/>
        <v>15</v>
      </c>
      <c r="P14" s="55">
        <f t="shared" si="5"/>
        <v>24</v>
      </c>
      <c r="Q14" s="55">
        <f t="shared" si="6"/>
        <v>17</v>
      </c>
      <c r="R14" s="55">
        <f t="shared" si="7"/>
        <v>70</v>
      </c>
      <c r="S14" s="55">
        <f t="shared" si="8"/>
        <v>144</v>
      </c>
      <c r="T14" s="55">
        <f t="shared" si="9"/>
        <v>1280</v>
      </c>
      <c r="U14" s="55">
        <f t="shared" si="10"/>
        <v>4710</v>
      </c>
      <c r="V14" s="55">
        <f t="shared" si="11"/>
        <v>145</v>
      </c>
      <c r="W14" s="55">
        <f t="shared" si="12"/>
        <v>635</v>
      </c>
      <c r="Y14" s="55">
        <f t="shared" si="3"/>
        <v>45</v>
      </c>
      <c r="Z14" s="55">
        <f t="shared" si="1"/>
        <v>72</v>
      </c>
      <c r="AA14" s="55">
        <f t="shared" si="1"/>
        <v>51</v>
      </c>
      <c r="AB14" s="55">
        <f t="shared" si="1"/>
        <v>210</v>
      </c>
      <c r="AC14" s="55">
        <f t="shared" si="1"/>
        <v>432</v>
      </c>
      <c r="AD14" s="55">
        <f t="shared" si="1"/>
        <v>3840</v>
      </c>
      <c r="AE14" s="55">
        <f t="shared" si="1"/>
        <v>14130</v>
      </c>
      <c r="AF14" s="55">
        <f t="shared" si="1"/>
        <v>435</v>
      </c>
      <c r="AG14" s="55">
        <f t="shared" si="1"/>
        <v>1905</v>
      </c>
    </row>
    <row r="15" spans="1:33" ht="14.25" x14ac:dyDescent="0.2">
      <c r="A15" s="25" t="s">
        <v>32</v>
      </c>
      <c r="B15" s="10" t="s">
        <v>228</v>
      </c>
      <c r="C15" s="10" t="s">
        <v>228</v>
      </c>
      <c r="D15" s="10">
        <v>2.9</v>
      </c>
      <c r="E15" s="10">
        <v>4</v>
      </c>
      <c r="F15" s="10">
        <v>8.5</v>
      </c>
      <c r="G15" s="10">
        <v>3.3</v>
      </c>
      <c r="H15" s="10">
        <v>12</v>
      </c>
      <c r="I15" s="10">
        <v>4.2</v>
      </c>
      <c r="J15" s="10">
        <v>12</v>
      </c>
      <c r="K15" s="10" t="s">
        <v>228</v>
      </c>
      <c r="L15" s="10" t="s">
        <v>228</v>
      </c>
      <c r="M15" s="10" t="s">
        <v>228</v>
      </c>
      <c r="O15" s="55" t="str">
        <f t="shared" si="4"/>
        <v>&lt; 1</v>
      </c>
      <c r="P15" s="55" t="str">
        <f t="shared" si="5"/>
        <v>&lt; 1</v>
      </c>
      <c r="Q15" s="55">
        <f t="shared" si="6"/>
        <v>2.9</v>
      </c>
      <c r="R15" s="55">
        <f t="shared" si="7"/>
        <v>4</v>
      </c>
      <c r="S15" s="55">
        <f t="shared" si="8"/>
        <v>8.5</v>
      </c>
      <c r="T15" s="55">
        <f t="shared" si="9"/>
        <v>3.3</v>
      </c>
      <c r="U15" s="55">
        <f t="shared" si="10"/>
        <v>12</v>
      </c>
      <c r="V15" s="55">
        <f t="shared" si="11"/>
        <v>4.2</v>
      </c>
      <c r="W15" s="55">
        <f t="shared" si="12"/>
        <v>12</v>
      </c>
      <c r="Y15" s="55" t="str">
        <f t="shared" si="3"/>
        <v>&lt; 1</v>
      </c>
      <c r="Z15" s="55" t="str">
        <f t="shared" si="1"/>
        <v>&lt; 1</v>
      </c>
      <c r="AA15" s="55">
        <f t="shared" si="1"/>
        <v>8.6999999999999993</v>
      </c>
      <c r="AB15" s="55">
        <f t="shared" si="1"/>
        <v>12</v>
      </c>
      <c r="AC15" s="55">
        <f t="shared" si="1"/>
        <v>25.5</v>
      </c>
      <c r="AD15" s="55">
        <f t="shared" si="1"/>
        <v>9.8999999999999986</v>
      </c>
      <c r="AE15" s="55">
        <f t="shared" si="1"/>
        <v>36</v>
      </c>
      <c r="AF15" s="55">
        <f t="shared" si="1"/>
        <v>12.600000000000001</v>
      </c>
      <c r="AG15" s="55">
        <f t="shared" si="1"/>
        <v>36</v>
      </c>
    </row>
    <row r="16" spans="1:33" ht="14.25" x14ac:dyDescent="0.2">
      <c r="A16" s="25" t="s">
        <v>33</v>
      </c>
      <c r="B16" s="10">
        <v>2.9</v>
      </c>
      <c r="C16" s="10">
        <v>3.6</v>
      </c>
      <c r="D16" s="10">
        <v>12</v>
      </c>
      <c r="E16" s="10">
        <v>18</v>
      </c>
      <c r="F16" s="10">
        <v>41</v>
      </c>
      <c r="G16" s="10">
        <v>6.3</v>
      </c>
      <c r="H16" s="10">
        <v>26</v>
      </c>
      <c r="I16" s="10">
        <v>14</v>
      </c>
      <c r="J16" s="10">
        <v>28</v>
      </c>
      <c r="K16" s="10" t="s">
        <v>228</v>
      </c>
      <c r="L16" s="10" t="s">
        <v>228</v>
      </c>
      <c r="M16" s="10" t="s">
        <v>228</v>
      </c>
      <c r="O16" s="55">
        <f t="shared" si="4"/>
        <v>2.9</v>
      </c>
      <c r="P16" s="55">
        <f t="shared" si="5"/>
        <v>3.6</v>
      </c>
      <c r="Q16" s="55">
        <f t="shared" si="6"/>
        <v>12</v>
      </c>
      <c r="R16" s="55">
        <f t="shared" si="7"/>
        <v>18</v>
      </c>
      <c r="S16" s="55">
        <f t="shared" si="8"/>
        <v>41</v>
      </c>
      <c r="T16" s="55">
        <f t="shared" si="9"/>
        <v>6.3</v>
      </c>
      <c r="U16" s="55">
        <f t="shared" si="10"/>
        <v>26</v>
      </c>
      <c r="V16" s="55">
        <f t="shared" si="11"/>
        <v>14</v>
      </c>
      <c r="W16" s="55">
        <f t="shared" si="12"/>
        <v>28</v>
      </c>
      <c r="Y16" s="55">
        <f t="shared" si="3"/>
        <v>8.6999999999999993</v>
      </c>
      <c r="Z16" s="55">
        <f t="shared" si="1"/>
        <v>10.8</v>
      </c>
      <c r="AA16" s="55">
        <f t="shared" si="1"/>
        <v>36</v>
      </c>
      <c r="AB16" s="55">
        <f t="shared" si="1"/>
        <v>54</v>
      </c>
      <c r="AC16" s="55">
        <f t="shared" si="1"/>
        <v>123</v>
      </c>
      <c r="AD16" s="55">
        <f t="shared" si="1"/>
        <v>18.899999999999999</v>
      </c>
      <c r="AE16" s="55">
        <f t="shared" si="1"/>
        <v>78</v>
      </c>
      <c r="AF16" s="55">
        <f t="shared" si="1"/>
        <v>42</v>
      </c>
      <c r="AG16" s="55">
        <f t="shared" si="1"/>
        <v>84</v>
      </c>
    </row>
    <row r="17" spans="1:33" ht="14.25" x14ac:dyDescent="0.2">
      <c r="A17" s="25" t="s">
        <v>34</v>
      </c>
      <c r="B17" s="10">
        <v>1.9</v>
      </c>
      <c r="C17" s="10">
        <v>6.8</v>
      </c>
      <c r="D17" s="10">
        <v>2.8</v>
      </c>
      <c r="E17" s="10">
        <v>2.2999999999999998</v>
      </c>
      <c r="F17" s="10">
        <v>3.2</v>
      </c>
      <c r="G17" s="10">
        <v>2.2999999999999998</v>
      </c>
      <c r="H17" s="10" t="s">
        <v>228</v>
      </c>
      <c r="I17" s="10" t="s">
        <v>228</v>
      </c>
      <c r="J17" s="10" t="s">
        <v>228</v>
      </c>
      <c r="K17" s="10" t="s">
        <v>228</v>
      </c>
      <c r="L17" s="10" t="s">
        <v>228</v>
      </c>
      <c r="M17" s="10" t="s">
        <v>228</v>
      </c>
      <c r="O17" s="55">
        <f t="shared" si="4"/>
        <v>1.9</v>
      </c>
      <c r="P17" s="55">
        <f t="shared" si="5"/>
        <v>6.8</v>
      </c>
      <c r="Q17" s="55">
        <f t="shared" si="6"/>
        <v>2.8</v>
      </c>
      <c r="R17" s="55">
        <f t="shared" si="7"/>
        <v>2.2999999999999998</v>
      </c>
      <c r="S17" s="55">
        <f t="shared" si="8"/>
        <v>3.2</v>
      </c>
      <c r="T17" s="55">
        <f t="shared" si="9"/>
        <v>2.2999999999999998</v>
      </c>
      <c r="U17" s="55" t="str">
        <f t="shared" si="10"/>
        <v>&lt; 1</v>
      </c>
      <c r="V17" s="55" t="str">
        <f t="shared" si="11"/>
        <v>&lt; 1</v>
      </c>
      <c r="W17" s="55" t="str">
        <f t="shared" si="12"/>
        <v>&lt; 1</v>
      </c>
      <c r="Y17" s="55">
        <f t="shared" si="3"/>
        <v>5.6999999999999993</v>
      </c>
      <c r="Z17" s="55">
        <f t="shared" si="1"/>
        <v>20.399999999999999</v>
      </c>
      <c r="AA17" s="55">
        <f t="shared" si="1"/>
        <v>8.3999999999999986</v>
      </c>
      <c r="AB17" s="55">
        <f t="shared" si="1"/>
        <v>6.8999999999999995</v>
      </c>
      <c r="AC17" s="55">
        <f t="shared" si="1"/>
        <v>9.6000000000000014</v>
      </c>
      <c r="AD17" s="55">
        <f t="shared" si="1"/>
        <v>6.8999999999999995</v>
      </c>
      <c r="AE17" s="55" t="str">
        <f t="shared" si="1"/>
        <v>&lt; 1</v>
      </c>
      <c r="AF17" s="55" t="str">
        <f t="shared" si="1"/>
        <v>&lt; 1</v>
      </c>
      <c r="AG17" s="55" t="str">
        <f t="shared" si="1"/>
        <v>&lt; 1</v>
      </c>
    </row>
    <row r="18" spans="1:33" ht="14.25" x14ac:dyDescent="0.2">
      <c r="A18" s="25" t="s">
        <v>35</v>
      </c>
      <c r="B18" s="10" t="s">
        <v>228</v>
      </c>
      <c r="C18" s="18">
        <v>4</v>
      </c>
      <c r="D18" s="10" t="s">
        <v>228</v>
      </c>
      <c r="E18" s="10" t="s">
        <v>228</v>
      </c>
      <c r="F18" s="10" t="s">
        <v>240</v>
      </c>
      <c r="G18" s="10">
        <v>1.7</v>
      </c>
      <c r="H18" s="10" t="s">
        <v>228</v>
      </c>
      <c r="I18" s="10" t="s">
        <v>228</v>
      </c>
      <c r="J18" s="10" t="s">
        <v>228</v>
      </c>
      <c r="K18" s="10" t="s">
        <v>228</v>
      </c>
      <c r="L18" s="10" t="s">
        <v>228</v>
      </c>
      <c r="M18" s="10" t="s">
        <v>228</v>
      </c>
      <c r="O18" s="55" t="str">
        <f t="shared" si="4"/>
        <v>&lt; 1</v>
      </c>
      <c r="P18" s="55">
        <f t="shared" si="5"/>
        <v>4</v>
      </c>
      <c r="Q18" s="55" t="str">
        <f t="shared" si="6"/>
        <v>&lt; 1</v>
      </c>
      <c r="R18" s="55" t="str">
        <f t="shared" si="7"/>
        <v>&lt; 1</v>
      </c>
      <c r="S18" s="55" t="str">
        <f t="shared" si="8"/>
        <v>&lt; 2</v>
      </c>
      <c r="T18" s="55">
        <f t="shared" si="9"/>
        <v>1.7</v>
      </c>
      <c r="U18" s="55" t="str">
        <f t="shared" si="10"/>
        <v>&lt; 1</v>
      </c>
      <c r="V18" s="55" t="str">
        <f t="shared" si="11"/>
        <v>&lt; 1</v>
      </c>
      <c r="W18" s="55" t="str">
        <f t="shared" si="12"/>
        <v>&lt; 1</v>
      </c>
      <c r="Y18" s="55" t="str">
        <f t="shared" si="3"/>
        <v>&lt; 1</v>
      </c>
      <c r="Z18" s="55">
        <f t="shared" si="1"/>
        <v>12</v>
      </c>
      <c r="AA18" s="55" t="str">
        <f t="shared" si="1"/>
        <v>&lt; 1</v>
      </c>
      <c r="AB18" s="55" t="str">
        <f t="shared" si="1"/>
        <v>&lt; 1</v>
      </c>
      <c r="AC18" s="55" t="str">
        <f t="shared" si="1"/>
        <v>&lt; 2</v>
      </c>
      <c r="AD18" s="55">
        <f t="shared" si="1"/>
        <v>5.0999999999999996</v>
      </c>
      <c r="AE18" s="55" t="str">
        <f t="shared" si="1"/>
        <v>&lt; 1</v>
      </c>
      <c r="AF18" s="55" t="str">
        <f t="shared" si="1"/>
        <v>&lt; 1</v>
      </c>
      <c r="AG18" s="55" t="str">
        <f t="shared" si="1"/>
        <v>&lt; 1</v>
      </c>
    </row>
    <row r="19" spans="1:33" ht="14.25" x14ac:dyDescent="0.2">
      <c r="A19" s="25" t="s">
        <v>36</v>
      </c>
      <c r="B19" s="10" t="s">
        <v>228</v>
      </c>
      <c r="C19" s="10" t="s">
        <v>228</v>
      </c>
      <c r="D19" s="10" t="s">
        <v>228</v>
      </c>
      <c r="E19" s="10" t="s">
        <v>228</v>
      </c>
      <c r="F19" s="10" t="s">
        <v>256</v>
      </c>
      <c r="G19" s="10" t="s">
        <v>228</v>
      </c>
      <c r="H19" s="10" t="s">
        <v>228</v>
      </c>
      <c r="I19" s="10" t="s">
        <v>228</v>
      </c>
      <c r="J19" s="10" t="s">
        <v>228</v>
      </c>
      <c r="K19" s="10" t="s">
        <v>228</v>
      </c>
      <c r="L19" s="10" t="s">
        <v>228</v>
      </c>
      <c r="M19" s="10" t="s">
        <v>228</v>
      </c>
      <c r="O19" s="55" t="str">
        <f t="shared" si="4"/>
        <v>&lt; 1</v>
      </c>
      <c r="P19" s="55" t="str">
        <f t="shared" si="5"/>
        <v>&lt; 1</v>
      </c>
      <c r="Q19" s="55" t="str">
        <f t="shared" si="6"/>
        <v>&lt; 1</v>
      </c>
      <c r="R19" s="55" t="str">
        <f t="shared" si="7"/>
        <v>&lt; 1</v>
      </c>
      <c r="S19" s="55" t="str">
        <f t="shared" si="8"/>
        <v>&lt;1</v>
      </c>
      <c r="T19" s="55" t="str">
        <f t="shared" si="9"/>
        <v>&lt; 1</v>
      </c>
      <c r="U19" s="55" t="str">
        <f t="shared" si="10"/>
        <v>&lt; 1</v>
      </c>
      <c r="V19" s="55" t="str">
        <f t="shared" si="11"/>
        <v>&lt; 1</v>
      </c>
      <c r="W19" s="55" t="str">
        <f t="shared" si="12"/>
        <v>&lt; 1</v>
      </c>
      <c r="Y19" s="55" t="str">
        <f t="shared" si="3"/>
        <v>&lt; 1</v>
      </c>
      <c r="Z19" s="55" t="str">
        <f t="shared" si="1"/>
        <v>&lt; 1</v>
      </c>
      <c r="AA19" s="55" t="str">
        <f t="shared" si="1"/>
        <v>&lt; 1</v>
      </c>
      <c r="AB19" s="55" t="str">
        <f t="shared" si="1"/>
        <v>&lt; 1</v>
      </c>
      <c r="AC19" s="55" t="str">
        <f t="shared" si="1"/>
        <v>&lt;1</v>
      </c>
      <c r="AD19" s="55" t="str">
        <f t="shared" si="1"/>
        <v>&lt; 1</v>
      </c>
      <c r="AE19" s="55" t="str">
        <f t="shared" si="1"/>
        <v>&lt; 1</v>
      </c>
      <c r="AF19" s="55" t="str">
        <f t="shared" si="1"/>
        <v>&lt; 1</v>
      </c>
      <c r="AG19" s="55" t="str">
        <f t="shared" si="1"/>
        <v>&lt; 1</v>
      </c>
    </row>
    <row r="20" spans="1:33" ht="14.25" x14ac:dyDescent="0.2">
      <c r="A20" s="25" t="s">
        <v>37</v>
      </c>
      <c r="B20" s="10" t="s">
        <v>228</v>
      </c>
      <c r="C20" s="10" t="s">
        <v>228</v>
      </c>
      <c r="D20" s="10" t="s">
        <v>228</v>
      </c>
      <c r="E20" s="10" t="s">
        <v>228</v>
      </c>
      <c r="F20" s="10" t="s">
        <v>256</v>
      </c>
      <c r="G20" s="10" t="s">
        <v>228</v>
      </c>
      <c r="H20" s="10" t="s">
        <v>228</v>
      </c>
      <c r="I20" s="10" t="s">
        <v>228</v>
      </c>
      <c r="J20" s="10" t="s">
        <v>228</v>
      </c>
      <c r="K20" s="10" t="s">
        <v>228</v>
      </c>
      <c r="L20" s="10" t="s">
        <v>228</v>
      </c>
      <c r="M20" s="10" t="s">
        <v>228</v>
      </c>
      <c r="O20" s="55" t="str">
        <f t="shared" si="4"/>
        <v>&lt; 1</v>
      </c>
      <c r="P20" s="55" t="str">
        <f t="shared" si="5"/>
        <v>&lt; 1</v>
      </c>
      <c r="Q20" s="55" t="str">
        <f t="shared" si="6"/>
        <v>&lt; 1</v>
      </c>
      <c r="R20" s="55" t="str">
        <f t="shared" si="7"/>
        <v>&lt; 1</v>
      </c>
      <c r="S20" s="55" t="str">
        <f t="shared" si="8"/>
        <v>&lt;1</v>
      </c>
      <c r="T20" s="55" t="str">
        <f t="shared" si="9"/>
        <v>&lt; 1</v>
      </c>
      <c r="U20" s="55" t="str">
        <f t="shared" si="10"/>
        <v>&lt; 1</v>
      </c>
      <c r="V20" s="55" t="str">
        <f t="shared" si="11"/>
        <v>&lt; 1</v>
      </c>
      <c r="W20" s="55" t="str">
        <f t="shared" si="12"/>
        <v>&lt; 1</v>
      </c>
      <c r="Y20" s="55" t="str">
        <f t="shared" si="3"/>
        <v>&lt; 1</v>
      </c>
      <c r="Z20" s="55" t="str">
        <f t="shared" si="1"/>
        <v>&lt; 1</v>
      </c>
      <c r="AA20" s="55" t="str">
        <f t="shared" si="1"/>
        <v>&lt; 1</v>
      </c>
      <c r="AB20" s="55" t="str">
        <f t="shared" si="1"/>
        <v>&lt; 1</v>
      </c>
      <c r="AC20" s="55" t="str">
        <f t="shared" si="1"/>
        <v>&lt;1</v>
      </c>
      <c r="AD20" s="55" t="str">
        <f t="shared" si="1"/>
        <v>&lt; 1</v>
      </c>
      <c r="AE20" s="55" t="str">
        <f t="shared" si="1"/>
        <v>&lt; 1</v>
      </c>
      <c r="AF20" s="55" t="str">
        <f t="shared" si="1"/>
        <v>&lt; 1</v>
      </c>
      <c r="AG20" s="55" t="str">
        <f t="shared" si="1"/>
        <v>&lt; 1</v>
      </c>
    </row>
    <row r="21" spans="1:33" ht="14.25" x14ac:dyDescent="0.2">
      <c r="A21" s="25" t="s">
        <v>38</v>
      </c>
      <c r="B21" s="10" t="s">
        <v>228</v>
      </c>
      <c r="C21" s="10" t="s">
        <v>228</v>
      </c>
      <c r="D21" s="10" t="s">
        <v>228</v>
      </c>
      <c r="E21" s="10" t="s">
        <v>228</v>
      </c>
      <c r="F21" s="10" t="s">
        <v>228</v>
      </c>
      <c r="G21" s="10" t="s">
        <v>228</v>
      </c>
      <c r="H21" s="10" t="s">
        <v>228</v>
      </c>
      <c r="I21" s="10" t="s">
        <v>228</v>
      </c>
      <c r="J21" s="10" t="s">
        <v>228</v>
      </c>
      <c r="K21" s="10" t="s">
        <v>228</v>
      </c>
      <c r="L21" s="10" t="s">
        <v>228</v>
      </c>
      <c r="M21" s="10" t="s">
        <v>228</v>
      </c>
      <c r="O21" s="55" t="str">
        <f t="shared" si="4"/>
        <v>&lt; 1</v>
      </c>
      <c r="P21" s="55" t="str">
        <f t="shared" si="5"/>
        <v>&lt; 1</v>
      </c>
      <c r="Q21" s="55" t="str">
        <f t="shared" si="6"/>
        <v>&lt; 1</v>
      </c>
      <c r="R21" s="55" t="str">
        <f t="shared" si="7"/>
        <v>&lt; 1</v>
      </c>
      <c r="S21" s="55" t="str">
        <f t="shared" si="8"/>
        <v>&lt; 1</v>
      </c>
      <c r="T21" s="55" t="str">
        <f t="shared" si="9"/>
        <v>&lt; 1</v>
      </c>
      <c r="U21" s="55" t="str">
        <f t="shared" si="10"/>
        <v>&lt; 1</v>
      </c>
      <c r="V21" s="55" t="str">
        <f t="shared" si="11"/>
        <v>&lt; 1</v>
      </c>
      <c r="W21" s="55" t="str">
        <f t="shared" si="12"/>
        <v>&lt; 1</v>
      </c>
      <c r="Y21" s="55" t="str">
        <f t="shared" si="3"/>
        <v>&lt; 1</v>
      </c>
      <c r="Z21" s="55" t="str">
        <f t="shared" si="1"/>
        <v>&lt; 1</v>
      </c>
      <c r="AA21" s="55" t="str">
        <f t="shared" si="1"/>
        <v>&lt; 1</v>
      </c>
      <c r="AB21" s="55" t="str">
        <f t="shared" si="1"/>
        <v>&lt; 1</v>
      </c>
      <c r="AC21" s="55" t="str">
        <f t="shared" si="1"/>
        <v>&lt; 1</v>
      </c>
      <c r="AD21" s="55" t="str">
        <f t="shared" si="1"/>
        <v>&lt; 1</v>
      </c>
      <c r="AE21" s="55" t="str">
        <f t="shared" si="1"/>
        <v>&lt; 1</v>
      </c>
      <c r="AF21" s="55" t="str">
        <f t="shared" si="1"/>
        <v>&lt; 1</v>
      </c>
      <c r="AG21" s="55" t="str">
        <f t="shared" si="1"/>
        <v>&lt; 1</v>
      </c>
    </row>
    <row r="22" spans="1:33" ht="14.25" x14ac:dyDescent="0.2">
      <c r="A22" s="25" t="s">
        <v>238</v>
      </c>
      <c r="B22" s="10" t="s">
        <v>228</v>
      </c>
      <c r="C22" s="10" t="s">
        <v>228</v>
      </c>
      <c r="D22" s="10" t="s">
        <v>228</v>
      </c>
      <c r="E22" s="10" t="s">
        <v>228</v>
      </c>
      <c r="F22" s="10" t="s">
        <v>228</v>
      </c>
      <c r="G22" s="10" t="s">
        <v>228</v>
      </c>
      <c r="H22" s="10" t="s">
        <v>228</v>
      </c>
      <c r="I22" s="10" t="s">
        <v>228</v>
      </c>
      <c r="J22" s="10" t="s">
        <v>228</v>
      </c>
      <c r="K22" s="10" t="s">
        <v>228</v>
      </c>
      <c r="L22" s="10" t="s">
        <v>228</v>
      </c>
      <c r="M22" s="10" t="s">
        <v>228</v>
      </c>
      <c r="O22" s="55" t="str">
        <f t="shared" si="4"/>
        <v>&lt; 1</v>
      </c>
      <c r="P22" s="55" t="str">
        <f t="shared" si="5"/>
        <v>&lt; 1</v>
      </c>
      <c r="Q22" s="55" t="str">
        <f t="shared" si="6"/>
        <v>&lt; 1</v>
      </c>
      <c r="R22" s="55" t="str">
        <f t="shared" si="7"/>
        <v>&lt; 1</v>
      </c>
      <c r="S22" s="55" t="str">
        <f t="shared" si="8"/>
        <v>&lt; 1</v>
      </c>
      <c r="T22" s="55" t="str">
        <f t="shared" si="9"/>
        <v>&lt; 1</v>
      </c>
      <c r="U22" s="55" t="str">
        <f t="shared" si="10"/>
        <v>&lt; 1</v>
      </c>
      <c r="V22" s="55" t="str">
        <f t="shared" si="11"/>
        <v>&lt; 1</v>
      </c>
      <c r="W22" s="55" t="str">
        <f t="shared" si="12"/>
        <v>&lt; 1</v>
      </c>
      <c r="Y22" s="55" t="str">
        <f t="shared" si="3"/>
        <v>&lt; 1</v>
      </c>
      <c r="Z22" s="55" t="str">
        <f t="shared" si="1"/>
        <v>&lt; 1</v>
      </c>
      <c r="AA22" s="55" t="str">
        <f t="shared" si="1"/>
        <v>&lt; 1</v>
      </c>
      <c r="AB22" s="55" t="str">
        <f t="shared" si="1"/>
        <v>&lt; 1</v>
      </c>
      <c r="AC22" s="55" t="str">
        <f t="shared" si="1"/>
        <v>&lt; 1</v>
      </c>
      <c r="AD22" s="55" t="str">
        <f t="shared" si="1"/>
        <v>&lt; 1</v>
      </c>
      <c r="AE22" s="55" t="str">
        <f t="shared" si="1"/>
        <v>&lt; 1</v>
      </c>
      <c r="AF22" s="55" t="str">
        <f t="shared" si="1"/>
        <v>&lt; 1</v>
      </c>
      <c r="AG22" s="55" t="str">
        <f t="shared" si="1"/>
        <v>&lt; 1</v>
      </c>
    </row>
    <row r="23" spans="1:33" ht="14.25" x14ac:dyDescent="0.2">
      <c r="A23" s="45"/>
      <c r="B23" s="57"/>
      <c r="C23" s="8"/>
      <c r="D23" s="8"/>
      <c r="E23" s="8"/>
      <c r="F23" s="8"/>
      <c r="G23" s="8"/>
      <c r="H23" s="8"/>
      <c r="I23" s="8"/>
      <c r="J23" s="8"/>
      <c r="K23" s="8"/>
    </row>
    <row r="24" spans="1:33" x14ac:dyDescent="0.2">
      <c r="A24" s="20" t="s">
        <v>17</v>
      </c>
      <c r="B24" s="10" t="s">
        <v>223</v>
      </c>
      <c r="C24" s="10" t="s">
        <v>223</v>
      </c>
      <c r="D24" s="10" t="s">
        <v>223</v>
      </c>
      <c r="E24" s="10" t="s">
        <v>223</v>
      </c>
      <c r="F24" s="10" t="s">
        <v>223</v>
      </c>
      <c r="G24" s="10" t="s">
        <v>223</v>
      </c>
      <c r="H24" s="10" t="s">
        <v>223</v>
      </c>
      <c r="I24" s="10" t="s">
        <v>223</v>
      </c>
      <c r="J24" s="10" t="s">
        <v>223</v>
      </c>
      <c r="K24" s="10" t="s">
        <v>223</v>
      </c>
    </row>
    <row r="25" spans="1:33" ht="14.25" x14ac:dyDescent="0.2">
      <c r="A25" s="58" t="s">
        <v>0</v>
      </c>
      <c r="B25" s="10" t="s">
        <v>20</v>
      </c>
      <c r="C25" s="10" t="s">
        <v>20</v>
      </c>
      <c r="D25" s="10" t="s">
        <v>20</v>
      </c>
      <c r="E25" s="10" t="s">
        <v>20</v>
      </c>
      <c r="F25" s="10" t="s">
        <v>20</v>
      </c>
      <c r="G25" s="10" t="s">
        <v>20</v>
      </c>
      <c r="H25" s="10" t="s">
        <v>20</v>
      </c>
      <c r="I25" s="10" t="s">
        <v>20</v>
      </c>
      <c r="J25" s="10" t="s">
        <v>20</v>
      </c>
      <c r="K25" s="10" t="s">
        <v>20</v>
      </c>
    </row>
    <row r="26" spans="1:33" ht="14.25" x14ac:dyDescent="0.2">
      <c r="A26" s="60" t="s">
        <v>1</v>
      </c>
      <c r="B26" s="10" t="s">
        <v>20</v>
      </c>
      <c r="C26" s="10" t="s">
        <v>20</v>
      </c>
      <c r="D26" s="10" t="s">
        <v>20</v>
      </c>
      <c r="E26" s="10" t="s">
        <v>20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20</v>
      </c>
    </row>
    <row r="27" spans="1:33" ht="14.25" x14ac:dyDescent="0.2">
      <c r="A27" s="60" t="s">
        <v>2</v>
      </c>
      <c r="B27" s="10" t="s">
        <v>20</v>
      </c>
      <c r="C27" s="10" t="s">
        <v>20</v>
      </c>
      <c r="D27" s="10" t="s">
        <v>20</v>
      </c>
      <c r="E27" s="10" t="s">
        <v>20</v>
      </c>
      <c r="F27" s="10" t="s">
        <v>20</v>
      </c>
      <c r="G27" s="10" t="s">
        <v>20</v>
      </c>
      <c r="H27" s="10" t="s">
        <v>20</v>
      </c>
      <c r="I27" s="10" t="s">
        <v>20</v>
      </c>
      <c r="J27" s="10" t="s">
        <v>20</v>
      </c>
      <c r="K27" s="10" t="s">
        <v>20</v>
      </c>
    </row>
    <row r="28" spans="1:33" ht="14.25" x14ac:dyDescent="0.2">
      <c r="A28" s="60" t="s">
        <v>3</v>
      </c>
      <c r="B28" s="10" t="s">
        <v>20</v>
      </c>
      <c r="C28" s="10" t="s">
        <v>20</v>
      </c>
      <c r="D28" s="10" t="s">
        <v>20</v>
      </c>
      <c r="E28" s="10" t="s">
        <v>20</v>
      </c>
      <c r="F28" s="10" t="s">
        <v>20</v>
      </c>
      <c r="G28" s="10" t="s">
        <v>20</v>
      </c>
      <c r="H28" s="10" t="s">
        <v>20</v>
      </c>
      <c r="I28" s="10" t="s">
        <v>20</v>
      </c>
      <c r="J28" s="10" t="s">
        <v>20</v>
      </c>
      <c r="K28" s="10" t="s">
        <v>20</v>
      </c>
    </row>
    <row r="29" spans="1:33" ht="14.25" x14ac:dyDescent="0.2">
      <c r="A29" s="60" t="s">
        <v>4</v>
      </c>
      <c r="B29" s="10" t="s">
        <v>20</v>
      </c>
      <c r="C29" s="10" t="s">
        <v>20</v>
      </c>
      <c r="D29" s="10" t="s">
        <v>20</v>
      </c>
      <c r="E29" s="10" t="s">
        <v>20</v>
      </c>
      <c r="F29" s="10" t="s">
        <v>20</v>
      </c>
      <c r="G29" s="10" t="s">
        <v>20</v>
      </c>
      <c r="H29" s="10" t="s">
        <v>20</v>
      </c>
      <c r="I29" s="10" t="s">
        <v>20</v>
      </c>
      <c r="J29" s="10" t="s">
        <v>20</v>
      </c>
      <c r="K29" s="10" t="s">
        <v>20</v>
      </c>
    </row>
    <row r="30" spans="1:33" ht="14.25" x14ac:dyDescent="0.2">
      <c r="A30" s="60" t="s">
        <v>5</v>
      </c>
      <c r="B30" s="10" t="s">
        <v>225</v>
      </c>
      <c r="C30" s="10" t="s">
        <v>225</v>
      </c>
      <c r="D30" s="10" t="s">
        <v>225</v>
      </c>
      <c r="E30" s="10" t="s">
        <v>225</v>
      </c>
      <c r="F30" s="10" t="s">
        <v>225</v>
      </c>
      <c r="G30" s="10" t="s">
        <v>225</v>
      </c>
      <c r="H30" s="10" t="s">
        <v>225</v>
      </c>
      <c r="I30" s="10" t="s">
        <v>225</v>
      </c>
      <c r="J30" s="10" t="s">
        <v>225</v>
      </c>
      <c r="K30" s="10" t="s">
        <v>225</v>
      </c>
    </row>
    <row r="31" spans="1:33" ht="14.25" x14ac:dyDescent="0.2">
      <c r="A31" s="61" t="s">
        <v>6</v>
      </c>
      <c r="B31" s="10" t="s">
        <v>226</v>
      </c>
      <c r="C31" s="10" t="s">
        <v>226</v>
      </c>
      <c r="D31" s="10" t="s">
        <v>226</v>
      </c>
      <c r="E31" s="10" t="s">
        <v>226</v>
      </c>
      <c r="F31" s="10" t="s">
        <v>226</v>
      </c>
      <c r="G31" s="10" t="s">
        <v>226</v>
      </c>
      <c r="H31" s="10" t="s">
        <v>226</v>
      </c>
      <c r="I31" s="10" t="s">
        <v>226</v>
      </c>
      <c r="J31" s="10" t="s">
        <v>226</v>
      </c>
      <c r="K31" s="10" t="s">
        <v>226</v>
      </c>
    </row>
    <row r="32" spans="1:33" ht="14.25" x14ac:dyDescent="0.2">
      <c r="A32" s="61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1:11" ht="14.25" x14ac:dyDescent="0.2">
      <c r="A33" s="60" t="s">
        <v>7</v>
      </c>
      <c r="B33" s="10" t="s">
        <v>20</v>
      </c>
      <c r="C33" s="10" t="s">
        <v>20</v>
      </c>
      <c r="D33" s="10" t="s">
        <v>20</v>
      </c>
      <c r="E33" s="10" t="s">
        <v>20</v>
      </c>
      <c r="F33" s="10">
        <v>2.2999999999999998</v>
      </c>
      <c r="G33" s="10" t="s">
        <v>20</v>
      </c>
      <c r="H33" s="10" t="s">
        <v>20</v>
      </c>
      <c r="I33" s="10" t="s">
        <v>20</v>
      </c>
      <c r="J33" s="10" t="s">
        <v>20</v>
      </c>
      <c r="K33" s="10" t="s">
        <v>20</v>
      </c>
    </row>
    <row r="34" spans="1:11" ht="14.25" x14ac:dyDescent="0.2">
      <c r="A34" s="60" t="s">
        <v>8</v>
      </c>
      <c r="B34" s="10" t="s">
        <v>20</v>
      </c>
      <c r="C34" s="10" t="s">
        <v>20</v>
      </c>
      <c r="D34" s="10" t="s">
        <v>20</v>
      </c>
      <c r="E34" s="10" t="s">
        <v>20</v>
      </c>
      <c r="F34" s="10" t="s">
        <v>20</v>
      </c>
      <c r="G34" s="10" t="s">
        <v>20</v>
      </c>
      <c r="H34" s="10" t="s">
        <v>20</v>
      </c>
      <c r="I34" s="10" t="s">
        <v>20</v>
      </c>
      <c r="J34" s="10" t="s">
        <v>20</v>
      </c>
      <c r="K34" s="10" t="s">
        <v>20</v>
      </c>
    </row>
    <row r="35" spans="1:11" ht="14.25" x14ac:dyDescent="0.2">
      <c r="A35" s="60" t="s">
        <v>9</v>
      </c>
      <c r="B35" s="10" t="s">
        <v>20</v>
      </c>
      <c r="C35" s="10" t="s">
        <v>20</v>
      </c>
      <c r="D35" s="10" t="s">
        <v>20</v>
      </c>
      <c r="E35" s="10" t="s">
        <v>20</v>
      </c>
      <c r="F35" s="10" t="s">
        <v>20</v>
      </c>
      <c r="G35" s="10" t="s">
        <v>20</v>
      </c>
      <c r="H35" s="10" t="s">
        <v>20</v>
      </c>
      <c r="I35" s="10" t="s">
        <v>20</v>
      </c>
      <c r="J35" s="10" t="s">
        <v>20</v>
      </c>
      <c r="K35" s="10" t="s">
        <v>20</v>
      </c>
    </row>
    <row r="36" spans="1:11" ht="14.25" x14ac:dyDescent="0.2">
      <c r="A36" s="60" t="s">
        <v>10</v>
      </c>
      <c r="B36" s="10" t="s">
        <v>20</v>
      </c>
      <c r="C36" s="10" t="s">
        <v>20</v>
      </c>
      <c r="D36" s="10" t="s">
        <v>20</v>
      </c>
      <c r="E36" s="10" t="s">
        <v>20</v>
      </c>
      <c r="F36" s="10" t="s">
        <v>20</v>
      </c>
      <c r="G36" s="10" t="s">
        <v>20</v>
      </c>
      <c r="H36" s="10" t="s">
        <v>20</v>
      </c>
      <c r="I36" s="10" t="s">
        <v>20</v>
      </c>
      <c r="J36" s="10" t="s">
        <v>20</v>
      </c>
      <c r="K36" s="10" t="s">
        <v>20</v>
      </c>
    </row>
    <row r="37" spans="1:11" ht="14.25" x14ac:dyDescent="0.2">
      <c r="A37" s="60" t="s">
        <v>11</v>
      </c>
      <c r="B37" s="10" t="s">
        <v>20</v>
      </c>
      <c r="C37" s="10" t="s">
        <v>20</v>
      </c>
      <c r="D37" s="10" t="s">
        <v>20</v>
      </c>
      <c r="E37" s="10" t="s">
        <v>20</v>
      </c>
      <c r="F37" s="10" t="s">
        <v>20</v>
      </c>
      <c r="G37" s="10" t="s">
        <v>20</v>
      </c>
      <c r="H37" s="10" t="s">
        <v>20</v>
      </c>
      <c r="I37" s="10" t="s">
        <v>20</v>
      </c>
      <c r="J37" s="10" t="s">
        <v>20</v>
      </c>
      <c r="K37" s="10" t="s">
        <v>20</v>
      </c>
    </row>
    <row r="38" spans="1:11" ht="14.25" x14ac:dyDescent="0.2">
      <c r="A38" s="60" t="s">
        <v>12</v>
      </c>
      <c r="B38" s="10" t="s">
        <v>20</v>
      </c>
      <c r="C38" s="10" t="s">
        <v>20</v>
      </c>
      <c r="D38" s="10" t="s">
        <v>20</v>
      </c>
      <c r="E38" s="10" t="s">
        <v>20</v>
      </c>
      <c r="F38" s="10" t="s">
        <v>20</v>
      </c>
      <c r="G38" s="10" t="s">
        <v>20</v>
      </c>
      <c r="H38" s="10" t="s">
        <v>20</v>
      </c>
      <c r="I38" s="10" t="s">
        <v>20</v>
      </c>
      <c r="J38" s="10" t="s">
        <v>20</v>
      </c>
      <c r="K38" s="10" t="s">
        <v>20</v>
      </c>
    </row>
    <row r="39" spans="1:11" ht="14.25" x14ac:dyDescent="0.2">
      <c r="A39" s="60" t="s">
        <v>13</v>
      </c>
      <c r="B39" s="10" t="s">
        <v>20</v>
      </c>
      <c r="C39" s="10" t="s">
        <v>20</v>
      </c>
      <c r="D39" s="10" t="s">
        <v>20</v>
      </c>
      <c r="E39" s="10" t="s">
        <v>20</v>
      </c>
      <c r="F39" s="10" t="s">
        <v>20</v>
      </c>
      <c r="G39" s="10" t="s">
        <v>20</v>
      </c>
      <c r="H39" s="10" t="s">
        <v>20</v>
      </c>
      <c r="I39" s="10" t="s">
        <v>20</v>
      </c>
      <c r="J39" s="10" t="s">
        <v>20</v>
      </c>
      <c r="K39" s="10" t="s">
        <v>20</v>
      </c>
    </row>
    <row r="40" spans="1:11" ht="14.25" x14ac:dyDescent="0.2">
      <c r="A40" s="60" t="s">
        <v>14</v>
      </c>
      <c r="B40" s="10" t="s">
        <v>227</v>
      </c>
      <c r="C40" s="10" t="s">
        <v>227</v>
      </c>
      <c r="D40" s="10" t="s">
        <v>227</v>
      </c>
      <c r="E40" s="10" t="s">
        <v>227</v>
      </c>
      <c r="F40" s="10" t="s">
        <v>227</v>
      </c>
      <c r="G40" s="10" t="s">
        <v>227</v>
      </c>
      <c r="H40" s="10" t="s">
        <v>227</v>
      </c>
      <c r="I40" s="10" t="s">
        <v>227</v>
      </c>
      <c r="J40" s="10" t="s">
        <v>227</v>
      </c>
      <c r="K40" s="10" t="s">
        <v>227</v>
      </c>
    </row>
    <row r="41" spans="1:11" ht="14.25" x14ac:dyDescent="0.2">
      <c r="A41" s="60" t="s">
        <v>15</v>
      </c>
      <c r="B41" s="10" t="s">
        <v>227</v>
      </c>
      <c r="C41" s="10" t="s">
        <v>227</v>
      </c>
      <c r="D41" s="10" t="s">
        <v>227</v>
      </c>
      <c r="E41" s="10" t="s">
        <v>227</v>
      </c>
      <c r="F41" s="10" t="s">
        <v>227</v>
      </c>
      <c r="G41" s="10" t="s">
        <v>227</v>
      </c>
      <c r="H41" s="10" t="s">
        <v>227</v>
      </c>
      <c r="I41" s="10" t="s">
        <v>227</v>
      </c>
      <c r="J41" s="10" t="s">
        <v>227</v>
      </c>
      <c r="K41" s="10" t="s">
        <v>227</v>
      </c>
    </row>
    <row r="42" spans="1:11" ht="14.25" x14ac:dyDescent="0.2">
      <c r="A42" s="60" t="s">
        <v>16</v>
      </c>
      <c r="B42" s="10" t="s">
        <v>226</v>
      </c>
      <c r="C42" s="10" t="s">
        <v>226</v>
      </c>
      <c r="D42" s="10" t="s">
        <v>226</v>
      </c>
      <c r="E42" s="10" t="s">
        <v>226</v>
      </c>
      <c r="F42" s="10" t="s">
        <v>226</v>
      </c>
      <c r="G42" s="10" t="s">
        <v>226</v>
      </c>
      <c r="H42" s="10" t="s">
        <v>226</v>
      </c>
      <c r="I42" s="10" t="s">
        <v>226</v>
      </c>
      <c r="J42" s="10" t="s">
        <v>226</v>
      </c>
      <c r="K42" s="10" t="s">
        <v>226</v>
      </c>
    </row>
  </sheetData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>
      <selection activeCell="C72" sqref="C72:S73"/>
    </sheetView>
  </sheetViews>
  <sheetFormatPr defaultRowHeight="12.75" x14ac:dyDescent="0.2"/>
  <cols>
    <col min="1" max="1" width="20" customWidth="1"/>
  </cols>
  <sheetData>
    <row r="1" spans="1:19" x14ac:dyDescent="0.2">
      <c r="A1" t="s">
        <v>22</v>
      </c>
      <c r="B1" t="s">
        <v>17</v>
      </c>
      <c r="C1" t="s">
        <v>25</v>
      </c>
      <c r="D1" t="s">
        <v>24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238</v>
      </c>
      <c r="S1" t="s">
        <v>276</v>
      </c>
    </row>
    <row r="2" spans="1:19" x14ac:dyDescent="0.2">
      <c r="A2" t="s">
        <v>39</v>
      </c>
      <c r="B2" t="s">
        <v>23</v>
      </c>
      <c r="C2">
        <v>9.93</v>
      </c>
      <c r="D2">
        <v>0.71899999999999997</v>
      </c>
      <c r="E2">
        <v>0.11799999999999999</v>
      </c>
      <c r="F2">
        <v>0.39900000000000002</v>
      </c>
      <c r="G2">
        <v>1.97</v>
      </c>
      <c r="H2">
        <v>0.503</v>
      </c>
      <c r="I2">
        <v>0.79200000000000004</v>
      </c>
      <c r="J2">
        <v>0.61499999999999999</v>
      </c>
      <c r="K2">
        <v>9.4E-2</v>
      </c>
      <c r="L2">
        <v>0.128</v>
      </c>
      <c r="M2">
        <v>7.5999999999999998E-2</v>
      </c>
      <c r="N2">
        <v>0.06</v>
      </c>
      <c r="O2">
        <v>0.11</v>
      </c>
      <c r="P2">
        <v>6.5000000000000002E-2</v>
      </c>
      <c r="Q2">
        <v>5.5E-2</v>
      </c>
      <c r="R2">
        <v>1.2999999999999999E-2</v>
      </c>
      <c r="S2">
        <v>15.647</v>
      </c>
    </row>
    <row r="3" spans="1:19" x14ac:dyDescent="0.2">
      <c r="A3" t="s">
        <v>39</v>
      </c>
      <c r="B3" t="s">
        <v>23</v>
      </c>
      <c r="C3">
        <v>7.94</v>
      </c>
      <c r="D3">
        <v>0.59</v>
      </c>
      <c r="E3">
        <v>9.9000000000000005E-2</v>
      </c>
      <c r="F3">
        <v>0.34100000000000003</v>
      </c>
      <c r="G3">
        <v>1.59</v>
      </c>
      <c r="H3">
        <v>0.41</v>
      </c>
      <c r="I3">
        <v>0.66900000000000004</v>
      </c>
      <c r="J3">
        <v>0.51700000000000002</v>
      </c>
      <c r="K3">
        <v>7.6999999999999999E-2</v>
      </c>
      <c r="L3">
        <v>0.108</v>
      </c>
      <c r="M3">
        <v>6.4000000000000001E-2</v>
      </c>
      <c r="N3">
        <v>0.05</v>
      </c>
      <c r="O3">
        <v>8.1000000000000003E-2</v>
      </c>
      <c r="P3">
        <v>5.3999999999999999E-2</v>
      </c>
      <c r="Q3">
        <v>4.5999999999999999E-2</v>
      </c>
      <c r="R3">
        <v>0.01</v>
      </c>
      <c r="S3">
        <v>12.646000000000001</v>
      </c>
    </row>
    <row r="4" spans="1:19" x14ac:dyDescent="0.2">
      <c r="A4" t="s">
        <v>39</v>
      </c>
      <c r="B4" t="s">
        <v>23</v>
      </c>
      <c r="C4">
        <v>8.75</v>
      </c>
      <c r="D4">
        <v>0.68300000000000005</v>
      </c>
      <c r="E4">
        <v>0.104</v>
      </c>
      <c r="F4">
        <v>0.36499999999999999</v>
      </c>
      <c r="G4">
        <v>1.85</v>
      </c>
      <c r="H4">
        <v>0.47599999999999998</v>
      </c>
      <c r="I4">
        <v>0.72799999999999998</v>
      </c>
      <c r="J4">
        <v>0.54100000000000004</v>
      </c>
      <c r="K4">
        <v>0.09</v>
      </c>
      <c r="L4">
        <v>0.111</v>
      </c>
      <c r="M4">
        <v>7.2999999999999995E-2</v>
      </c>
      <c r="N4">
        <v>5.8000000000000003E-2</v>
      </c>
      <c r="O4">
        <v>8.7999999999999995E-2</v>
      </c>
      <c r="P4">
        <v>5.3999999999999999E-2</v>
      </c>
      <c r="Q4">
        <v>4.9000000000000002E-2</v>
      </c>
      <c r="R4">
        <v>1.2E-2</v>
      </c>
      <c r="S4">
        <v>14.031999999999998</v>
      </c>
    </row>
    <row r="5" spans="1:19" x14ac:dyDescent="0.2">
      <c r="A5" t="s">
        <v>43</v>
      </c>
      <c r="B5" t="s">
        <v>23</v>
      </c>
      <c r="C5">
        <v>2.83</v>
      </c>
      <c r="D5">
        <v>0.18</v>
      </c>
      <c r="E5">
        <v>4.2999999999999997E-2</v>
      </c>
      <c r="F5">
        <v>8.4000000000000005E-2</v>
      </c>
      <c r="G5">
        <v>0.58699999999999997</v>
      </c>
      <c r="H5">
        <v>0.16500000000000001</v>
      </c>
      <c r="I5">
        <v>0.34699999999999998</v>
      </c>
      <c r="J5">
        <v>0.31</v>
      </c>
      <c r="K5">
        <v>4.3999999999999997E-2</v>
      </c>
      <c r="L5">
        <v>6.0999999999999999E-2</v>
      </c>
      <c r="M5">
        <v>4.3999999999999997E-2</v>
      </c>
      <c r="N5">
        <v>0.04</v>
      </c>
      <c r="O5">
        <v>6.2E-2</v>
      </c>
      <c r="P5">
        <v>2.5999999999999999E-2</v>
      </c>
      <c r="Q5">
        <v>1.7999999999999999E-2</v>
      </c>
      <c r="R5">
        <v>7.0000000000000001E-3</v>
      </c>
      <c r="S5">
        <v>4.847999999999999</v>
      </c>
    </row>
    <row r="6" spans="1:19" x14ac:dyDescent="0.2">
      <c r="A6" t="s">
        <v>43</v>
      </c>
      <c r="B6" t="s">
        <v>23</v>
      </c>
      <c r="C6">
        <v>3.01</v>
      </c>
      <c r="D6">
        <v>0.19</v>
      </c>
      <c r="E6">
        <v>4.3999999999999997E-2</v>
      </c>
      <c r="F6">
        <v>7.6999999999999999E-2</v>
      </c>
      <c r="G6">
        <v>0.49299999999999999</v>
      </c>
      <c r="H6">
        <v>0.16900000000000001</v>
      </c>
      <c r="I6">
        <v>0.36799999999999999</v>
      </c>
      <c r="J6">
        <v>0.34300000000000003</v>
      </c>
      <c r="K6">
        <v>4.5999999999999999E-2</v>
      </c>
      <c r="L6">
        <v>6.9000000000000006E-2</v>
      </c>
      <c r="M6">
        <v>4.2999999999999997E-2</v>
      </c>
      <c r="N6">
        <v>4.5999999999999999E-2</v>
      </c>
      <c r="O6">
        <v>6.4000000000000001E-2</v>
      </c>
      <c r="P6">
        <v>2.9000000000000001E-2</v>
      </c>
      <c r="Q6">
        <v>2.4E-2</v>
      </c>
      <c r="R6">
        <v>8.0000000000000002E-3</v>
      </c>
      <c r="S6">
        <v>5.0230000000000006</v>
      </c>
    </row>
    <row r="7" spans="1:19" x14ac:dyDescent="0.2">
      <c r="A7" t="s">
        <v>43</v>
      </c>
      <c r="B7" t="s">
        <v>23</v>
      </c>
      <c r="C7">
        <v>3.12</v>
      </c>
      <c r="D7">
        <v>0.2</v>
      </c>
      <c r="E7">
        <v>4.7E-2</v>
      </c>
      <c r="F7">
        <v>8.5000000000000006E-2</v>
      </c>
      <c r="G7">
        <v>0.57099999999999995</v>
      </c>
      <c r="H7">
        <v>0.157</v>
      </c>
      <c r="I7">
        <v>0.35</v>
      </c>
      <c r="J7">
        <v>0.318</v>
      </c>
      <c r="K7">
        <v>4.1000000000000002E-2</v>
      </c>
      <c r="L7">
        <v>0.06</v>
      </c>
      <c r="M7">
        <v>4.4999999999999998E-2</v>
      </c>
      <c r="N7">
        <v>4.3999999999999997E-2</v>
      </c>
      <c r="O7">
        <v>0.06</v>
      </c>
      <c r="P7">
        <v>2.4E-2</v>
      </c>
      <c r="Q7">
        <v>1.7999999999999999E-2</v>
      </c>
      <c r="R7">
        <v>8.0000000000000002E-3</v>
      </c>
      <c r="S7">
        <v>5.1479999999999988</v>
      </c>
    </row>
    <row r="8" spans="1:19" x14ac:dyDescent="0.2">
      <c r="A8" t="s">
        <v>47</v>
      </c>
      <c r="B8" t="s">
        <v>23</v>
      </c>
      <c r="C8">
        <v>4.07</v>
      </c>
      <c r="D8">
        <v>0.217</v>
      </c>
      <c r="E8">
        <v>5.2999999999999999E-2</v>
      </c>
      <c r="F8">
        <v>0.108</v>
      </c>
      <c r="G8">
        <v>0.996</v>
      </c>
      <c r="H8">
        <v>0.223</v>
      </c>
      <c r="I8">
        <v>0.47699999999999998</v>
      </c>
      <c r="J8">
        <v>0.37</v>
      </c>
      <c r="K8">
        <v>3.6999999999999998E-2</v>
      </c>
      <c r="L8">
        <v>4.3999999999999997E-2</v>
      </c>
      <c r="M8">
        <v>3.5999999999999997E-2</v>
      </c>
      <c r="N8">
        <v>3.5999999999999997E-2</v>
      </c>
      <c r="O8">
        <v>0.05</v>
      </c>
      <c r="P8">
        <v>2.4E-2</v>
      </c>
      <c r="Q8">
        <v>0.02</v>
      </c>
      <c r="R8">
        <v>7.0000000000000001E-3</v>
      </c>
      <c r="S8">
        <v>6.7679999999999971</v>
      </c>
    </row>
    <row r="9" spans="1:19" x14ac:dyDescent="0.2">
      <c r="A9" t="s">
        <v>47</v>
      </c>
      <c r="B9" t="s">
        <v>23</v>
      </c>
      <c r="C9">
        <v>4.3899999999999997</v>
      </c>
      <c r="D9">
        <v>0.27</v>
      </c>
      <c r="E9">
        <v>5.6000000000000001E-2</v>
      </c>
      <c r="F9">
        <v>8.3000000000000004E-2</v>
      </c>
      <c r="G9">
        <v>0.97299999999999998</v>
      </c>
      <c r="H9">
        <v>0.19600000000000001</v>
      </c>
      <c r="I9">
        <v>0.48799999999999999</v>
      </c>
      <c r="J9">
        <v>0.4</v>
      </c>
      <c r="K9">
        <v>3.3000000000000002E-2</v>
      </c>
      <c r="L9">
        <v>4.4999999999999998E-2</v>
      </c>
      <c r="M9">
        <v>2.8000000000000001E-2</v>
      </c>
      <c r="N9">
        <v>0.03</v>
      </c>
      <c r="O9">
        <v>4.1000000000000002E-2</v>
      </c>
      <c r="P9">
        <v>1.7999999999999999E-2</v>
      </c>
      <c r="Q9">
        <v>1.7000000000000001E-2</v>
      </c>
      <c r="R9">
        <v>6.0000000000000001E-3</v>
      </c>
      <c r="S9">
        <v>7.0740000000000007</v>
      </c>
    </row>
    <row r="10" spans="1:19" x14ac:dyDescent="0.2">
      <c r="A10" t="s">
        <v>47</v>
      </c>
      <c r="B10" t="s">
        <v>23</v>
      </c>
      <c r="C10">
        <v>4.54</v>
      </c>
      <c r="D10">
        <v>0.254</v>
      </c>
      <c r="E10">
        <v>5.8000000000000003E-2</v>
      </c>
      <c r="F10">
        <v>9.9000000000000005E-2</v>
      </c>
      <c r="G10">
        <v>1.08</v>
      </c>
      <c r="H10">
        <v>0.23599999999999999</v>
      </c>
      <c r="I10">
        <v>0.50700000000000001</v>
      </c>
      <c r="J10">
        <v>0.39200000000000002</v>
      </c>
      <c r="K10">
        <v>3.6999999999999998E-2</v>
      </c>
      <c r="L10">
        <v>4.8000000000000001E-2</v>
      </c>
      <c r="M10">
        <v>3.5000000000000003E-2</v>
      </c>
      <c r="N10">
        <v>3.4000000000000002E-2</v>
      </c>
      <c r="O10">
        <v>5.3999999999999999E-2</v>
      </c>
      <c r="P10">
        <v>2.5000000000000001E-2</v>
      </c>
      <c r="Q10">
        <v>2.1999999999999999E-2</v>
      </c>
      <c r="R10">
        <v>8.0000000000000002E-3</v>
      </c>
      <c r="S10">
        <v>7.4290000000000012</v>
      </c>
    </row>
    <row r="11" spans="1:19" x14ac:dyDescent="0.2">
      <c r="A11" t="s">
        <v>52</v>
      </c>
      <c r="B11" t="s">
        <v>23</v>
      </c>
      <c r="C11">
        <v>7.1</v>
      </c>
      <c r="D11">
        <v>0.25</v>
      </c>
      <c r="E11">
        <v>3.1E-2</v>
      </c>
      <c r="F11">
        <v>4.8000000000000001E-2</v>
      </c>
      <c r="G11">
        <v>1.19</v>
      </c>
      <c r="H11">
        <v>0.22</v>
      </c>
      <c r="I11">
        <v>0.4</v>
      </c>
      <c r="J11">
        <v>0.36</v>
      </c>
      <c r="K11">
        <v>4.1000000000000002E-2</v>
      </c>
      <c r="L11">
        <v>5.5E-2</v>
      </c>
      <c r="M11">
        <v>3.4000000000000002E-2</v>
      </c>
      <c r="N11">
        <v>2.8000000000000001E-2</v>
      </c>
      <c r="O11">
        <v>4.9000000000000002E-2</v>
      </c>
      <c r="P11">
        <v>1.4999999999999999E-2</v>
      </c>
      <c r="Q11">
        <v>1.2999999999999999E-2</v>
      </c>
      <c r="R11">
        <v>6.0000000000000001E-3</v>
      </c>
      <c r="S11">
        <v>9.8400000000000016</v>
      </c>
    </row>
    <row r="12" spans="1:19" x14ac:dyDescent="0.2">
      <c r="A12" t="s">
        <v>52</v>
      </c>
      <c r="B12" t="s">
        <v>23</v>
      </c>
      <c r="C12">
        <v>6.42</v>
      </c>
      <c r="D12">
        <v>0.219</v>
      </c>
      <c r="E12">
        <v>2.5999999999999999E-2</v>
      </c>
      <c r="F12">
        <v>0.04</v>
      </c>
      <c r="G12">
        <v>1.06</v>
      </c>
      <c r="H12">
        <v>0.20300000000000001</v>
      </c>
      <c r="I12">
        <v>0.34899999999999998</v>
      </c>
      <c r="J12">
        <v>0.33200000000000002</v>
      </c>
      <c r="K12">
        <v>3.4000000000000002E-2</v>
      </c>
      <c r="L12">
        <v>4.8000000000000001E-2</v>
      </c>
      <c r="M12">
        <v>0.03</v>
      </c>
      <c r="N12">
        <v>2.3E-2</v>
      </c>
      <c r="O12">
        <v>4.3999999999999997E-2</v>
      </c>
      <c r="P12">
        <v>1.2E-2</v>
      </c>
      <c r="Q12">
        <v>1.0999999999999999E-2</v>
      </c>
      <c r="R12">
        <v>5.0000000000000001E-3</v>
      </c>
      <c r="S12">
        <v>8.8560000000000016</v>
      </c>
    </row>
    <row r="13" spans="1:19" x14ac:dyDescent="0.2">
      <c r="A13" t="s">
        <v>52</v>
      </c>
      <c r="B13" t="s">
        <v>23</v>
      </c>
      <c r="C13">
        <v>6.21</v>
      </c>
      <c r="D13">
        <v>0.23200000000000001</v>
      </c>
      <c r="E13">
        <v>2.7E-2</v>
      </c>
      <c r="F13">
        <v>4.2000000000000003E-2</v>
      </c>
      <c r="G13">
        <v>1.081</v>
      </c>
      <c r="H13">
        <v>0.19800000000000001</v>
      </c>
      <c r="I13">
        <v>0.35599999999999998</v>
      </c>
      <c r="J13">
        <v>0.34100000000000003</v>
      </c>
      <c r="K13">
        <v>3.5999999999999997E-2</v>
      </c>
      <c r="L13">
        <v>4.7E-2</v>
      </c>
      <c r="M13">
        <v>2.8000000000000001E-2</v>
      </c>
      <c r="N13">
        <v>2.4E-2</v>
      </c>
      <c r="O13">
        <v>4.5999999999999999E-2</v>
      </c>
      <c r="P13">
        <v>1.4E-2</v>
      </c>
      <c r="Q13">
        <v>1.0999999999999999E-2</v>
      </c>
      <c r="R13">
        <v>6.0000000000000001E-3</v>
      </c>
      <c r="S13">
        <v>8.6989999999999981</v>
      </c>
    </row>
    <row r="14" spans="1:19" x14ac:dyDescent="0.2">
      <c r="A14" t="s">
        <v>56</v>
      </c>
      <c r="B14" t="s">
        <v>23</v>
      </c>
      <c r="C14">
        <v>4.5999999999999996</v>
      </c>
      <c r="D14">
        <v>0.128</v>
      </c>
      <c r="E14">
        <v>4.4999999999999998E-2</v>
      </c>
      <c r="F14">
        <v>5.7000000000000002E-2</v>
      </c>
      <c r="G14">
        <v>0.91400000000000003</v>
      </c>
      <c r="H14">
        <v>0.19400000000000001</v>
      </c>
      <c r="I14">
        <v>0.53500000000000003</v>
      </c>
      <c r="J14">
        <v>0.42899999999999999</v>
      </c>
      <c r="K14">
        <v>0.04</v>
      </c>
      <c r="L14">
        <v>6.4000000000000001E-2</v>
      </c>
      <c r="M14">
        <v>3.4000000000000002E-2</v>
      </c>
      <c r="N14">
        <v>2.1999999999999999E-2</v>
      </c>
      <c r="O14">
        <v>3.5999999999999997E-2</v>
      </c>
      <c r="P14">
        <v>8.9999999999999993E-3</v>
      </c>
      <c r="Q14">
        <v>8.0000000000000002E-3</v>
      </c>
      <c r="R14" t="s">
        <v>230</v>
      </c>
      <c r="S14">
        <v>7.1150000000000002</v>
      </c>
    </row>
    <row r="15" spans="1:19" x14ac:dyDescent="0.2">
      <c r="A15" t="s">
        <v>56</v>
      </c>
      <c r="B15" t="s">
        <v>23</v>
      </c>
      <c r="C15">
        <v>4.17</v>
      </c>
      <c r="D15">
        <v>0.10299999999999999</v>
      </c>
      <c r="E15">
        <v>0.04</v>
      </c>
      <c r="F15">
        <v>5.1999999999999998E-2</v>
      </c>
      <c r="G15">
        <v>0.871</v>
      </c>
      <c r="H15">
        <v>0.17799999999999999</v>
      </c>
      <c r="I15">
        <v>0.51400000000000001</v>
      </c>
      <c r="J15">
        <v>0.42599999999999999</v>
      </c>
      <c r="K15">
        <v>3.9E-2</v>
      </c>
      <c r="L15">
        <v>6.5000000000000002E-2</v>
      </c>
      <c r="M15">
        <v>0.03</v>
      </c>
      <c r="N15">
        <v>1.7000000000000001E-2</v>
      </c>
      <c r="O15">
        <v>0.03</v>
      </c>
      <c r="P15">
        <v>7.0000000000000001E-3</v>
      </c>
      <c r="Q15">
        <v>5.0000000000000001E-3</v>
      </c>
      <c r="R15" t="s">
        <v>230</v>
      </c>
      <c r="S15">
        <v>6.5469999999999997</v>
      </c>
    </row>
    <row r="16" spans="1:19" x14ac:dyDescent="0.2">
      <c r="A16" t="s">
        <v>56</v>
      </c>
      <c r="B16" t="s">
        <v>23</v>
      </c>
      <c r="C16">
        <v>4.09</v>
      </c>
      <c r="D16">
        <v>9.9000000000000005E-2</v>
      </c>
      <c r="E16">
        <v>3.7999999999999999E-2</v>
      </c>
      <c r="F16">
        <v>4.8000000000000001E-2</v>
      </c>
      <c r="G16">
        <v>0.83599999999999997</v>
      </c>
      <c r="H16">
        <v>0.17499999999999999</v>
      </c>
      <c r="I16">
        <v>0.49299999999999999</v>
      </c>
      <c r="J16">
        <v>0.40899999999999997</v>
      </c>
      <c r="K16">
        <v>3.9E-2</v>
      </c>
      <c r="L16">
        <v>6.7000000000000004E-2</v>
      </c>
      <c r="M16">
        <v>0.03</v>
      </c>
      <c r="N16">
        <v>1.6E-2</v>
      </c>
      <c r="O16">
        <v>3.2000000000000001E-2</v>
      </c>
      <c r="P16">
        <v>7.0000000000000001E-3</v>
      </c>
      <c r="Q16">
        <v>6.0000000000000001E-3</v>
      </c>
      <c r="R16" t="s">
        <v>222</v>
      </c>
      <c r="S16">
        <v>6.3850000000000007</v>
      </c>
    </row>
    <row r="17" spans="1:19" x14ac:dyDescent="0.2">
      <c r="A17" t="s">
        <v>59</v>
      </c>
      <c r="B17" t="s">
        <v>23</v>
      </c>
      <c r="C17">
        <v>2.41</v>
      </c>
      <c r="D17">
        <v>8.0000000000000002E-3</v>
      </c>
      <c r="E17">
        <v>6.0000000000000001E-3</v>
      </c>
      <c r="F17">
        <v>2.8000000000000001E-2</v>
      </c>
      <c r="G17">
        <v>0.45400000000000001</v>
      </c>
      <c r="H17">
        <v>7.8E-2</v>
      </c>
      <c r="I17">
        <v>0.13300000000000001</v>
      </c>
      <c r="J17">
        <v>8.4000000000000005E-2</v>
      </c>
      <c r="K17">
        <v>1.2999999999999999E-2</v>
      </c>
      <c r="L17">
        <v>2.4E-2</v>
      </c>
      <c r="M17">
        <v>0.03</v>
      </c>
      <c r="N17">
        <v>1.4999999999999999E-2</v>
      </c>
      <c r="O17">
        <v>0.02</v>
      </c>
      <c r="P17">
        <v>2.1999999999999999E-2</v>
      </c>
      <c r="Q17">
        <v>1.7000000000000001E-2</v>
      </c>
      <c r="R17" t="s">
        <v>231</v>
      </c>
      <c r="S17">
        <v>3.3419999999999996</v>
      </c>
    </row>
    <row r="18" spans="1:19" x14ac:dyDescent="0.2">
      <c r="A18" t="s">
        <v>59</v>
      </c>
      <c r="B18" t="s">
        <v>23</v>
      </c>
      <c r="C18">
        <v>2.42</v>
      </c>
      <c r="D18">
        <v>8.9999999999999993E-3</v>
      </c>
      <c r="E18">
        <v>7.0000000000000001E-3</v>
      </c>
      <c r="F18">
        <v>2.7E-2</v>
      </c>
      <c r="G18">
        <v>0.42099999999999999</v>
      </c>
      <c r="H18">
        <v>8.8999999999999996E-2</v>
      </c>
      <c r="I18">
        <v>0.13700000000000001</v>
      </c>
      <c r="J18">
        <v>9.5000000000000001E-2</v>
      </c>
      <c r="K18">
        <v>1.4999999999999999E-2</v>
      </c>
      <c r="L18">
        <v>2.7E-2</v>
      </c>
      <c r="M18">
        <v>2.4E-2</v>
      </c>
      <c r="N18">
        <v>1.4E-2</v>
      </c>
      <c r="O18">
        <v>2.3E-2</v>
      </c>
      <c r="P18">
        <v>2.5999999999999999E-2</v>
      </c>
      <c r="Q18">
        <v>0.02</v>
      </c>
      <c r="R18" t="s">
        <v>229</v>
      </c>
      <c r="S18">
        <v>3.3540000000000001</v>
      </c>
    </row>
    <row r="19" spans="1:19" x14ac:dyDescent="0.2">
      <c r="A19" t="s">
        <v>59</v>
      </c>
      <c r="B19" t="s">
        <v>23</v>
      </c>
      <c r="C19">
        <v>2.4700000000000002</v>
      </c>
      <c r="D19">
        <v>8.9999999999999993E-3</v>
      </c>
      <c r="E19">
        <v>6.0000000000000001E-3</v>
      </c>
      <c r="F19">
        <v>0.03</v>
      </c>
      <c r="G19">
        <v>0.44700000000000001</v>
      </c>
      <c r="H19">
        <v>8.2000000000000003E-2</v>
      </c>
      <c r="I19">
        <v>0.14499999999999999</v>
      </c>
      <c r="J19">
        <v>9.1999999999999998E-2</v>
      </c>
      <c r="K19">
        <v>1.6E-2</v>
      </c>
      <c r="L19">
        <v>2.7E-2</v>
      </c>
      <c r="M19">
        <v>2.9000000000000001E-2</v>
      </c>
      <c r="N19">
        <v>1.7000000000000001E-2</v>
      </c>
      <c r="O19">
        <v>2.3E-2</v>
      </c>
      <c r="P19">
        <v>2.7E-2</v>
      </c>
      <c r="Q19">
        <v>2.1999999999999999E-2</v>
      </c>
      <c r="R19" t="s">
        <v>229</v>
      </c>
      <c r="S19">
        <v>3.4419999999999997</v>
      </c>
    </row>
    <row r="20" spans="1:19" x14ac:dyDescent="0.2">
      <c r="A20" t="s">
        <v>63</v>
      </c>
      <c r="B20" t="s">
        <v>23</v>
      </c>
      <c r="C20">
        <v>1.47</v>
      </c>
      <c r="D20">
        <v>2.4E-2</v>
      </c>
      <c r="E20">
        <v>8.9999999999999993E-3</v>
      </c>
      <c r="F20">
        <v>2.5000000000000001E-2</v>
      </c>
      <c r="G20">
        <v>0.435</v>
      </c>
      <c r="H20">
        <v>8.5000000000000006E-2</v>
      </c>
      <c r="I20">
        <v>0.27300000000000002</v>
      </c>
      <c r="J20">
        <v>0.216</v>
      </c>
      <c r="K20">
        <v>2.1000000000000001E-2</v>
      </c>
      <c r="L20">
        <v>3.9E-2</v>
      </c>
      <c r="M20">
        <v>2.1000000000000001E-2</v>
      </c>
      <c r="N20">
        <v>1.4E-2</v>
      </c>
      <c r="O20">
        <v>1.4E-2</v>
      </c>
      <c r="P20">
        <v>8.0000000000000002E-3</v>
      </c>
      <c r="Q20">
        <v>7.0000000000000001E-3</v>
      </c>
      <c r="R20" t="s">
        <v>229</v>
      </c>
      <c r="S20">
        <v>2.661</v>
      </c>
    </row>
    <row r="21" spans="1:19" x14ac:dyDescent="0.2">
      <c r="A21" t="s">
        <v>63</v>
      </c>
      <c r="B21" t="s">
        <v>23</v>
      </c>
      <c r="C21">
        <v>1.44</v>
      </c>
      <c r="D21">
        <v>2.5000000000000001E-2</v>
      </c>
      <c r="E21">
        <v>0.01</v>
      </c>
      <c r="F21">
        <v>1.7999999999999999E-2</v>
      </c>
      <c r="G21">
        <v>0.39200000000000002</v>
      </c>
      <c r="H21">
        <v>6.0999999999999999E-2</v>
      </c>
      <c r="I21">
        <v>0.26</v>
      </c>
      <c r="J21">
        <v>0.222</v>
      </c>
      <c r="K21">
        <v>2.1999999999999999E-2</v>
      </c>
      <c r="L21">
        <v>4.7E-2</v>
      </c>
      <c r="M21">
        <v>1.7999999999999999E-2</v>
      </c>
      <c r="N21">
        <v>1.0999999999999999E-2</v>
      </c>
      <c r="O21">
        <v>1.2999999999999999E-2</v>
      </c>
      <c r="P21">
        <v>6.0000000000000001E-3</v>
      </c>
      <c r="Q21">
        <v>5.0000000000000001E-3</v>
      </c>
      <c r="R21" t="s">
        <v>229</v>
      </c>
      <c r="S21">
        <v>2.5499999999999989</v>
      </c>
    </row>
    <row r="22" spans="1:19" x14ac:dyDescent="0.2">
      <c r="A22" t="s">
        <v>63</v>
      </c>
      <c r="B22" t="s">
        <v>23</v>
      </c>
      <c r="C22">
        <v>1.53</v>
      </c>
      <c r="D22">
        <v>2.5999999999999999E-2</v>
      </c>
      <c r="E22">
        <v>1.0999999999999999E-2</v>
      </c>
      <c r="F22">
        <v>2.3E-2</v>
      </c>
      <c r="G22">
        <v>0.42599999999999999</v>
      </c>
      <c r="H22">
        <v>0.08</v>
      </c>
      <c r="I22">
        <v>0.28899999999999998</v>
      </c>
      <c r="J22">
        <v>0.22700000000000001</v>
      </c>
      <c r="K22">
        <v>2.3E-2</v>
      </c>
      <c r="L22">
        <v>4.4999999999999998E-2</v>
      </c>
      <c r="M22">
        <v>2.3E-2</v>
      </c>
      <c r="N22">
        <v>1.4E-2</v>
      </c>
      <c r="O22">
        <v>1.4999999999999999E-2</v>
      </c>
      <c r="P22">
        <v>8.0000000000000002E-3</v>
      </c>
      <c r="Q22">
        <v>6.0000000000000001E-3</v>
      </c>
      <c r="R22" t="s">
        <v>229</v>
      </c>
      <c r="S22">
        <v>2.746</v>
      </c>
    </row>
    <row r="23" spans="1:19" x14ac:dyDescent="0.2">
      <c r="A23" t="s">
        <v>67</v>
      </c>
      <c r="B23" t="s">
        <v>23</v>
      </c>
      <c r="C23">
        <v>0.94399999999999995</v>
      </c>
      <c r="D23">
        <v>7.2999999999999995E-2</v>
      </c>
      <c r="E23">
        <v>0.06</v>
      </c>
      <c r="F23">
        <v>0.02</v>
      </c>
      <c r="G23">
        <v>0.55700000000000005</v>
      </c>
      <c r="H23">
        <v>9.8000000000000004E-2</v>
      </c>
      <c r="I23">
        <v>0.20499999999999999</v>
      </c>
      <c r="J23">
        <v>0.17399999999999999</v>
      </c>
      <c r="K23">
        <v>1.9E-2</v>
      </c>
      <c r="L23">
        <v>0.03</v>
      </c>
      <c r="M23">
        <v>1.6E-2</v>
      </c>
      <c r="N23">
        <v>1.4999999999999999E-2</v>
      </c>
      <c r="O23">
        <v>2.5999999999999999E-2</v>
      </c>
      <c r="P23">
        <v>1.7999999999999999E-2</v>
      </c>
      <c r="Q23">
        <v>1.6E-2</v>
      </c>
      <c r="R23">
        <v>3.0000000000000001E-3</v>
      </c>
      <c r="S23">
        <v>2.274</v>
      </c>
    </row>
    <row r="24" spans="1:19" x14ac:dyDescent="0.2">
      <c r="A24" t="s">
        <v>67</v>
      </c>
      <c r="B24" t="s">
        <v>23</v>
      </c>
      <c r="C24">
        <v>1.08</v>
      </c>
      <c r="D24">
        <v>9.8000000000000004E-2</v>
      </c>
      <c r="E24">
        <v>6.7000000000000004E-2</v>
      </c>
      <c r="F24">
        <v>2.5000000000000001E-2</v>
      </c>
      <c r="G24">
        <v>0.70799999999999996</v>
      </c>
      <c r="H24">
        <v>0.128</v>
      </c>
      <c r="I24">
        <v>0.26500000000000001</v>
      </c>
      <c r="J24">
        <v>0.22900000000000001</v>
      </c>
      <c r="K24">
        <v>2.3E-2</v>
      </c>
      <c r="L24">
        <v>3.5999999999999997E-2</v>
      </c>
      <c r="M24">
        <v>1.9E-2</v>
      </c>
      <c r="N24">
        <v>1.7000000000000001E-2</v>
      </c>
      <c r="O24">
        <v>3.3000000000000002E-2</v>
      </c>
      <c r="P24">
        <v>2.1999999999999999E-2</v>
      </c>
      <c r="Q24">
        <v>2.1000000000000001E-2</v>
      </c>
      <c r="R24">
        <v>4.0000000000000001E-3</v>
      </c>
      <c r="S24">
        <v>2.7749999999999999</v>
      </c>
    </row>
    <row r="25" spans="1:19" x14ac:dyDescent="0.2">
      <c r="A25" t="s">
        <v>67</v>
      </c>
      <c r="B25" t="s">
        <v>23</v>
      </c>
      <c r="C25">
        <v>1</v>
      </c>
      <c r="D25">
        <v>9.1999999999999998E-2</v>
      </c>
      <c r="E25">
        <v>6.4000000000000001E-2</v>
      </c>
      <c r="F25">
        <v>2.4E-2</v>
      </c>
      <c r="G25">
        <v>0.68100000000000005</v>
      </c>
      <c r="H25">
        <v>0.114</v>
      </c>
      <c r="I25">
        <v>0.249</v>
      </c>
      <c r="J25">
        <v>0.20799999999999999</v>
      </c>
      <c r="K25">
        <v>0.02</v>
      </c>
      <c r="L25">
        <v>3.5000000000000003E-2</v>
      </c>
      <c r="M25">
        <v>1.7000000000000001E-2</v>
      </c>
      <c r="N25">
        <v>1.6E-2</v>
      </c>
      <c r="O25">
        <v>0.03</v>
      </c>
      <c r="P25">
        <v>2.1999999999999999E-2</v>
      </c>
      <c r="Q25">
        <v>1.9E-2</v>
      </c>
      <c r="R25">
        <v>4.0000000000000001E-3</v>
      </c>
      <c r="S25">
        <v>2.5950000000000002</v>
      </c>
    </row>
    <row r="26" spans="1:19" x14ac:dyDescent="0.2">
      <c r="A26" t="s">
        <v>71</v>
      </c>
      <c r="B26" t="s">
        <v>23</v>
      </c>
      <c r="C26">
        <v>56.6</v>
      </c>
      <c r="D26">
        <v>15.8</v>
      </c>
      <c r="E26">
        <v>2.98</v>
      </c>
      <c r="F26">
        <v>2.63</v>
      </c>
      <c r="G26">
        <v>8.82</v>
      </c>
      <c r="H26">
        <v>2.98</v>
      </c>
      <c r="I26">
        <v>6.05</v>
      </c>
      <c r="J26">
        <v>5.08</v>
      </c>
      <c r="K26">
        <v>1.34</v>
      </c>
      <c r="L26">
        <v>1.02</v>
      </c>
      <c r="M26">
        <v>0.875</v>
      </c>
      <c r="N26">
        <v>0.81399999999999995</v>
      </c>
      <c r="O26">
        <v>1.4</v>
      </c>
      <c r="P26">
        <v>0.72399999999999998</v>
      </c>
      <c r="Q26">
        <v>0.53900000000000003</v>
      </c>
      <c r="R26">
        <v>0.158</v>
      </c>
      <c r="S26">
        <v>107.81000000000002</v>
      </c>
    </row>
    <row r="27" spans="1:19" x14ac:dyDescent="0.2">
      <c r="A27" t="s">
        <v>71</v>
      </c>
      <c r="B27" t="s">
        <v>23</v>
      </c>
      <c r="C27">
        <v>67</v>
      </c>
      <c r="D27">
        <v>18</v>
      </c>
      <c r="E27">
        <v>3.39</v>
      </c>
      <c r="F27">
        <v>3.1779999999999999</v>
      </c>
      <c r="G27">
        <v>10.5</v>
      </c>
      <c r="H27">
        <v>3.47</v>
      </c>
      <c r="I27">
        <v>7.01</v>
      </c>
      <c r="J27">
        <v>5.91</v>
      </c>
      <c r="K27">
        <v>1.53</v>
      </c>
      <c r="L27">
        <v>1.1599999999999999</v>
      </c>
      <c r="M27">
        <v>0.97199999999999998</v>
      </c>
      <c r="N27">
        <v>0.92</v>
      </c>
      <c r="O27">
        <v>1.69</v>
      </c>
      <c r="P27">
        <v>0.83</v>
      </c>
      <c r="Q27">
        <v>0.61</v>
      </c>
      <c r="R27">
        <v>0.17899999999999999</v>
      </c>
      <c r="S27">
        <v>126.34899999999999</v>
      </c>
    </row>
    <row r="28" spans="1:19" x14ac:dyDescent="0.2">
      <c r="A28" t="s">
        <v>71</v>
      </c>
      <c r="B28" t="s">
        <v>23</v>
      </c>
      <c r="C28">
        <v>62</v>
      </c>
      <c r="D28">
        <v>17.600000000000001</v>
      </c>
      <c r="E28">
        <v>3.23</v>
      </c>
      <c r="F28">
        <v>2.94</v>
      </c>
      <c r="G28">
        <v>10.1</v>
      </c>
      <c r="H28">
        <v>3.33</v>
      </c>
      <c r="I28">
        <v>6.82</v>
      </c>
      <c r="J28">
        <v>5.79</v>
      </c>
      <c r="K28">
        <v>1.48</v>
      </c>
      <c r="L28">
        <v>1.1000000000000001</v>
      </c>
      <c r="M28">
        <v>0.97299999999999998</v>
      </c>
      <c r="N28">
        <v>0.88600000000000001</v>
      </c>
      <c r="O28">
        <v>1.61</v>
      </c>
      <c r="P28">
        <v>0.79800000000000004</v>
      </c>
      <c r="Q28">
        <v>0.58599999999999997</v>
      </c>
      <c r="R28">
        <v>0.17199999999999999</v>
      </c>
      <c r="S28">
        <v>119.41499999999998</v>
      </c>
    </row>
    <row r="29" spans="1:19" x14ac:dyDescent="0.2">
      <c r="A29" t="s">
        <v>75</v>
      </c>
      <c r="B29" t="s">
        <v>23</v>
      </c>
      <c r="C29">
        <v>4.38</v>
      </c>
      <c r="D29">
        <v>2.99</v>
      </c>
      <c r="E29">
        <v>0.43</v>
      </c>
      <c r="F29">
        <v>0.78200000000000003</v>
      </c>
      <c r="G29">
        <v>5.93</v>
      </c>
      <c r="H29">
        <v>1.81</v>
      </c>
      <c r="I29">
        <v>1.44</v>
      </c>
      <c r="J29">
        <v>0.98599999999999999</v>
      </c>
      <c r="K29">
        <v>8.1000000000000003E-2</v>
      </c>
      <c r="L29">
        <v>8.4000000000000005E-2</v>
      </c>
      <c r="M29">
        <v>5.0999999999999997E-2</v>
      </c>
      <c r="N29">
        <v>6.7000000000000004E-2</v>
      </c>
      <c r="O29">
        <v>7.8E-2</v>
      </c>
      <c r="P29">
        <v>2.4E-2</v>
      </c>
      <c r="Q29">
        <v>0.02</v>
      </c>
      <c r="R29">
        <v>7.0000000000000001E-3</v>
      </c>
      <c r="S29">
        <v>19.16</v>
      </c>
    </row>
    <row r="30" spans="1:19" x14ac:dyDescent="0.2">
      <c r="A30" t="s">
        <v>75</v>
      </c>
      <c r="B30" t="s">
        <v>23</v>
      </c>
      <c r="C30">
        <v>5.73</v>
      </c>
      <c r="D30">
        <v>3.5</v>
      </c>
      <c r="E30">
        <v>0.50900000000000001</v>
      </c>
      <c r="F30">
        <v>0.877</v>
      </c>
      <c r="G30">
        <v>7.08</v>
      </c>
      <c r="H30">
        <v>2.09</v>
      </c>
      <c r="I30">
        <v>1.62</v>
      </c>
      <c r="J30">
        <v>1.19</v>
      </c>
      <c r="K30">
        <v>8.6999999999999994E-2</v>
      </c>
      <c r="L30">
        <v>9.7000000000000003E-2</v>
      </c>
      <c r="M30">
        <v>5.6000000000000001E-2</v>
      </c>
      <c r="N30">
        <v>0.08</v>
      </c>
      <c r="O30">
        <v>9.6000000000000002E-2</v>
      </c>
      <c r="P30">
        <v>3.3000000000000002E-2</v>
      </c>
      <c r="Q30">
        <v>2.1999999999999999E-2</v>
      </c>
      <c r="R30">
        <v>8.9999999999999993E-3</v>
      </c>
      <c r="S30">
        <v>23.076000000000004</v>
      </c>
    </row>
    <row r="31" spans="1:19" x14ac:dyDescent="0.2">
      <c r="A31" t="s">
        <v>75</v>
      </c>
      <c r="B31" t="s">
        <v>23</v>
      </c>
      <c r="C31">
        <v>5.62</v>
      </c>
      <c r="D31">
        <v>3.41</v>
      </c>
      <c r="E31">
        <v>0.49099999999999999</v>
      </c>
      <c r="F31">
        <v>0.85</v>
      </c>
      <c r="G31">
        <v>6.64</v>
      </c>
      <c r="H31">
        <v>2.02</v>
      </c>
      <c r="I31">
        <v>1.59</v>
      </c>
      <c r="J31">
        <v>1.1100000000000001</v>
      </c>
      <c r="K31">
        <v>8.5999999999999993E-2</v>
      </c>
      <c r="L31">
        <v>9.2999999999999999E-2</v>
      </c>
      <c r="M31">
        <v>5.5E-2</v>
      </c>
      <c r="N31">
        <v>7.0999999999999994E-2</v>
      </c>
      <c r="O31">
        <v>8.8999999999999996E-2</v>
      </c>
      <c r="P31">
        <v>0.03</v>
      </c>
      <c r="Q31">
        <v>2.1999999999999999E-2</v>
      </c>
      <c r="R31">
        <v>8.9999999999999993E-3</v>
      </c>
      <c r="S31">
        <v>22.185999999999996</v>
      </c>
    </row>
    <row r="32" spans="1:19" x14ac:dyDescent="0.2">
      <c r="A32" t="s">
        <v>79</v>
      </c>
      <c r="B32" t="s">
        <v>23</v>
      </c>
      <c r="C32">
        <v>0.84599999999999997</v>
      </c>
      <c r="D32">
        <v>0.36899999999999999</v>
      </c>
      <c r="E32">
        <v>5.7000000000000002E-2</v>
      </c>
      <c r="F32">
        <v>7.1999999999999995E-2</v>
      </c>
      <c r="G32">
        <v>1.62</v>
      </c>
      <c r="H32">
        <v>0.41799999999999998</v>
      </c>
      <c r="I32">
        <v>0.63</v>
      </c>
      <c r="J32">
        <v>0.39300000000000002</v>
      </c>
      <c r="K32">
        <v>2.1999999999999999E-2</v>
      </c>
      <c r="L32">
        <v>3.7999999999999999E-2</v>
      </c>
      <c r="M32">
        <v>1.7000000000000001E-2</v>
      </c>
      <c r="N32">
        <v>1.7000000000000001E-2</v>
      </c>
      <c r="O32">
        <v>1.2999999999999999E-2</v>
      </c>
      <c r="P32">
        <v>1.4E-2</v>
      </c>
      <c r="Q32">
        <v>1.4E-2</v>
      </c>
      <c r="R32" t="s">
        <v>229</v>
      </c>
      <c r="S32">
        <v>4.5400000000000018</v>
      </c>
    </row>
    <row r="33" spans="1:19" x14ac:dyDescent="0.2">
      <c r="A33" t="s">
        <v>79</v>
      </c>
      <c r="B33" t="s">
        <v>23</v>
      </c>
      <c r="C33">
        <v>1.1000000000000001</v>
      </c>
      <c r="D33">
        <v>0.48899999999999999</v>
      </c>
      <c r="E33">
        <v>7.0999999999999994E-2</v>
      </c>
      <c r="F33">
        <v>8.8999999999999996E-2</v>
      </c>
      <c r="G33">
        <v>2.06</v>
      </c>
      <c r="H33">
        <v>0.51300000000000001</v>
      </c>
      <c r="I33">
        <v>0.79100000000000004</v>
      </c>
      <c r="J33">
        <v>0.49199999999999999</v>
      </c>
      <c r="K33">
        <v>2.9000000000000001E-2</v>
      </c>
      <c r="L33">
        <v>4.1000000000000002E-2</v>
      </c>
      <c r="M33">
        <v>1.4E-2</v>
      </c>
      <c r="N33">
        <v>1.7000000000000001E-2</v>
      </c>
      <c r="O33">
        <v>1.4999999999999999E-2</v>
      </c>
      <c r="P33">
        <v>1.2999999999999999E-2</v>
      </c>
      <c r="Q33">
        <v>1.0999999999999999E-2</v>
      </c>
      <c r="R33" t="s">
        <v>229</v>
      </c>
      <c r="S33">
        <v>5.745000000000001</v>
      </c>
    </row>
    <row r="34" spans="1:19" x14ac:dyDescent="0.2">
      <c r="A34" t="s">
        <v>79</v>
      </c>
      <c r="B34" t="s">
        <v>23</v>
      </c>
      <c r="C34">
        <v>0.89900000000000002</v>
      </c>
      <c r="D34">
        <v>0.40200000000000002</v>
      </c>
      <c r="E34">
        <v>6.0999999999999999E-2</v>
      </c>
      <c r="F34">
        <v>7.8E-2</v>
      </c>
      <c r="G34">
        <v>1.75</v>
      </c>
      <c r="H34">
        <v>0.436</v>
      </c>
      <c r="I34">
        <v>0.67200000000000004</v>
      </c>
      <c r="J34">
        <v>0.41099999999999998</v>
      </c>
      <c r="K34">
        <v>2.3E-2</v>
      </c>
      <c r="L34">
        <v>3.6999999999999998E-2</v>
      </c>
      <c r="M34">
        <v>1.4999999999999999E-2</v>
      </c>
      <c r="N34">
        <v>1.4E-2</v>
      </c>
      <c r="O34">
        <v>1.2E-2</v>
      </c>
      <c r="P34">
        <v>1.2999999999999999E-2</v>
      </c>
      <c r="Q34">
        <v>1.2E-2</v>
      </c>
      <c r="R34" t="s">
        <v>229</v>
      </c>
      <c r="S34">
        <v>4.8349999999999982</v>
      </c>
    </row>
    <row r="35" spans="1:19" x14ac:dyDescent="0.2">
      <c r="A35" t="s">
        <v>84</v>
      </c>
      <c r="B35" t="s">
        <v>23</v>
      </c>
      <c r="C35">
        <v>7.53</v>
      </c>
      <c r="D35">
        <v>7.8E-2</v>
      </c>
      <c r="E35">
        <v>6.9000000000000006E-2</v>
      </c>
      <c r="F35">
        <v>0.39200000000000002</v>
      </c>
      <c r="G35">
        <v>3.19</v>
      </c>
      <c r="H35">
        <v>0.74399999999999999</v>
      </c>
      <c r="I35">
        <v>0.92800000000000005</v>
      </c>
      <c r="J35">
        <v>0.73199999999999998</v>
      </c>
      <c r="K35">
        <v>0.37</v>
      </c>
      <c r="L35">
        <v>0.86799999999999999</v>
      </c>
      <c r="M35">
        <v>0.28599999999999998</v>
      </c>
      <c r="N35">
        <v>0.20200000000000001</v>
      </c>
      <c r="O35">
        <v>0.53500000000000003</v>
      </c>
      <c r="P35">
        <v>0.27700000000000002</v>
      </c>
      <c r="Q35">
        <v>0.24099999999999999</v>
      </c>
      <c r="R35">
        <v>8.8999999999999996E-2</v>
      </c>
      <c r="S35">
        <v>16.530999999999999</v>
      </c>
    </row>
    <row r="36" spans="1:19" x14ac:dyDescent="0.2">
      <c r="A36" t="s">
        <v>84</v>
      </c>
      <c r="B36" t="s">
        <v>23</v>
      </c>
      <c r="C36">
        <v>8.5500000000000007</v>
      </c>
      <c r="D36">
        <v>0.09</v>
      </c>
      <c r="E36">
        <v>8.6999999999999994E-2</v>
      </c>
      <c r="F36">
        <v>0.42499999999999999</v>
      </c>
      <c r="G36">
        <v>3.7</v>
      </c>
      <c r="H36">
        <v>0.88800000000000001</v>
      </c>
      <c r="I36">
        <v>1.081</v>
      </c>
      <c r="J36">
        <v>0.88600000000000001</v>
      </c>
      <c r="K36">
        <v>0.38100000000000001</v>
      </c>
      <c r="L36">
        <v>0.97299999999999998</v>
      </c>
      <c r="M36">
        <v>0.309</v>
      </c>
      <c r="N36">
        <v>0.23799999999999999</v>
      </c>
      <c r="O36">
        <v>0.64900000000000002</v>
      </c>
      <c r="P36">
        <v>0.32700000000000001</v>
      </c>
      <c r="Q36">
        <v>0.28100000000000003</v>
      </c>
      <c r="R36">
        <v>0.10199999999999999</v>
      </c>
      <c r="S36">
        <v>18.966999999999999</v>
      </c>
    </row>
    <row r="37" spans="1:19" x14ac:dyDescent="0.2">
      <c r="A37" t="s">
        <v>84</v>
      </c>
      <c r="B37" t="s">
        <v>23</v>
      </c>
      <c r="C37">
        <v>8.24</v>
      </c>
      <c r="D37">
        <v>8.6999999999999994E-2</v>
      </c>
      <c r="E37">
        <v>8.4000000000000005E-2</v>
      </c>
      <c r="F37">
        <v>0.41199999999999998</v>
      </c>
      <c r="G37">
        <v>3.57</v>
      </c>
      <c r="H37">
        <v>0.83499999999999996</v>
      </c>
      <c r="I37">
        <v>1.03</v>
      </c>
      <c r="J37">
        <v>0.83799999999999997</v>
      </c>
      <c r="K37">
        <v>0.38500000000000001</v>
      </c>
      <c r="L37">
        <v>0.96099999999999997</v>
      </c>
      <c r="M37">
        <v>0.3</v>
      </c>
      <c r="N37">
        <v>0.23499999999999999</v>
      </c>
      <c r="O37">
        <v>0.61799999999999999</v>
      </c>
      <c r="P37">
        <v>0.309</v>
      </c>
      <c r="Q37">
        <v>0.27300000000000002</v>
      </c>
      <c r="R37">
        <v>9.1999999999999998E-2</v>
      </c>
      <c r="S37">
        <v>18.268999999999998</v>
      </c>
    </row>
    <row r="38" spans="1:19" x14ac:dyDescent="0.2">
      <c r="A38" t="s">
        <v>87</v>
      </c>
      <c r="B38" t="s">
        <v>23</v>
      </c>
      <c r="C38">
        <v>12.7</v>
      </c>
      <c r="D38">
        <v>0.18099999999999999</v>
      </c>
      <c r="E38">
        <v>0.249</v>
      </c>
      <c r="F38">
        <v>0.29899999999999999</v>
      </c>
      <c r="G38">
        <v>2.76</v>
      </c>
      <c r="H38">
        <v>0.67300000000000004</v>
      </c>
      <c r="I38">
        <v>1.02</v>
      </c>
      <c r="J38">
        <v>1.006</v>
      </c>
      <c r="K38">
        <v>0.20499999999999999</v>
      </c>
      <c r="L38">
        <v>0.59799999999999998</v>
      </c>
      <c r="M38">
        <v>0.151</v>
      </c>
      <c r="N38">
        <v>9.9000000000000005E-2</v>
      </c>
      <c r="O38">
        <v>0.23400000000000001</v>
      </c>
      <c r="P38">
        <v>0.14599999999999999</v>
      </c>
      <c r="Q38">
        <v>0.129</v>
      </c>
      <c r="R38">
        <v>4.2000000000000003E-2</v>
      </c>
      <c r="S38">
        <v>20.492000000000004</v>
      </c>
    </row>
    <row r="39" spans="1:19" x14ac:dyDescent="0.2">
      <c r="A39" t="s">
        <v>87</v>
      </c>
      <c r="B39" t="s">
        <v>23</v>
      </c>
      <c r="C39">
        <v>14.7</v>
      </c>
      <c r="D39">
        <v>0.20399999999999999</v>
      </c>
      <c r="E39">
        <v>0.30399999999999999</v>
      </c>
      <c r="F39">
        <v>0.38400000000000001</v>
      </c>
      <c r="G39">
        <v>3.34</v>
      </c>
      <c r="H39">
        <v>0.78900000000000003</v>
      </c>
      <c r="I39">
        <v>1.24</v>
      </c>
      <c r="J39">
        <v>1.17</v>
      </c>
      <c r="K39">
        <v>0.23499999999999999</v>
      </c>
      <c r="L39">
        <v>0.71499999999999997</v>
      </c>
      <c r="M39">
        <v>0.17799999999999999</v>
      </c>
      <c r="N39">
        <v>0.11600000000000001</v>
      </c>
      <c r="O39">
        <v>0.27700000000000002</v>
      </c>
      <c r="P39">
        <v>0.17299999999999999</v>
      </c>
      <c r="Q39">
        <v>0.158</v>
      </c>
      <c r="R39">
        <v>4.8000000000000001E-2</v>
      </c>
      <c r="S39">
        <v>24.030999999999999</v>
      </c>
    </row>
    <row r="40" spans="1:19" x14ac:dyDescent="0.2">
      <c r="A40" t="s">
        <v>87</v>
      </c>
      <c r="B40" t="s">
        <v>23</v>
      </c>
      <c r="C40">
        <v>13.2</v>
      </c>
      <c r="D40">
        <v>0.19</v>
      </c>
      <c r="E40">
        <v>0.26200000000000001</v>
      </c>
      <c r="F40">
        <v>0.32100000000000001</v>
      </c>
      <c r="G40">
        <v>2.89</v>
      </c>
      <c r="H40">
        <v>0.71099999999999997</v>
      </c>
      <c r="I40">
        <v>1.0900000000000001</v>
      </c>
      <c r="J40">
        <v>1.101</v>
      </c>
      <c r="K40">
        <v>0.216</v>
      </c>
      <c r="L40">
        <v>0.61399999999999999</v>
      </c>
      <c r="M40">
        <v>0.16</v>
      </c>
      <c r="N40">
        <v>0.105</v>
      </c>
      <c r="O40">
        <v>0.25</v>
      </c>
      <c r="P40">
        <v>0.154</v>
      </c>
      <c r="Q40">
        <v>0.13600000000000001</v>
      </c>
      <c r="R40">
        <v>4.5999999999999999E-2</v>
      </c>
      <c r="S40">
        <v>21.445999999999998</v>
      </c>
    </row>
    <row r="41" spans="1:19" x14ac:dyDescent="0.2">
      <c r="A41" t="s">
        <v>91</v>
      </c>
      <c r="B41" t="s">
        <v>23</v>
      </c>
      <c r="C41">
        <v>2.69</v>
      </c>
      <c r="D41">
        <v>0.36199999999999999</v>
      </c>
      <c r="E41">
        <v>1.02</v>
      </c>
      <c r="F41">
        <v>0.40100000000000002</v>
      </c>
      <c r="G41">
        <v>0.89900000000000002</v>
      </c>
      <c r="H41">
        <v>0.16200000000000001</v>
      </c>
      <c r="I41">
        <v>0.47799999999999998</v>
      </c>
      <c r="J41">
        <v>0.495</v>
      </c>
      <c r="K41">
        <v>5.8000000000000003E-2</v>
      </c>
      <c r="L41">
        <v>0.108</v>
      </c>
      <c r="M41">
        <v>0.02</v>
      </c>
      <c r="N41">
        <v>1.4E-2</v>
      </c>
      <c r="O41">
        <v>1.2999999999999999E-2</v>
      </c>
      <c r="P41">
        <v>6.0000000000000001E-3</v>
      </c>
      <c r="Q41">
        <v>4.0000000000000001E-3</v>
      </c>
      <c r="R41" t="s">
        <v>230</v>
      </c>
      <c r="S41">
        <v>6.7299999999999986</v>
      </c>
    </row>
    <row r="42" spans="1:19" x14ac:dyDescent="0.2">
      <c r="A42" t="s">
        <v>91</v>
      </c>
      <c r="B42" t="s">
        <v>23</v>
      </c>
      <c r="C42">
        <v>2.27</v>
      </c>
      <c r="D42">
        <v>0.38600000000000001</v>
      </c>
      <c r="E42">
        <v>1.252</v>
      </c>
      <c r="F42">
        <v>0.44900000000000001</v>
      </c>
      <c r="G42">
        <v>1.0900000000000001</v>
      </c>
      <c r="H42">
        <v>0.186</v>
      </c>
      <c r="I42">
        <v>0.55800000000000005</v>
      </c>
      <c r="J42">
        <v>0.59899999999999998</v>
      </c>
      <c r="K42">
        <v>6.9000000000000006E-2</v>
      </c>
      <c r="L42">
        <v>0.124</v>
      </c>
      <c r="M42">
        <v>2.4E-2</v>
      </c>
      <c r="N42">
        <v>1.9E-2</v>
      </c>
      <c r="O42">
        <v>1.7000000000000001E-2</v>
      </c>
      <c r="P42">
        <v>8.0000000000000002E-3</v>
      </c>
      <c r="Q42">
        <v>4.0000000000000001E-3</v>
      </c>
      <c r="R42" t="s">
        <v>230</v>
      </c>
      <c r="S42">
        <v>7.0549999999999997</v>
      </c>
    </row>
    <row r="43" spans="1:19" x14ac:dyDescent="0.2">
      <c r="A43" t="s">
        <v>91</v>
      </c>
      <c r="B43" t="s">
        <v>23</v>
      </c>
      <c r="C43">
        <v>2.58</v>
      </c>
      <c r="D43">
        <v>0.379</v>
      </c>
      <c r="E43">
        <v>1.196</v>
      </c>
      <c r="F43">
        <v>0.433</v>
      </c>
      <c r="G43">
        <v>1</v>
      </c>
      <c r="H43">
        <v>0.17899999999999999</v>
      </c>
      <c r="I43">
        <v>0.51900000000000002</v>
      </c>
      <c r="J43">
        <v>0.54200000000000004</v>
      </c>
      <c r="K43">
        <v>6.3E-2</v>
      </c>
      <c r="L43">
        <v>0.12</v>
      </c>
      <c r="M43">
        <v>2.4E-2</v>
      </c>
      <c r="N43">
        <v>1.7000000000000001E-2</v>
      </c>
      <c r="O43">
        <v>1.4E-2</v>
      </c>
      <c r="P43">
        <v>8.0000000000000002E-3</v>
      </c>
      <c r="Q43">
        <v>5.0000000000000001E-3</v>
      </c>
      <c r="R43" t="s">
        <v>230</v>
      </c>
      <c r="S43">
        <v>7.0790000000000006</v>
      </c>
    </row>
    <row r="44" spans="1:19" x14ac:dyDescent="0.2">
      <c r="A44" t="s">
        <v>95</v>
      </c>
      <c r="B44" t="s">
        <v>23</v>
      </c>
      <c r="C44">
        <v>1.86</v>
      </c>
      <c r="D44">
        <v>0.10299999999999999</v>
      </c>
      <c r="E44">
        <v>1.4999999999999999E-2</v>
      </c>
      <c r="F44">
        <v>3.3000000000000002E-2</v>
      </c>
      <c r="G44">
        <v>0.72199999999999998</v>
      </c>
      <c r="H44">
        <v>0.157</v>
      </c>
      <c r="I44">
        <v>0.39400000000000002</v>
      </c>
      <c r="J44">
        <v>0.30299999999999999</v>
      </c>
      <c r="K44">
        <v>2.8000000000000001E-2</v>
      </c>
      <c r="L44">
        <v>5.1999999999999998E-2</v>
      </c>
      <c r="M44">
        <v>1.7000000000000001E-2</v>
      </c>
      <c r="N44">
        <v>1.4E-2</v>
      </c>
      <c r="O44">
        <v>1.2999999999999999E-2</v>
      </c>
      <c r="P44">
        <v>3.0000000000000001E-3</v>
      </c>
      <c r="Q44" t="s">
        <v>230</v>
      </c>
      <c r="R44" t="s">
        <v>222</v>
      </c>
      <c r="S44">
        <v>3.714</v>
      </c>
    </row>
    <row r="45" spans="1:19" x14ac:dyDescent="0.2">
      <c r="A45" t="s">
        <v>95</v>
      </c>
      <c r="B45" t="s">
        <v>23</v>
      </c>
      <c r="C45">
        <v>1.62</v>
      </c>
      <c r="D45">
        <v>8.4000000000000005E-2</v>
      </c>
      <c r="E45">
        <v>1.2E-2</v>
      </c>
      <c r="F45">
        <v>2.7E-2</v>
      </c>
      <c r="G45">
        <v>0.79100000000000004</v>
      </c>
      <c r="H45">
        <v>0.184</v>
      </c>
      <c r="I45">
        <v>0.45400000000000001</v>
      </c>
      <c r="J45">
        <v>0.316</v>
      </c>
      <c r="K45">
        <v>2.9000000000000001E-2</v>
      </c>
      <c r="L45">
        <v>5.2999999999999999E-2</v>
      </c>
      <c r="M45">
        <v>2.1000000000000001E-2</v>
      </c>
      <c r="N45">
        <v>1.9E-2</v>
      </c>
      <c r="O45">
        <v>0.01</v>
      </c>
      <c r="P45">
        <v>3.0000000000000001E-3</v>
      </c>
      <c r="Q45" t="s">
        <v>230</v>
      </c>
      <c r="R45" t="s">
        <v>222</v>
      </c>
      <c r="S45">
        <v>3.6230000000000002</v>
      </c>
    </row>
    <row r="46" spans="1:19" x14ac:dyDescent="0.2">
      <c r="A46" t="s">
        <v>95</v>
      </c>
      <c r="B46" t="s">
        <v>23</v>
      </c>
      <c r="C46">
        <v>1.79</v>
      </c>
      <c r="D46">
        <v>9.6000000000000002E-2</v>
      </c>
      <c r="E46">
        <v>1.4999999999999999E-2</v>
      </c>
      <c r="F46">
        <v>3.2000000000000001E-2</v>
      </c>
      <c r="G46">
        <v>0.747</v>
      </c>
      <c r="H46">
        <v>0.17</v>
      </c>
      <c r="I46">
        <v>0.41899999999999998</v>
      </c>
      <c r="J46">
        <v>0.311</v>
      </c>
      <c r="K46">
        <v>3.1E-2</v>
      </c>
      <c r="L46">
        <v>5.5E-2</v>
      </c>
      <c r="M46">
        <v>2.3E-2</v>
      </c>
      <c r="N46">
        <v>1.9E-2</v>
      </c>
      <c r="O46">
        <v>1.2999999999999999E-2</v>
      </c>
      <c r="P46">
        <v>4.0000000000000001E-3</v>
      </c>
      <c r="Q46" t="s">
        <v>230</v>
      </c>
      <c r="R46" t="s">
        <v>222</v>
      </c>
      <c r="S46">
        <v>3.7250000000000005</v>
      </c>
    </row>
    <row r="47" spans="1:19" x14ac:dyDescent="0.2">
      <c r="A47" t="s">
        <v>98</v>
      </c>
      <c r="B47" t="s">
        <v>23</v>
      </c>
      <c r="C47">
        <v>27.7</v>
      </c>
      <c r="D47">
        <v>0.43099999999999999</v>
      </c>
      <c r="E47">
        <v>0.23200000000000001</v>
      </c>
      <c r="F47">
        <v>0.60299999999999998</v>
      </c>
      <c r="G47">
        <v>4.4000000000000004</v>
      </c>
      <c r="H47">
        <v>1.01</v>
      </c>
      <c r="I47">
        <v>1.2</v>
      </c>
      <c r="J47">
        <v>1.37</v>
      </c>
      <c r="K47">
        <v>0.38700000000000001</v>
      </c>
      <c r="L47">
        <v>0.89500000000000002</v>
      </c>
      <c r="M47">
        <v>0.27300000000000002</v>
      </c>
      <c r="N47">
        <v>0.157</v>
      </c>
      <c r="O47">
        <v>0.47299999999999998</v>
      </c>
      <c r="P47">
        <v>0.23499999999999999</v>
      </c>
      <c r="Q47">
        <v>0.218</v>
      </c>
      <c r="R47">
        <v>8.2000000000000003E-2</v>
      </c>
      <c r="S47">
        <v>39.666000000000004</v>
      </c>
    </row>
    <row r="48" spans="1:19" x14ac:dyDescent="0.2">
      <c r="A48" t="s">
        <v>98</v>
      </c>
      <c r="B48" t="s">
        <v>23</v>
      </c>
      <c r="C48">
        <v>24</v>
      </c>
      <c r="D48">
        <v>0.34300000000000003</v>
      </c>
      <c r="E48">
        <v>0.20200000000000001</v>
      </c>
      <c r="F48">
        <v>0.53900000000000003</v>
      </c>
      <c r="G48">
        <v>3.85</v>
      </c>
      <c r="H48">
        <v>0.89700000000000002</v>
      </c>
      <c r="I48">
        <v>1</v>
      </c>
      <c r="J48">
        <v>1.1499999999999999</v>
      </c>
      <c r="K48">
        <v>0.33500000000000002</v>
      </c>
      <c r="L48">
        <v>0.79900000000000004</v>
      </c>
      <c r="M48">
        <v>0.21099999999999999</v>
      </c>
      <c r="N48">
        <v>0.13100000000000001</v>
      </c>
      <c r="O48">
        <v>0.38700000000000001</v>
      </c>
      <c r="P48">
        <v>0.19700000000000001</v>
      </c>
      <c r="Q48">
        <v>0.17699999999999999</v>
      </c>
      <c r="R48">
        <v>6.7000000000000004E-2</v>
      </c>
      <c r="S48">
        <v>34.285000000000004</v>
      </c>
    </row>
    <row r="49" spans="1:19" x14ac:dyDescent="0.2">
      <c r="A49" t="s">
        <v>98</v>
      </c>
      <c r="B49" t="s">
        <v>23</v>
      </c>
      <c r="C49">
        <v>25.1</v>
      </c>
      <c r="D49">
        <v>0.39100000000000001</v>
      </c>
      <c r="E49">
        <v>0.22800000000000001</v>
      </c>
      <c r="F49">
        <v>0.58599999999999997</v>
      </c>
      <c r="G49">
        <v>4.3099999999999996</v>
      </c>
      <c r="H49">
        <v>0.96399999999999997</v>
      </c>
      <c r="I49">
        <v>1.1200000000000001</v>
      </c>
      <c r="J49">
        <v>1.29</v>
      </c>
      <c r="K49">
        <v>0.372</v>
      </c>
      <c r="L49">
        <v>0.86299999999999999</v>
      </c>
      <c r="M49">
        <v>0.252</v>
      </c>
      <c r="N49">
        <v>0.15</v>
      </c>
      <c r="O49">
        <v>0.45100000000000001</v>
      </c>
      <c r="P49">
        <v>0.223</v>
      </c>
      <c r="Q49">
        <v>0.20399999999999999</v>
      </c>
      <c r="R49">
        <v>7.0999999999999994E-2</v>
      </c>
      <c r="S49">
        <v>36.574999999999996</v>
      </c>
    </row>
    <row r="50" spans="1:19" x14ac:dyDescent="0.2">
      <c r="A50" t="s">
        <v>102</v>
      </c>
      <c r="B50" t="s">
        <v>23</v>
      </c>
      <c r="C50">
        <v>16.5</v>
      </c>
      <c r="D50">
        <v>0.746</v>
      </c>
      <c r="E50">
        <v>0.307</v>
      </c>
      <c r="F50">
        <v>0.32400000000000001</v>
      </c>
      <c r="G50">
        <v>2.2200000000000002</v>
      </c>
      <c r="H50">
        <v>0.39700000000000002</v>
      </c>
      <c r="I50">
        <v>0.67200000000000004</v>
      </c>
      <c r="J50">
        <v>0.64100000000000001</v>
      </c>
      <c r="K50">
        <v>0.125</v>
      </c>
      <c r="L50">
        <v>0.378</v>
      </c>
      <c r="M50">
        <v>7.1999999999999995E-2</v>
      </c>
      <c r="N50">
        <v>6.3E-2</v>
      </c>
      <c r="O50">
        <v>0.10299999999999999</v>
      </c>
      <c r="P50">
        <v>4.8000000000000001E-2</v>
      </c>
      <c r="Q50">
        <v>3.5999999999999997E-2</v>
      </c>
      <c r="R50">
        <v>1.2999999999999999E-2</v>
      </c>
      <c r="S50">
        <v>22.644999999999996</v>
      </c>
    </row>
    <row r="51" spans="1:19" x14ac:dyDescent="0.2">
      <c r="A51" t="s">
        <v>102</v>
      </c>
      <c r="B51" t="s">
        <v>23</v>
      </c>
      <c r="C51">
        <v>16.3</v>
      </c>
      <c r="D51">
        <v>0.76100000000000001</v>
      </c>
      <c r="E51">
        <v>0.33200000000000002</v>
      </c>
      <c r="F51">
        <v>0.31900000000000001</v>
      </c>
      <c r="G51">
        <v>2.13</v>
      </c>
      <c r="H51">
        <v>0.41899999999999998</v>
      </c>
      <c r="I51">
        <v>0.61199999999999999</v>
      </c>
      <c r="J51">
        <v>0.60299999999999998</v>
      </c>
      <c r="K51">
        <v>0.115</v>
      </c>
      <c r="L51">
        <v>0.35799999999999998</v>
      </c>
      <c r="M51">
        <v>7.2999999999999995E-2</v>
      </c>
      <c r="N51">
        <v>0.06</v>
      </c>
      <c r="O51">
        <v>9.4E-2</v>
      </c>
      <c r="P51">
        <v>4.7E-2</v>
      </c>
      <c r="Q51">
        <v>3.5999999999999997E-2</v>
      </c>
      <c r="R51">
        <v>1.4E-2</v>
      </c>
      <c r="S51">
        <v>22.273</v>
      </c>
    </row>
    <row r="52" spans="1:19" x14ac:dyDescent="0.2">
      <c r="A52" t="s">
        <v>102</v>
      </c>
      <c r="B52" t="s">
        <v>23</v>
      </c>
      <c r="C52">
        <v>17.2</v>
      </c>
      <c r="D52">
        <v>0.80500000000000005</v>
      </c>
      <c r="E52">
        <v>0.34599999999999997</v>
      </c>
      <c r="F52">
        <v>0.34100000000000003</v>
      </c>
      <c r="G52">
        <v>2.31</v>
      </c>
      <c r="H52">
        <v>0.438</v>
      </c>
      <c r="I52">
        <v>0.68500000000000005</v>
      </c>
      <c r="J52">
        <v>0.66100000000000003</v>
      </c>
      <c r="K52">
        <v>0.129</v>
      </c>
      <c r="L52">
        <v>0.375</v>
      </c>
      <c r="M52">
        <v>7.4999999999999997E-2</v>
      </c>
      <c r="N52">
        <v>6.5000000000000002E-2</v>
      </c>
      <c r="O52">
        <v>0.106</v>
      </c>
      <c r="P52">
        <v>0.05</v>
      </c>
      <c r="Q52">
        <v>3.7999999999999999E-2</v>
      </c>
      <c r="R52">
        <v>1.4999999999999999E-2</v>
      </c>
      <c r="S52">
        <v>23.639000000000003</v>
      </c>
    </row>
    <row r="53" spans="1:19" x14ac:dyDescent="0.2">
      <c r="A53" t="s">
        <v>106</v>
      </c>
      <c r="B53" t="s">
        <v>23</v>
      </c>
      <c r="C53">
        <v>3.8</v>
      </c>
      <c r="D53">
        <v>5.7000000000000002E-2</v>
      </c>
      <c r="E53">
        <v>1.4E-2</v>
      </c>
      <c r="F53">
        <v>0.03</v>
      </c>
      <c r="G53">
        <v>0.63500000000000001</v>
      </c>
      <c r="H53">
        <v>0.109</v>
      </c>
      <c r="I53">
        <v>0.249</v>
      </c>
      <c r="J53">
        <v>0.19500000000000001</v>
      </c>
      <c r="K53">
        <v>3.1E-2</v>
      </c>
      <c r="L53">
        <v>6.9000000000000006E-2</v>
      </c>
      <c r="M53">
        <v>2.1999999999999999E-2</v>
      </c>
      <c r="N53">
        <v>1.6E-2</v>
      </c>
      <c r="O53">
        <v>1.2999999999999999E-2</v>
      </c>
      <c r="P53">
        <v>3.0000000000000001E-3</v>
      </c>
      <c r="Q53">
        <v>3.0000000000000001E-3</v>
      </c>
      <c r="R53">
        <v>2E-3</v>
      </c>
      <c r="S53">
        <v>5.2479999999999993</v>
      </c>
    </row>
    <row r="54" spans="1:19" x14ac:dyDescent="0.2">
      <c r="A54" t="s">
        <v>106</v>
      </c>
      <c r="B54" t="s">
        <v>23</v>
      </c>
      <c r="C54">
        <v>4.68</v>
      </c>
      <c r="D54">
        <v>6.2E-2</v>
      </c>
      <c r="E54">
        <v>1.6E-2</v>
      </c>
      <c r="F54">
        <v>2.9000000000000001E-2</v>
      </c>
      <c r="G54">
        <v>0.78</v>
      </c>
      <c r="H54">
        <v>0.13700000000000001</v>
      </c>
      <c r="I54">
        <v>0.308</v>
      </c>
      <c r="J54">
        <v>0.24099999999999999</v>
      </c>
      <c r="K54">
        <v>2.9000000000000001E-2</v>
      </c>
      <c r="L54">
        <v>7.8E-2</v>
      </c>
      <c r="M54">
        <v>1.7999999999999999E-2</v>
      </c>
      <c r="N54">
        <v>1.2999999999999999E-2</v>
      </c>
      <c r="O54">
        <v>1.4E-2</v>
      </c>
      <c r="P54">
        <v>5.0000000000000001E-3</v>
      </c>
      <c r="Q54">
        <v>3.0000000000000001E-3</v>
      </c>
      <c r="R54" t="s">
        <v>230</v>
      </c>
      <c r="S54">
        <v>6.4130000000000003</v>
      </c>
    </row>
    <row r="55" spans="1:19" x14ac:dyDescent="0.2">
      <c r="A55" t="s">
        <v>106</v>
      </c>
      <c r="B55" t="s">
        <v>23</v>
      </c>
      <c r="C55">
        <v>4.47</v>
      </c>
      <c r="D55">
        <v>6.3E-2</v>
      </c>
      <c r="E55">
        <v>1.7000000000000001E-2</v>
      </c>
      <c r="F55">
        <v>3.3000000000000002E-2</v>
      </c>
      <c r="G55">
        <v>0.751</v>
      </c>
      <c r="H55">
        <v>0.13100000000000001</v>
      </c>
      <c r="I55">
        <v>0.28699999999999998</v>
      </c>
      <c r="J55">
        <v>0.22800000000000001</v>
      </c>
      <c r="K55">
        <v>3.3000000000000002E-2</v>
      </c>
      <c r="L55">
        <v>0.08</v>
      </c>
      <c r="M55">
        <v>2.1999999999999999E-2</v>
      </c>
      <c r="N55">
        <v>1.7000000000000001E-2</v>
      </c>
      <c r="O55">
        <v>1.4999999999999999E-2</v>
      </c>
      <c r="P55">
        <v>6.0000000000000001E-3</v>
      </c>
      <c r="Q55">
        <v>4.0000000000000001E-3</v>
      </c>
      <c r="R55">
        <v>3.0000000000000001E-3</v>
      </c>
      <c r="S55">
        <v>6.160000000000001</v>
      </c>
    </row>
    <row r="56" spans="1:19" x14ac:dyDescent="0.2">
      <c r="A56" t="s">
        <v>110</v>
      </c>
      <c r="B56" t="s">
        <v>23</v>
      </c>
      <c r="C56">
        <v>9.74</v>
      </c>
      <c r="D56">
        <v>0.38900000000000001</v>
      </c>
      <c r="E56">
        <v>0.26900000000000002</v>
      </c>
      <c r="F56">
        <v>0.13400000000000001</v>
      </c>
      <c r="G56">
        <v>5.35</v>
      </c>
      <c r="H56">
        <v>1.25</v>
      </c>
      <c r="I56">
        <v>2.52</v>
      </c>
      <c r="J56">
        <v>2.21</v>
      </c>
      <c r="K56">
        <v>0.25600000000000001</v>
      </c>
      <c r="L56">
        <v>0.56399999999999995</v>
      </c>
      <c r="M56">
        <v>0.106</v>
      </c>
      <c r="N56">
        <v>8.3000000000000004E-2</v>
      </c>
      <c r="O56">
        <v>7.9000000000000001E-2</v>
      </c>
      <c r="P56">
        <v>1.7000000000000001E-2</v>
      </c>
      <c r="Q56">
        <v>1.0999999999999999E-2</v>
      </c>
      <c r="R56">
        <v>0.01</v>
      </c>
      <c r="S56">
        <v>22.988</v>
      </c>
    </row>
    <row r="57" spans="1:19" x14ac:dyDescent="0.2">
      <c r="A57" t="s">
        <v>110</v>
      </c>
      <c r="B57" t="s">
        <v>23</v>
      </c>
      <c r="C57">
        <v>10.7</v>
      </c>
      <c r="D57">
        <v>0.32800000000000001</v>
      </c>
      <c r="E57">
        <v>0.26500000000000001</v>
      </c>
      <c r="F57">
        <v>0.109</v>
      </c>
      <c r="G57">
        <v>5.31</v>
      </c>
      <c r="H57">
        <v>1.26</v>
      </c>
      <c r="I57">
        <v>2.34</v>
      </c>
      <c r="J57">
        <v>2.04</v>
      </c>
      <c r="K57">
        <v>0.216</v>
      </c>
      <c r="L57">
        <v>0.495</v>
      </c>
      <c r="M57">
        <v>9.0999999999999998E-2</v>
      </c>
      <c r="N57">
        <v>7.4999999999999997E-2</v>
      </c>
      <c r="O57">
        <v>7.0000000000000007E-2</v>
      </c>
      <c r="P57">
        <v>1.4E-2</v>
      </c>
      <c r="Q57">
        <v>8.0000000000000002E-3</v>
      </c>
      <c r="R57">
        <v>8.0000000000000002E-3</v>
      </c>
      <c r="S57">
        <v>23.329000000000001</v>
      </c>
    </row>
    <row r="58" spans="1:19" x14ac:dyDescent="0.2">
      <c r="A58" t="s">
        <v>110</v>
      </c>
      <c r="B58" t="s">
        <v>23</v>
      </c>
      <c r="C58">
        <v>9.23</v>
      </c>
      <c r="D58">
        <v>0.30399999999999999</v>
      </c>
      <c r="E58">
        <v>0.247</v>
      </c>
      <c r="F58">
        <v>0.11799999999999999</v>
      </c>
      <c r="G58">
        <v>5.16</v>
      </c>
      <c r="H58">
        <v>1.18</v>
      </c>
      <c r="I58">
        <v>2.2599999999999998</v>
      </c>
      <c r="J58">
        <v>1.97</v>
      </c>
      <c r="K58">
        <v>0.20399999999999999</v>
      </c>
      <c r="L58">
        <v>0.47899999999999998</v>
      </c>
      <c r="M58">
        <v>9.2999999999999999E-2</v>
      </c>
      <c r="N58">
        <v>7.5999999999999998E-2</v>
      </c>
      <c r="O58">
        <v>7.3999999999999996E-2</v>
      </c>
      <c r="P58">
        <v>1.4999999999999999E-2</v>
      </c>
      <c r="Q58">
        <v>8.0000000000000002E-3</v>
      </c>
      <c r="R58">
        <v>6.0000000000000001E-3</v>
      </c>
      <c r="S58">
        <v>21.424000000000003</v>
      </c>
    </row>
    <row r="67" spans="1:19" x14ac:dyDescent="0.2">
      <c r="A67" t="s">
        <v>22</v>
      </c>
      <c r="B67" s="68" t="s">
        <v>17</v>
      </c>
      <c r="C67" s="68" t="s">
        <v>25</v>
      </c>
      <c r="D67" s="68" t="s">
        <v>24</v>
      </c>
      <c r="E67" s="68" t="s">
        <v>26</v>
      </c>
      <c r="F67" s="68" t="s">
        <v>27</v>
      </c>
      <c r="G67" s="68" t="s">
        <v>28</v>
      </c>
      <c r="H67" s="68" t="s">
        <v>29</v>
      </c>
      <c r="I67" s="68" t="s">
        <v>30</v>
      </c>
      <c r="J67" s="68" t="s">
        <v>31</v>
      </c>
      <c r="K67" s="68" t="s">
        <v>32</v>
      </c>
      <c r="L67" s="68" t="s">
        <v>33</v>
      </c>
      <c r="M67" s="68" t="s">
        <v>34</v>
      </c>
      <c r="N67" s="68" t="s">
        <v>35</v>
      </c>
      <c r="O67" s="68" t="s">
        <v>36</v>
      </c>
      <c r="P67" s="68" t="s">
        <v>37</v>
      </c>
      <c r="Q67" s="68" t="s">
        <v>38</v>
      </c>
      <c r="R67" s="68" t="s">
        <v>238</v>
      </c>
      <c r="S67" s="68" t="s">
        <v>276</v>
      </c>
    </row>
    <row r="68" spans="1:19" x14ac:dyDescent="0.2">
      <c r="A68" s="75" t="s">
        <v>277</v>
      </c>
      <c r="B68" s="68" t="s">
        <v>23</v>
      </c>
      <c r="C68" s="76">
        <f>AVERAGE(C41:C43)</f>
        <v>2.5133333333333332</v>
      </c>
      <c r="D68" s="76">
        <f t="shared" ref="D68:S68" si="0">AVERAGE(D41:D43)</f>
        <v>0.37566666666666665</v>
      </c>
      <c r="E68" s="76">
        <f t="shared" si="0"/>
        <v>1.1559999999999999</v>
      </c>
      <c r="F68" s="76">
        <f t="shared" si="0"/>
        <v>0.42766666666666669</v>
      </c>
      <c r="G68" s="76">
        <f t="shared" si="0"/>
        <v>0.99633333333333329</v>
      </c>
      <c r="H68" s="76">
        <f t="shared" si="0"/>
        <v>0.17566666666666664</v>
      </c>
      <c r="I68" s="76">
        <f t="shared" si="0"/>
        <v>0.51833333333333342</v>
      </c>
      <c r="J68" s="76">
        <f t="shared" si="0"/>
        <v>0.54533333333333334</v>
      </c>
      <c r="K68" s="76">
        <f t="shared" si="0"/>
        <v>6.3333333333333339E-2</v>
      </c>
      <c r="L68" s="76">
        <f t="shared" si="0"/>
        <v>0.11733333333333333</v>
      </c>
      <c r="M68" s="76">
        <f t="shared" si="0"/>
        <v>2.2666666666666668E-2</v>
      </c>
      <c r="N68" s="76">
        <f t="shared" si="0"/>
        <v>1.6666666666666666E-2</v>
      </c>
      <c r="O68" s="76">
        <f t="shared" si="0"/>
        <v>1.4666666666666666E-2</v>
      </c>
      <c r="P68" s="76">
        <f t="shared" si="0"/>
        <v>7.3333333333333332E-3</v>
      </c>
      <c r="Q68" s="76">
        <f t="shared" si="0"/>
        <v>4.333333333333334E-3</v>
      </c>
      <c r="R68" s="76" t="str">
        <f>R41</f>
        <v>&lt; 0,002</v>
      </c>
      <c r="S68" s="76">
        <f t="shared" si="0"/>
        <v>6.9546666666666654</v>
      </c>
    </row>
    <row r="69" spans="1:19" x14ac:dyDescent="0.2">
      <c r="B69" s="68" t="s">
        <v>23</v>
      </c>
      <c r="C69" s="76">
        <f>STDEV(C41:C43)</f>
        <v>0.21779194965226178</v>
      </c>
      <c r="D69" s="76">
        <f t="shared" ref="D69:S69" si="1">STDEV(D41:D43)</f>
        <v>1.2342339054382423E-2</v>
      </c>
      <c r="E69" s="76">
        <f t="shared" si="1"/>
        <v>0.12106196760337243</v>
      </c>
      <c r="F69" s="76">
        <f t="shared" si="1"/>
        <v>2.4440403706431135E-2</v>
      </c>
      <c r="G69" s="76">
        <f t="shared" si="1"/>
        <v>9.5552777737401964E-2</v>
      </c>
      <c r="H69" s="76">
        <f t="shared" si="1"/>
        <v>1.2342339054382407E-2</v>
      </c>
      <c r="I69" s="76">
        <f t="shared" si="1"/>
        <v>4.0004166449675416E-2</v>
      </c>
      <c r="J69" s="76">
        <f t="shared" si="1"/>
        <v>5.2080066564217563E-2</v>
      </c>
      <c r="K69" s="76">
        <f t="shared" si="1"/>
        <v>5.5075705472861034E-3</v>
      </c>
      <c r="L69" s="76">
        <f t="shared" si="1"/>
        <v>8.3266639978645304E-3</v>
      </c>
      <c r="M69" s="76">
        <f t="shared" si="1"/>
        <v>2.3094010767585032E-3</v>
      </c>
      <c r="N69" s="76">
        <f t="shared" si="1"/>
        <v>2.5166114784235831E-3</v>
      </c>
      <c r="O69" s="76">
        <f t="shared" si="1"/>
        <v>2.0816659994661339E-3</v>
      </c>
      <c r="P69" s="76">
        <f t="shared" si="1"/>
        <v>1.1547005383792516E-3</v>
      </c>
      <c r="Q69" s="76">
        <f t="shared" si="1"/>
        <v>5.773502691896258E-4</v>
      </c>
      <c r="R69" s="77" t="s">
        <v>279</v>
      </c>
      <c r="S69" s="76">
        <f t="shared" si="1"/>
        <v>0.19493674187626531</v>
      </c>
    </row>
    <row r="70" spans="1:19" x14ac:dyDescent="0.2">
      <c r="A70" s="75" t="s">
        <v>278</v>
      </c>
      <c r="B70" s="68" t="s">
        <v>23</v>
      </c>
      <c r="C70" s="76">
        <f>AVERAGE(C56:C58)</f>
        <v>9.8899999999999988</v>
      </c>
      <c r="D70" s="76">
        <f t="shared" ref="D70:S70" si="2">AVERAGE(D56:D58)</f>
        <v>0.34033333333333338</v>
      </c>
      <c r="E70" s="76">
        <f t="shared" si="2"/>
        <v>0.26033333333333336</v>
      </c>
      <c r="F70" s="76">
        <f t="shared" si="2"/>
        <v>0.12033333333333333</v>
      </c>
      <c r="G70" s="76">
        <f t="shared" si="2"/>
        <v>5.2733333333333334</v>
      </c>
      <c r="H70" s="76">
        <f t="shared" si="2"/>
        <v>1.2299999999999998</v>
      </c>
      <c r="I70" s="76">
        <f t="shared" si="2"/>
        <v>2.3733333333333331</v>
      </c>
      <c r="J70" s="76">
        <f t="shared" si="2"/>
        <v>2.0733333333333333</v>
      </c>
      <c r="K70" s="76">
        <f t="shared" si="2"/>
        <v>0.2253333333333333</v>
      </c>
      <c r="L70" s="76">
        <f t="shared" si="2"/>
        <v>0.5126666666666666</v>
      </c>
      <c r="M70" s="76">
        <f t="shared" si="2"/>
        <v>9.6666666666666679E-2</v>
      </c>
      <c r="N70" s="76">
        <f t="shared" si="2"/>
        <v>7.8E-2</v>
      </c>
      <c r="O70" s="76">
        <f t="shared" si="2"/>
        <v>7.4333333333333348E-2</v>
      </c>
      <c r="P70" s="76">
        <f t="shared" si="2"/>
        <v>1.5333333333333332E-2</v>
      </c>
      <c r="Q70" s="76">
        <f t="shared" si="2"/>
        <v>8.9999999999999993E-3</v>
      </c>
      <c r="R70" s="76">
        <f t="shared" si="2"/>
        <v>8.0000000000000002E-3</v>
      </c>
      <c r="S70" s="76">
        <f t="shared" si="2"/>
        <v>22.580333333333332</v>
      </c>
    </row>
    <row r="71" spans="1:19" x14ac:dyDescent="0.2">
      <c r="B71" s="68" t="s">
        <v>23</v>
      </c>
      <c r="C71" s="76">
        <f>STDEV(C56:C58)</f>
        <v>0.74639131827748306</v>
      </c>
      <c r="D71" s="76">
        <f t="shared" ref="D71:S71" si="3">STDEV(D56:D58)</f>
        <v>4.3821608064211079E-2</v>
      </c>
      <c r="E71" s="76">
        <f t="shared" si="3"/>
        <v>1.171893055416464E-2</v>
      </c>
      <c r="F71" s="76">
        <f t="shared" si="3"/>
        <v>1.2662279942148391E-2</v>
      </c>
      <c r="G71" s="76">
        <f t="shared" si="3"/>
        <v>0.10016652800877784</v>
      </c>
      <c r="H71" s="76">
        <f t="shared" si="3"/>
        <v>4.3588989435406775E-2</v>
      </c>
      <c r="I71" s="76">
        <f t="shared" si="3"/>
        <v>0.13316656236958799</v>
      </c>
      <c r="J71" s="76">
        <f t="shared" si="3"/>
        <v>0.12342339054382412</v>
      </c>
      <c r="K71" s="76">
        <f t="shared" si="3"/>
        <v>2.722743714221619E-2</v>
      </c>
      <c r="L71" s="76">
        <f t="shared" si="3"/>
        <v>4.5170049073842401E-2</v>
      </c>
      <c r="M71" s="76">
        <f t="shared" si="3"/>
        <v>8.1445278152470768E-3</v>
      </c>
      <c r="N71" s="76">
        <f t="shared" si="3"/>
        <v>4.3588989435406778E-3</v>
      </c>
      <c r="O71" s="76">
        <f t="shared" si="3"/>
        <v>4.5092497528228916E-3</v>
      </c>
      <c r="P71" s="76">
        <f t="shared" si="3"/>
        <v>1.5275252316519473E-3</v>
      </c>
      <c r="Q71" s="76">
        <f t="shared" si="3"/>
        <v>1.7320508075688767E-3</v>
      </c>
      <c r="R71" s="76">
        <f t="shared" si="3"/>
        <v>2E-3</v>
      </c>
      <c r="S71" s="76">
        <f t="shared" si="3"/>
        <v>1.0158249521119915</v>
      </c>
    </row>
    <row r="72" spans="1:19" x14ac:dyDescent="0.2">
      <c r="A72" s="75" t="s">
        <v>265</v>
      </c>
      <c r="B72" s="68" t="s">
        <v>23</v>
      </c>
      <c r="C72" s="76">
        <f>AVERAGE(C32:C34)</f>
        <v>0.94833333333333336</v>
      </c>
      <c r="D72" s="76">
        <f t="shared" ref="D72:S72" si="4">AVERAGE(D32:D34)</f>
        <v>0.42</v>
      </c>
      <c r="E72" s="76">
        <f t="shared" si="4"/>
        <v>6.3E-2</v>
      </c>
      <c r="F72" s="76">
        <f t="shared" si="4"/>
        <v>7.9666666666666663E-2</v>
      </c>
      <c r="G72" s="76">
        <f t="shared" si="4"/>
        <v>1.8099999999999998</v>
      </c>
      <c r="H72" s="76">
        <f t="shared" si="4"/>
        <v>0.45566666666666666</v>
      </c>
      <c r="I72" s="76">
        <f t="shared" si="4"/>
        <v>0.69766666666666666</v>
      </c>
      <c r="J72" s="76">
        <f t="shared" si="4"/>
        <v>0.432</v>
      </c>
      <c r="K72" s="76">
        <f t="shared" si="4"/>
        <v>2.466666666666667E-2</v>
      </c>
      <c r="L72" s="76">
        <f t="shared" si="4"/>
        <v>3.8666666666666662E-2</v>
      </c>
      <c r="M72" s="76">
        <f t="shared" si="4"/>
        <v>1.5333333333333332E-2</v>
      </c>
      <c r="N72" s="76">
        <f t="shared" si="4"/>
        <v>1.6E-2</v>
      </c>
      <c r="O72" s="76">
        <f t="shared" si="4"/>
        <v>1.3333333333333331E-2</v>
      </c>
      <c r="P72" s="76">
        <f t="shared" si="4"/>
        <v>1.3333333333333334E-2</v>
      </c>
      <c r="Q72" s="76">
        <f t="shared" si="4"/>
        <v>1.2333333333333335E-2</v>
      </c>
      <c r="R72" s="76" t="str">
        <f>R32</f>
        <v>&lt; 0,003</v>
      </c>
      <c r="S72" s="76">
        <f t="shared" si="4"/>
        <v>5.04</v>
      </c>
    </row>
    <row r="73" spans="1:19" x14ac:dyDescent="0.2">
      <c r="B73" s="68" t="s">
        <v>23</v>
      </c>
      <c r="C73" s="76">
        <f>STDEV(C32:C34)</f>
        <v>0.13399378095021119</v>
      </c>
      <c r="D73" s="76">
        <f t="shared" ref="D73:S73" si="5">STDEV(D32:D34)</f>
        <v>6.1991934959315355E-2</v>
      </c>
      <c r="E73" s="76">
        <f t="shared" si="5"/>
        <v>7.2111025509279739E-3</v>
      </c>
      <c r="F73" s="76">
        <f t="shared" si="5"/>
        <v>8.6216781042517086E-3</v>
      </c>
      <c r="G73" s="76">
        <f t="shared" si="5"/>
        <v>0.22605309110914809</v>
      </c>
      <c r="H73" s="76">
        <f t="shared" si="5"/>
        <v>5.0461206221545422E-2</v>
      </c>
      <c r="I73" s="76">
        <f t="shared" si="5"/>
        <v>8.3512474118141986E-2</v>
      </c>
      <c r="J73" s="76">
        <f t="shared" si="5"/>
        <v>5.2735187493740829E-2</v>
      </c>
      <c r="K73" s="76">
        <f t="shared" si="5"/>
        <v>3.7859388972001839E-3</v>
      </c>
      <c r="L73" s="76">
        <f t="shared" si="5"/>
        <v>2.0816659994661348E-3</v>
      </c>
      <c r="M73" s="76">
        <f t="shared" si="5"/>
        <v>1.5275252316519473E-3</v>
      </c>
      <c r="N73" s="76">
        <f t="shared" si="5"/>
        <v>1.7320508075688778E-3</v>
      </c>
      <c r="O73" s="76">
        <f t="shared" si="5"/>
        <v>1.5275252316519464E-3</v>
      </c>
      <c r="P73" s="76">
        <f t="shared" si="5"/>
        <v>5.7735026918962623E-4</v>
      </c>
      <c r="Q73" s="76">
        <f t="shared" si="5"/>
        <v>1.527525231651947E-3</v>
      </c>
      <c r="R73" s="77" t="s">
        <v>279</v>
      </c>
      <c r="S73" s="76">
        <f t="shared" si="5"/>
        <v>0.62811225111440194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3"/>
  <sheetViews>
    <sheetView workbookViewId="0">
      <selection activeCell="E17" sqref="E17"/>
    </sheetView>
  </sheetViews>
  <sheetFormatPr defaultRowHeight="12.75" x14ac:dyDescent="0.2"/>
  <cols>
    <col min="1" max="1" width="26" customWidth="1"/>
    <col min="2" max="3" width="11" bestFit="1" customWidth="1"/>
    <col min="4" max="11" width="12" bestFit="1" customWidth="1"/>
  </cols>
  <sheetData>
    <row r="1" spans="1:106" s="22" customFormat="1" x14ac:dyDescent="0.2">
      <c r="A1" s="20" t="s">
        <v>18</v>
      </c>
      <c r="B1" s="16" t="s">
        <v>21</v>
      </c>
      <c r="C1" s="10" t="s">
        <v>21</v>
      </c>
      <c r="D1" s="16" t="s">
        <v>21</v>
      </c>
      <c r="E1" s="10" t="s">
        <v>21</v>
      </c>
      <c r="F1" s="10" t="s">
        <v>21</v>
      </c>
      <c r="G1" s="10" t="s">
        <v>21</v>
      </c>
      <c r="H1" s="10" t="s">
        <v>21</v>
      </c>
      <c r="I1" s="10" t="s">
        <v>21</v>
      </c>
      <c r="J1" s="10" t="s">
        <v>21</v>
      </c>
      <c r="K1" s="10" t="s">
        <v>21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</row>
    <row r="2" spans="1:106" s="22" customFormat="1" ht="25.5" x14ac:dyDescent="0.2">
      <c r="A2" s="23" t="s">
        <v>22</v>
      </c>
      <c r="B2" s="16" t="s">
        <v>52</v>
      </c>
      <c r="C2" s="16" t="s">
        <v>56</v>
      </c>
      <c r="D2" s="16" t="s">
        <v>84</v>
      </c>
      <c r="E2" s="16" t="s">
        <v>87</v>
      </c>
      <c r="F2" s="16" t="s">
        <v>91</v>
      </c>
      <c r="G2" s="16" t="s">
        <v>95</v>
      </c>
      <c r="H2" s="16" t="s">
        <v>98</v>
      </c>
      <c r="I2" s="16" t="s">
        <v>102</v>
      </c>
      <c r="J2" s="16" t="s">
        <v>106</v>
      </c>
      <c r="K2" s="16" t="s">
        <v>110</v>
      </c>
      <c r="L2" s="24"/>
      <c r="M2" s="24"/>
      <c r="N2" s="16" t="s">
        <v>52</v>
      </c>
      <c r="O2" s="16" t="s">
        <v>56</v>
      </c>
      <c r="P2" s="16" t="s">
        <v>84</v>
      </c>
      <c r="Q2" s="16" t="s">
        <v>87</v>
      </c>
      <c r="R2" s="16" t="s">
        <v>91</v>
      </c>
      <c r="S2" s="16" t="s">
        <v>95</v>
      </c>
      <c r="T2" s="16" t="s">
        <v>98</v>
      </c>
      <c r="U2" s="16" t="s">
        <v>102</v>
      </c>
      <c r="V2" s="16" t="s">
        <v>106</v>
      </c>
      <c r="W2" s="16" t="s">
        <v>110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</row>
    <row r="3" spans="1:106" s="22" customFormat="1" x14ac:dyDescent="0.2">
      <c r="A3" s="20" t="s">
        <v>19</v>
      </c>
      <c r="B3" s="10" t="s">
        <v>51</v>
      </c>
      <c r="C3" s="10" t="s">
        <v>55</v>
      </c>
      <c r="D3" s="10" t="s">
        <v>83</v>
      </c>
      <c r="E3" s="10" t="s">
        <v>88</v>
      </c>
      <c r="F3" s="10" t="s">
        <v>92</v>
      </c>
      <c r="G3" s="10" t="s">
        <v>96</v>
      </c>
      <c r="H3" s="10" t="s">
        <v>99</v>
      </c>
      <c r="I3" s="10" t="s">
        <v>103</v>
      </c>
      <c r="J3" s="10" t="s">
        <v>107</v>
      </c>
      <c r="K3" s="10" t="s">
        <v>111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</row>
    <row r="4" spans="1:106" s="4" customFormat="1" x14ac:dyDescent="0.2">
      <c r="A4" s="1" t="s">
        <v>17</v>
      </c>
      <c r="B4" s="17" t="s">
        <v>239</v>
      </c>
      <c r="C4" s="17" t="s">
        <v>239</v>
      </c>
      <c r="D4" s="17" t="s">
        <v>239</v>
      </c>
      <c r="E4" s="17" t="s">
        <v>239</v>
      </c>
      <c r="F4" s="17" t="s">
        <v>239</v>
      </c>
      <c r="G4" s="17" t="s">
        <v>239</v>
      </c>
      <c r="H4" s="17" t="s">
        <v>239</v>
      </c>
      <c r="I4" s="17" t="s">
        <v>239</v>
      </c>
      <c r="J4" s="17" t="s">
        <v>239</v>
      </c>
      <c r="K4" s="17" t="s">
        <v>239</v>
      </c>
      <c r="M4" s="4" t="s">
        <v>281</v>
      </c>
      <c r="N4" s="17" t="s">
        <v>282</v>
      </c>
      <c r="O4" s="17" t="s">
        <v>282</v>
      </c>
      <c r="P4" s="17" t="s">
        <v>282</v>
      </c>
      <c r="Q4" s="17" t="s">
        <v>282</v>
      </c>
      <c r="R4" s="17" t="s">
        <v>282</v>
      </c>
      <c r="S4" s="17" t="s">
        <v>282</v>
      </c>
      <c r="T4" s="17" t="s">
        <v>282</v>
      </c>
      <c r="U4" s="17" t="s">
        <v>282</v>
      </c>
      <c r="V4" s="17" t="s">
        <v>282</v>
      </c>
      <c r="W4" s="17" t="s">
        <v>282</v>
      </c>
    </row>
    <row r="5" spans="1:106" s="2" customFormat="1" ht="14.25" x14ac:dyDescent="0.2">
      <c r="A5" s="29" t="s">
        <v>0</v>
      </c>
      <c r="B5" s="30" t="s">
        <v>236</v>
      </c>
      <c r="C5" s="31" t="s">
        <v>236</v>
      </c>
      <c r="D5" s="30" t="s">
        <v>236</v>
      </c>
      <c r="E5" s="30" t="s">
        <v>236</v>
      </c>
      <c r="F5" s="30" t="s">
        <v>236</v>
      </c>
      <c r="G5" s="30" t="s">
        <v>236</v>
      </c>
      <c r="H5" s="30" t="s">
        <v>236</v>
      </c>
      <c r="I5" s="30" t="s">
        <v>236</v>
      </c>
      <c r="J5" s="30" t="s">
        <v>236</v>
      </c>
      <c r="K5" s="30" t="s">
        <v>236</v>
      </c>
      <c r="M5" s="81">
        <v>1</v>
      </c>
      <c r="N5" s="2" t="str">
        <f>IF(ISNUMBER(B5),$M5*B5,B5)</f>
        <v>&lt; 0,05</v>
      </c>
      <c r="O5" s="2" t="str">
        <f t="shared" ref="O5:V5" si="0">IF(ISNUMBER(C5),$M5*C5,C5)</f>
        <v>&lt; 0,05</v>
      </c>
      <c r="P5" s="2" t="str">
        <f t="shared" si="0"/>
        <v>&lt; 0,05</v>
      </c>
      <c r="Q5" s="2" t="str">
        <f t="shared" si="0"/>
        <v>&lt; 0,05</v>
      </c>
      <c r="R5" s="2" t="str">
        <f t="shared" si="0"/>
        <v>&lt; 0,05</v>
      </c>
      <c r="S5" s="2" t="str">
        <f t="shared" si="0"/>
        <v>&lt; 0,05</v>
      </c>
      <c r="T5" s="2" t="str">
        <f t="shared" si="0"/>
        <v>&lt; 0,05</v>
      </c>
      <c r="U5" s="2" t="str">
        <f t="shared" si="0"/>
        <v>&lt; 0,05</v>
      </c>
      <c r="V5" s="2" t="str">
        <f t="shared" si="0"/>
        <v>&lt; 0,05</v>
      </c>
      <c r="W5" s="2" t="str">
        <f>IF(ISNUMBER(K5),$M5*K5,K5)</f>
        <v>&lt; 0,05</v>
      </c>
    </row>
    <row r="6" spans="1:106" s="2" customFormat="1" ht="14.25" x14ac:dyDescent="0.2">
      <c r="A6" s="32" t="s">
        <v>1</v>
      </c>
      <c r="B6" s="30" t="s">
        <v>236</v>
      </c>
      <c r="C6" s="30" t="s">
        <v>236</v>
      </c>
      <c r="D6" s="30" t="s">
        <v>236</v>
      </c>
      <c r="E6" s="30" t="s">
        <v>236</v>
      </c>
      <c r="F6" s="30" t="s">
        <v>236</v>
      </c>
      <c r="G6" s="30" t="s">
        <v>236</v>
      </c>
      <c r="H6" s="30" t="s">
        <v>236</v>
      </c>
      <c r="I6" s="30" t="s">
        <v>236</v>
      </c>
      <c r="J6" s="30" t="s">
        <v>236</v>
      </c>
      <c r="K6" s="30" t="s">
        <v>236</v>
      </c>
      <c r="M6" s="81">
        <v>1</v>
      </c>
      <c r="N6" s="2" t="str">
        <f t="shared" ref="N6:N10" si="1">IF(ISNUMBER(B6),$M6*B6,B6)</f>
        <v>&lt; 0,05</v>
      </c>
      <c r="O6" s="2" t="str">
        <f t="shared" ref="O6:O11" si="2">IF(ISNUMBER(C6),$M6*C6,C6)</f>
        <v>&lt; 0,05</v>
      </c>
      <c r="P6" s="2" t="str">
        <f t="shared" ref="P6:P11" si="3">IF(ISNUMBER(D6),$M6*D6,D6)</f>
        <v>&lt; 0,05</v>
      </c>
      <c r="Q6" s="2" t="str">
        <f t="shared" ref="Q6:Q11" si="4">IF(ISNUMBER(E6),$M6*E6,E6)</f>
        <v>&lt; 0,05</v>
      </c>
      <c r="R6" s="2" t="str">
        <f t="shared" ref="R6:R11" si="5">IF(ISNUMBER(F6),$M6*F6,F6)</f>
        <v>&lt; 0,05</v>
      </c>
      <c r="S6" s="2" t="str">
        <f t="shared" ref="S6:S11" si="6">IF(ISNUMBER(G6),$M6*G6,G6)</f>
        <v>&lt; 0,05</v>
      </c>
      <c r="T6" s="2" t="str">
        <f t="shared" ref="T6:T11" si="7">IF(ISNUMBER(H6),$M6*H6,H6)</f>
        <v>&lt; 0,05</v>
      </c>
      <c r="U6" s="2" t="str">
        <f t="shared" ref="U6:U11" si="8">IF(ISNUMBER(I6),$M6*I6,I6)</f>
        <v>&lt; 0,05</v>
      </c>
      <c r="V6" s="2" t="str">
        <f t="shared" ref="V6:V11" si="9">IF(ISNUMBER(J6),$M6*J6,J6)</f>
        <v>&lt; 0,05</v>
      </c>
      <c r="W6" s="2" t="str">
        <f t="shared" ref="W6:W11" si="10">IF(ISNUMBER(K6),$M6*K6,K6)</f>
        <v>&lt; 0,05</v>
      </c>
    </row>
    <row r="7" spans="1:106" s="2" customFormat="1" ht="14.25" x14ac:dyDescent="0.2">
      <c r="A7" s="32" t="s">
        <v>2</v>
      </c>
      <c r="B7" s="30" t="s">
        <v>236</v>
      </c>
      <c r="C7" s="30" t="s">
        <v>236</v>
      </c>
      <c r="D7" s="30" t="s">
        <v>232</v>
      </c>
      <c r="E7" s="30" t="s">
        <v>246</v>
      </c>
      <c r="F7" s="30" t="s">
        <v>233</v>
      </c>
      <c r="G7" s="30" t="s">
        <v>233</v>
      </c>
      <c r="H7" s="30" t="s">
        <v>233</v>
      </c>
      <c r="I7" s="30" t="s">
        <v>234</v>
      </c>
      <c r="J7" s="30" t="s">
        <v>236</v>
      </c>
      <c r="K7" s="30" t="s">
        <v>246</v>
      </c>
      <c r="M7" s="81">
        <v>0.1</v>
      </c>
      <c r="N7" s="2" t="str">
        <f t="shared" si="1"/>
        <v>&lt; 0,05</v>
      </c>
      <c r="O7" s="2" t="str">
        <f t="shared" si="2"/>
        <v>&lt; 0,05</v>
      </c>
      <c r="P7" s="2" t="str">
        <f t="shared" si="3"/>
        <v>&lt; 0,08</v>
      </c>
      <c r="Q7" s="2" t="str">
        <f t="shared" si="4"/>
        <v>&lt; 0,10</v>
      </c>
      <c r="R7" s="2" t="str">
        <f t="shared" si="5"/>
        <v>&lt; 0,06</v>
      </c>
      <c r="S7" s="2" t="str">
        <f t="shared" si="6"/>
        <v>&lt; 0,06</v>
      </c>
      <c r="T7" s="2" t="str">
        <f t="shared" si="7"/>
        <v>&lt; 0,06</v>
      </c>
      <c r="U7" s="2" t="str">
        <f t="shared" si="8"/>
        <v>&lt; 0,18</v>
      </c>
      <c r="V7" s="2" t="str">
        <f t="shared" si="9"/>
        <v>&lt; 0,05</v>
      </c>
      <c r="W7" s="2" t="str">
        <f t="shared" si="10"/>
        <v>&lt; 0,10</v>
      </c>
    </row>
    <row r="8" spans="1:106" s="2" customFormat="1" ht="14.25" x14ac:dyDescent="0.2">
      <c r="A8" s="32" t="s">
        <v>3</v>
      </c>
      <c r="B8" s="30" t="s">
        <v>236</v>
      </c>
      <c r="C8" s="30" t="s">
        <v>236</v>
      </c>
      <c r="D8" s="30" t="s">
        <v>233</v>
      </c>
      <c r="E8" s="30" t="s">
        <v>236</v>
      </c>
      <c r="F8" s="30" t="s">
        <v>236</v>
      </c>
      <c r="G8" s="30" t="s">
        <v>236</v>
      </c>
      <c r="H8" s="30" t="s">
        <v>236</v>
      </c>
      <c r="I8" s="30" t="s">
        <v>236</v>
      </c>
      <c r="J8" s="30" t="s">
        <v>236</v>
      </c>
      <c r="K8" s="30" t="s">
        <v>233</v>
      </c>
      <c r="M8" s="81">
        <v>0.1</v>
      </c>
      <c r="N8" s="2" t="str">
        <f t="shared" si="1"/>
        <v>&lt; 0,05</v>
      </c>
      <c r="O8" s="2" t="str">
        <f t="shared" si="2"/>
        <v>&lt; 0,05</v>
      </c>
      <c r="P8" s="2" t="str">
        <f t="shared" si="3"/>
        <v>&lt; 0,06</v>
      </c>
      <c r="Q8" s="2" t="str">
        <f t="shared" si="4"/>
        <v>&lt; 0,05</v>
      </c>
      <c r="R8" s="2" t="str">
        <f t="shared" si="5"/>
        <v>&lt; 0,05</v>
      </c>
      <c r="S8" s="2" t="str">
        <f t="shared" si="6"/>
        <v>&lt; 0,05</v>
      </c>
      <c r="T8" s="2" t="str">
        <f t="shared" si="7"/>
        <v>&lt; 0,05</v>
      </c>
      <c r="U8" s="2" t="str">
        <f t="shared" si="8"/>
        <v>&lt; 0,05</v>
      </c>
      <c r="V8" s="2" t="str">
        <f t="shared" si="9"/>
        <v>&lt; 0,05</v>
      </c>
      <c r="W8" s="2" t="str">
        <f t="shared" si="10"/>
        <v>&lt; 0,06</v>
      </c>
    </row>
    <row r="9" spans="1:106" s="2" customFormat="1" ht="14.25" x14ac:dyDescent="0.2">
      <c r="A9" s="32" t="s">
        <v>4</v>
      </c>
      <c r="B9" s="30" t="s">
        <v>236</v>
      </c>
      <c r="C9" s="30" t="s">
        <v>236</v>
      </c>
      <c r="D9" s="30" t="s">
        <v>236</v>
      </c>
      <c r="E9" s="30" t="s">
        <v>236</v>
      </c>
      <c r="F9" s="30" t="s">
        <v>236</v>
      </c>
      <c r="G9" s="30" t="s">
        <v>236</v>
      </c>
      <c r="H9" s="30" t="s">
        <v>236</v>
      </c>
      <c r="I9" s="30" t="s">
        <v>236</v>
      </c>
      <c r="J9" s="30" t="s">
        <v>236</v>
      </c>
      <c r="K9" s="30" t="s">
        <v>245</v>
      </c>
      <c r="M9" s="81">
        <v>0.1</v>
      </c>
      <c r="N9" s="2" t="str">
        <f t="shared" si="1"/>
        <v>&lt; 0,05</v>
      </c>
      <c r="O9" s="2" t="str">
        <f t="shared" si="2"/>
        <v>&lt; 0,05</v>
      </c>
      <c r="P9" s="2" t="str">
        <f t="shared" si="3"/>
        <v>&lt; 0,05</v>
      </c>
      <c r="Q9" s="2" t="str">
        <f t="shared" si="4"/>
        <v>&lt; 0,05</v>
      </c>
      <c r="R9" s="2" t="str">
        <f t="shared" si="5"/>
        <v>&lt; 0,05</v>
      </c>
      <c r="S9" s="2" t="str">
        <f t="shared" si="6"/>
        <v>&lt; 0,05</v>
      </c>
      <c r="T9" s="2" t="str">
        <f t="shared" si="7"/>
        <v>&lt; 0,05</v>
      </c>
      <c r="U9" s="2" t="str">
        <f t="shared" si="8"/>
        <v>&lt; 0,05</v>
      </c>
      <c r="V9" s="2" t="str">
        <f t="shared" si="9"/>
        <v>&lt; 0,05</v>
      </c>
      <c r="W9" s="2" t="str">
        <f t="shared" si="10"/>
        <v>&lt; 0,07</v>
      </c>
    </row>
    <row r="10" spans="1:106" s="2" customFormat="1" ht="14.25" x14ac:dyDescent="0.2">
      <c r="A10" s="32" t="s">
        <v>5</v>
      </c>
      <c r="B10" s="33">
        <v>1.32</v>
      </c>
      <c r="C10" s="34">
        <v>0.3</v>
      </c>
      <c r="D10" s="30">
        <v>0.55000000000000004</v>
      </c>
      <c r="E10" s="30">
        <v>0.44</v>
      </c>
      <c r="F10" s="30">
        <v>0.37</v>
      </c>
      <c r="G10" s="30">
        <v>0.17</v>
      </c>
      <c r="H10" s="30">
        <v>0.99</v>
      </c>
      <c r="I10" s="34">
        <v>0.6</v>
      </c>
      <c r="J10" s="30">
        <v>0.49</v>
      </c>
      <c r="K10" s="30">
        <v>0.78</v>
      </c>
      <c r="M10" s="81">
        <v>0.01</v>
      </c>
      <c r="N10" s="2">
        <f t="shared" si="1"/>
        <v>1.3200000000000002E-2</v>
      </c>
      <c r="O10" s="2">
        <f t="shared" si="2"/>
        <v>3.0000000000000001E-3</v>
      </c>
      <c r="P10" s="2">
        <f t="shared" si="3"/>
        <v>5.5000000000000005E-3</v>
      </c>
      <c r="Q10" s="2">
        <f t="shared" si="4"/>
        <v>4.4000000000000003E-3</v>
      </c>
      <c r="R10" s="2">
        <f t="shared" si="5"/>
        <v>3.7000000000000002E-3</v>
      </c>
      <c r="S10" s="2">
        <f t="shared" si="6"/>
        <v>1.7000000000000001E-3</v>
      </c>
      <c r="T10" s="2">
        <f t="shared" si="7"/>
        <v>9.9000000000000008E-3</v>
      </c>
      <c r="U10" s="2">
        <f t="shared" si="8"/>
        <v>6.0000000000000001E-3</v>
      </c>
      <c r="V10" s="2">
        <f t="shared" si="9"/>
        <v>4.8999999999999998E-3</v>
      </c>
      <c r="W10" s="2">
        <f t="shared" si="10"/>
        <v>7.8000000000000005E-3</v>
      </c>
    </row>
    <row r="11" spans="1:106" s="2" customFormat="1" ht="14.25" x14ac:dyDescent="0.2">
      <c r="A11" s="35" t="s">
        <v>6</v>
      </c>
      <c r="B11" s="33">
        <v>6.9</v>
      </c>
      <c r="C11" s="30" t="s">
        <v>247</v>
      </c>
      <c r="D11" s="30">
        <v>2.04</v>
      </c>
      <c r="E11" s="30">
        <v>0.99</v>
      </c>
      <c r="F11" s="30">
        <v>1.66</v>
      </c>
      <c r="G11" s="30">
        <v>0.27</v>
      </c>
      <c r="H11" s="30">
        <v>1.19</v>
      </c>
      <c r="I11" s="30">
        <v>1.59</v>
      </c>
      <c r="J11" s="30">
        <v>1.99</v>
      </c>
      <c r="K11" s="30">
        <v>1.26</v>
      </c>
      <c r="M11" s="81">
        <v>3.0000000000000001E-3</v>
      </c>
      <c r="N11" s="2">
        <f>IF(ISNUMBER(B11),$M11*B11,B11)</f>
        <v>2.0700000000000003E-2</v>
      </c>
      <c r="O11" s="2" t="str">
        <f t="shared" si="2"/>
        <v>&lt; 0,50</v>
      </c>
      <c r="P11" s="2">
        <f t="shared" si="3"/>
        <v>6.1200000000000004E-3</v>
      </c>
      <c r="Q11" s="2">
        <f t="shared" si="4"/>
        <v>2.97E-3</v>
      </c>
      <c r="R11" s="2">
        <f t="shared" si="5"/>
        <v>4.9800000000000001E-3</v>
      </c>
      <c r="S11" s="2">
        <f t="shared" si="6"/>
        <v>8.1000000000000006E-4</v>
      </c>
      <c r="T11" s="2">
        <f t="shared" si="7"/>
        <v>3.5699999999999998E-3</v>
      </c>
      <c r="U11" s="2">
        <f t="shared" si="8"/>
        <v>4.7699999999999999E-3</v>
      </c>
      <c r="V11" s="2">
        <f t="shared" si="9"/>
        <v>5.9700000000000005E-3</v>
      </c>
      <c r="W11" s="2">
        <f t="shared" si="10"/>
        <v>3.7799999999999999E-3</v>
      </c>
    </row>
    <row r="12" spans="1:106" s="2" customFormat="1" ht="14.25" x14ac:dyDescent="0.2">
      <c r="A12" s="35"/>
      <c r="B12" s="36"/>
      <c r="C12" s="30"/>
      <c r="D12" s="30"/>
      <c r="E12" s="30"/>
      <c r="F12" s="30"/>
      <c r="G12" s="30"/>
      <c r="H12" s="30"/>
      <c r="I12" s="30"/>
      <c r="J12" s="30"/>
      <c r="K12" s="30"/>
      <c r="M12" s="82" t="s">
        <v>283</v>
      </c>
      <c r="N12" s="83">
        <f>SUM(N5:N11)</f>
        <v>3.3900000000000007E-2</v>
      </c>
      <c r="O12" s="83">
        <f t="shared" ref="O12:W12" si="11">SUM(O5:O11)</f>
        <v>3.0000000000000001E-3</v>
      </c>
      <c r="P12" s="83">
        <f t="shared" si="11"/>
        <v>1.1620000000000002E-2</v>
      </c>
      <c r="Q12" s="83">
        <f t="shared" si="11"/>
        <v>7.3699999999999998E-3</v>
      </c>
      <c r="R12" s="83">
        <f t="shared" si="11"/>
        <v>8.6800000000000002E-3</v>
      </c>
      <c r="S12" s="83">
        <f t="shared" si="11"/>
        <v>2.5100000000000001E-3</v>
      </c>
      <c r="T12" s="83">
        <f t="shared" si="11"/>
        <v>1.3470000000000001E-2</v>
      </c>
      <c r="U12" s="83">
        <f t="shared" si="11"/>
        <v>1.077E-2</v>
      </c>
      <c r="V12" s="83">
        <f t="shared" si="11"/>
        <v>1.0870000000000001E-2</v>
      </c>
      <c r="W12" s="83">
        <f t="shared" si="11"/>
        <v>1.158E-2</v>
      </c>
    </row>
    <row r="13" spans="1:106" s="2" customFormat="1" ht="14.25" x14ac:dyDescent="0.2">
      <c r="A13" s="32" t="s">
        <v>7</v>
      </c>
      <c r="B13" s="43">
        <v>0.3</v>
      </c>
      <c r="C13" s="30" t="s">
        <v>236</v>
      </c>
      <c r="D13" s="30" t="s">
        <v>236</v>
      </c>
      <c r="E13" s="30" t="s">
        <v>236</v>
      </c>
      <c r="F13" s="30" t="s">
        <v>236</v>
      </c>
      <c r="G13" s="30" t="s">
        <v>236</v>
      </c>
      <c r="H13" s="30">
        <v>0.11</v>
      </c>
      <c r="I13" s="30">
        <v>0.12</v>
      </c>
      <c r="J13" s="30">
        <v>0.18</v>
      </c>
      <c r="K13" s="30">
        <v>0.21</v>
      </c>
    </row>
    <row r="14" spans="1:106" s="2" customFormat="1" ht="14.25" x14ac:dyDescent="0.2">
      <c r="A14" s="32" t="s">
        <v>8</v>
      </c>
      <c r="B14" s="30" t="s">
        <v>236</v>
      </c>
      <c r="C14" s="30" t="s">
        <v>236</v>
      </c>
      <c r="D14" s="30" t="s">
        <v>236</v>
      </c>
      <c r="E14" s="30" t="s">
        <v>236</v>
      </c>
      <c r="F14" s="30" t="s">
        <v>236</v>
      </c>
      <c r="G14" s="30" t="s">
        <v>236</v>
      </c>
      <c r="H14" s="30" t="s">
        <v>236</v>
      </c>
      <c r="I14" s="30" t="s">
        <v>233</v>
      </c>
      <c r="J14" s="30" t="s">
        <v>236</v>
      </c>
      <c r="K14" s="30" t="s">
        <v>236</v>
      </c>
    </row>
    <row r="15" spans="1:106" s="2" customFormat="1" ht="14.25" x14ac:dyDescent="0.2">
      <c r="A15" s="32" t="s">
        <v>9</v>
      </c>
      <c r="B15" s="30" t="s">
        <v>236</v>
      </c>
      <c r="C15" s="30" t="s">
        <v>236</v>
      </c>
      <c r="D15" s="30" t="s">
        <v>236</v>
      </c>
      <c r="E15" s="30" t="s">
        <v>236</v>
      </c>
      <c r="F15" s="30" t="s">
        <v>236</v>
      </c>
      <c r="G15" s="30" t="s">
        <v>236</v>
      </c>
      <c r="H15" s="30" t="s">
        <v>233</v>
      </c>
      <c r="I15" s="30" t="s">
        <v>236</v>
      </c>
      <c r="J15" s="30" t="s">
        <v>236</v>
      </c>
      <c r="K15" s="30" t="s">
        <v>236</v>
      </c>
    </row>
    <row r="16" spans="1:106" s="2" customFormat="1" ht="14.25" x14ac:dyDescent="0.2">
      <c r="A16" s="32" t="s">
        <v>10</v>
      </c>
      <c r="B16" s="30" t="s">
        <v>236</v>
      </c>
      <c r="C16" s="30" t="s">
        <v>236</v>
      </c>
      <c r="D16" s="30" t="s">
        <v>236</v>
      </c>
      <c r="E16" s="30" t="s">
        <v>236</v>
      </c>
      <c r="F16" s="30" t="s">
        <v>236</v>
      </c>
      <c r="G16" s="30" t="s">
        <v>236</v>
      </c>
      <c r="H16" s="30" t="s">
        <v>236</v>
      </c>
      <c r="I16" s="30" t="s">
        <v>236</v>
      </c>
      <c r="J16" s="30" t="s">
        <v>236</v>
      </c>
      <c r="K16" s="30" t="s">
        <v>245</v>
      </c>
    </row>
    <row r="17" spans="1:11" s="2" customFormat="1" ht="14.25" x14ac:dyDescent="0.2">
      <c r="A17" s="32" t="s">
        <v>11</v>
      </c>
      <c r="B17" s="30" t="s">
        <v>236</v>
      </c>
      <c r="C17" s="30" t="s">
        <v>236</v>
      </c>
      <c r="D17" s="30" t="s">
        <v>236</v>
      </c>
      <c r="E17" s="30" t="s">
        <v>236</v>
      </c>
      <c r="F17" s="30" t="s">
        <v>236</v>
      </c>
      <c r="G17" s="30" t="s">
        <v>236</v>
      </c>
      <c r="H17" s="30" t="s">
        <v>236</v>
      </c>
      <c r="I17" s="30" t="s">
        <v>236</v>
      </c>
      <c r="J17" s="30" t="s">
        <v>236</v>
      </c>
      <c r="K17" s="30" t="s">
        <v>236</v>
      </c>
    </row>
    <row r="18" spans="1:11" s="2" customFormat="1" ht="14.25" x14ac:dyDescent="0.2">
      <c r="A18" s="32" t="s">
        <v>12</v>
      </c>
      <c r="B18" s="30" t="s">
        <v>236</v>
      </c>
      <c r="C18" s="30" t="s">
        <v>236</v>
      </c>
      <c r="D18" s="30" t="s">
        <v>236</v>
      </c>
      <c r="E18" s="30" t="s">
        <v>236</v>
      </c>
      <c r="F18" s="30" t="s">
        <v>236</v>
      </c>
      <c r="G18" s="30" t="s">
        <v>236</v>
      </c>
      <c r="H18" s="30" t="s">
        <v>236</v>
      </c>
      <c r="I18" s="30" t="s">
        <v>236</v>
      </c>
      <c r="J18" s="30" t="s">
        <v>236</v>
      </c>
      <c r="K18" s="30" t="s">
        <v>236</v>
      </c>
    </row>
    <row r="19" spans="1:11" s="2" customFormat="1" ht="14.25" x14ac:dyDescent="0.2">
      <c r="A19" s="32" t="s">
        <v>13</v>
      </c>
      <c r="B19" s="30" t="s">
        <v>236</v>
      </c>
      <c r="C19" s="30" t="s">
        <v>236</v>
      </c>
      <c r="D19" s="30" t="s">
        <v>236</v>
      </c>
      <c r="E19" s="30" t="s">
        <v>236</v>
      </c>
      <c r="F19" s="30" t="s">
        <v>236</v>
      </c>
      <c r="G19" s="30" t="s">
        <v>236</v>
      </c>
      <c r="H19" s="30" t="s">
        <v>236</v>
      </c>
      <c r="I19" s="30" t="s">
        <v>236</v>
      </c>
      <c r="J19" s="30" t="s">
        <v>236</v>
      </c>
      <c r="K19" s="30" t="s">
        <v>236</v>
      </c>
    </row>
    <row r="20" spans="1:11" s="2" customFormat="1" ht="14.25" x14ac:dyDescent="0.2">
      <c r="A20" s="32" t="s">
        <v>14</v>
      </c>
      <c r="B20" s="33">
        <v>0.93</v>
      </c>
      <c r="C20" s="30" t="s">
        <v>221</v>
      </c>
      <c r="D20" s="30" t="s">
        <v>246</v>
      </c>
      <c r="E20" s="30" t="s">
        <v>244</v>
      </c>
      <c r="F20" s="30">
        <v>0.18</v>
      </c>
      <c r="G20" s="30" t="s">
        <v>246</v>
      </c>
      <c r="H20" s="30">
        <v>0.22</v>
      </c>
      <c r="I20" s="30" t="s">
        <v>246</v>
      </c>
      <c r="J20" s="30" t="s">
        <v>246</v>
      </c>
      <c r="K20" s="30">
        <v>0.21</v>
      </c>
    </row>
    <row r="21" spans="1:11" s="2" customFormat="1" ht="14.25" x14ac:dyDescent="0.2">
      <c r="A21" s="32" t="s">
        <v>15</v>
      </c>
      <c r="B21" s="30" t="s">
        <v>221</v>
      </c>
      <c r="C21" s="30" t="s">
        <v>221</v>
      </c>
      <c r="D21" s="30" t="s">
        <v>246</v>
      </c>
      <c r="E21" s="30" t="s">
        <v>246</v>
      </c>
      <c r="F21" s="30" t="s">
        <v>246</v>
      </c>
      <c r="G21" s="30" t="s">
        <v>246</v>
      </c>
      <c r="H21" s="30" t="s">
        <v>249</v>
      </c>
      <c r="I21" s="30" t="s">
        <v>246</v>
      </c>
      <c r="J21" s="30" t="s">
        <v>246</v>
      </c>
      <c r="K21" s="30" t="s">
        <v>246</v>
      </c>
    </row>
    <row r="22" spans="1:11" s="2" customFormat="1" ht="14.25" x14ac:dyDescent="0.2">
      <c r="A22" s="32" t="s">
        <v>16</v>
      </c>
      <c r="B22" s="30" t="s">
        <v>247</v>
      </c>
      <c r="C22" s="30" t="s">
        <v>247</v>
      </c>
      <c r="D22" s="30" t="s">
        <v>237</v>
      </c>
      <c r="E22" s="30">
        <v>0.46</v>
      </c>
      <c r="F22" s="30">
        <v>0.37</v>
      </c>
      <c r="G22" s="30" t="s">
        <v>248</v>
      </c>
      <c r="H22" s="34">
        <v>0.8</v>
      </c>
      <c r="I22" s="30">
        <v>0.57999999999999996</v>
      </c>
      <c r="J22" s="30">
        <v>0.49</v>
      </c>
      <c r="K22" s="34">
        <v>0.2</v>
      </c>
    </row>
    <row r="23" spans="1:11" s="2" customFormat="1" ht="14.25" x14ac:dyDescent="0.2">
      <c r="A23" s="79"/>
      <c r="B23" s="80">
        <f t="shared" ref="B23:K23" si="12">SUM(B5:B22)</f>
        <v>9.4500000000000011</v>
      </c>
      <c r="C23" s="80">
        <f t="shared" si="12"/>
        <v>0.3</v>
      </c>
      <c r="D23" s="80">
        <f t="shared" si="12"/>
        <v>2.59</v>
      </c>
      <c r="E23" s="80">
        <f t="shared" si="12"/>
        <v>1.89</v>
      </c>
      <c r="F23" s="80">
        <f t="shared" si="12"/>
        <v>2.58</v>
      </c>
      <c r="G23" s="80">
        <f t="shared" si="12"/>
        <v>0.44000000000000006</v>
      </c>
      <c r="H23" s="80">
        <f t="shared" si="12"/>
        <v>3.3099999999999996</v>
      </c>
      <c r="I23" s="80">
        <f t="shared" si="12"/>
        <v>2.89</v>
      </c>
      <c r="J23" s="80">
        <f t="shared" si="12"/>
        <v>3.1500000000000004</v>
      </c>
      <c r="K23" s="80">
        <f t="shared" si="12"/>
        <v>2.66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>
      <selection activeCell="AB1" sqref="AB1:AB21"/>
    </sheetView>
  </sheetViews>
  <sheetFormatPr defaultRowHeight="12.75" x14ac:dyDescent="0.2"/>
  <cols>
    <col min="1" max="1" width="30.85546875" customWidth="1"/>
    <col min="2" max="10" width="9.28515625" style="68" bestFit="1" customWidth="1"/>
    <col min="11" max="11" width="9.5703125" style="68" bestFit="1" customWidth="1"/>
    <col min="12" max="27" width="9.28515625" style="68" bestFit="1" customWidth="1"/>
    <col min="28" max="28" width="9.5703125" style="68" bestFit="1" customWidth="1"/>
    <col min="29" max="35" width="9.28515625" style="68" bestFit="1" customWidth="1"/>
  </cols>
  <sheetData>
    <row r="1" spans="1:35" x14ac:dyDescent="0.2">
      <c r="A1" s="69" t="s">
        <v>273</v>
      </c>
      <c r="B1" s="70" t="s">
        <v>266</v>
      </c>
      <c r="C1" s="70"/>
      <c r="D1" s="71"/>
      <c r="E1" s="71"/>
      <c r="F1" s="70" t="s">
        <v>265</v>
      </c>
      <c r="G1" s="70"/>
      <c r="H1" s="71"/>
      <c r="I1" s="71"/>
      <c r="J1" s="71"/>
      <c r="K1" s="71"/>
      <c r="L1" s="71"/>
      <c r="M1" s="71"/>
      <c r="N1" s="70" t="s">
        <v>267</v>
      </c>
      <c r="O1" s="70"/>
      <c r="P1" s="71"/>
      <c r="Q1" s="71"/>
      <c r="R1" s="70" t="s">
        <v>268</v>
      </c>
      <c r="S1" s="70"/>
      <c r="T1" s="71"/>
      <c r="U1" s="71"/>
      <c r="V1" s="71"/>
      <c r="W1" s="71"/>
      <c r="X1" s="70" t="s">
        <v>269</v>
      </c>
      <c r="Y1" s="70"/>
      <c r="Z1" s="71"/>
      <c r="AA1" s="71"/>
      <c r="AB1" s="70" t="s">
        <v>270</v>
      </c>
      <c r="AC1" s="70"/>
      <c r="AD1" s="71"/>
      <c r="AE1" s="71"/>
      <c r="AF1" s="71"/>
      <c r="AG1" s="71"/>
      <c r="AH1" s="71"/>
      <c r="AI1" s="71"/>
    </row>
    <row r="2" spans="1:35" x14ac:dyDescent="0.2">
      <c r="A2" s="69"/>
      <c r="B2" s="16">
        <v>500</v>
      </c>
      <c r="C2" s="16"/>
      <c r="D2" s="16">
        <v>800</v>
      </c>
      <c r="E2" s="16"/>
      <c r="F2" s="16">
        <v>500</v>
      </c>
      <c r="G2" s="16"/>
      <c r="H2" s="16">
        <v>600</v>
      </c>
      <c r="I2" s="16"/>
      <c r="J2" s="16">
        <v>700</v>
      </c>
      <c r="K2" s="16"/>
      <c r="L2" s="16">
        <v>800</v>
      </c>
      <c r="M2" s="16"/>
      <c r="N2" s="16">
        <v>600</v>
      </c>
      <c r="O2" s="16"/>
      <c r="P2" s="16">
        <v>800</v>
      </c>
      <c r="Q2" s="16"/>
      <c r="R2" s="16">
        <v>500</v>
      </c>
      <c r="S2" s="16"/>
      <c r="T2" s="16">
        <v>600</v>
      </c>
      <c r="U2" s="16"/>
      <c r="V2" s="16">
        <v>700</v>
      </c>
      <c r="W2" s="16"/>
      <c r="X2" s="16">
        <v>600</v>
      </c>
      <c r="Y2" s="16"/>
      <c r="Z2" s="16">
        <v>750</v>
      </c>
      <c r="AA2" s="16"/>
      <c r="AB2" s="16">
        <v>500</v>
      </c>
      <c r="AC2" s="16"/>
      <c r="AD2" s="16">
        <v>600</v>
      </c>
      <c r="AE2" s="16"/>
      <c r="AF2" s="16">
        <v>700</v>
      </c>
      <c r="AG2" s="16"/>
      <c r="AH2" s="16">
        <v>800</v>
      </c>
      <c r="AI2" s="71"/>
    </row>
    <row r="3" spans="1:35" x14ac:dyDescent="0.2">
      <c r="A3" s="69"/>
      <c r="B3" s="70" t="s">
        <v>271</v>
      </c>
      <c r="C3" s="70" t="s">
        <v>272</v>
      </c>
      <c r="D3" s="70" t="s">
        <v>271</v>
      </c>
      <c r="E3" s="70" t="s">
        <v>272</v>
      </c>
      <c r="F3" s="70" t="s">
        <v>271</v>
      </c>
      <c r="G3" s="70" t="s">
        <v>272</v>
      </c>
      <c r="H3" s="70" t="s">
        <v>271</v>
      </c>
      <c r="I3" s="70" t="s">
        <v>272</v>
      </c>
      <c r="J3" s="70" t="s">
        <v>271</v>
      </c>
      <c r="K3" s="70" t="s">
        <v>272</v>
      </c>
      <c r="L3" s="70" t="s">
        <v>271</v>
      </c>
      <c r="M3" s="70" t="s">
        <v>272</v>
      </c>
      <c r="N3" s="70" t="s">
        <v>271</v>
      </c>
      <c r="O3" s="70" t="s">
        <v>272</v>
      </c>
      <c r="P3" s="70" t="s">
        <v>271</v>
      </c>
      <c r="Q3" s="70" t="s">
        <v>272</v>
      </c>
      <c r="R3" s="70" t="s">
        <v>271</v>
      </c>
      <c r="S3" s="70" t="s">
        <v>272</v>
      </c>
      <c r="T3" s="70" t="s">
        <v>271</v>
      </c>
      <c r="U3" s="70" t="s">
        <v>272</v>
      </c>
      <c r="V3" s="70" t="s">
        <v>271</v>
      </c>
      <c r="W3" s="70" t="s">
        <v>272</v>
      </c>
      <c r="X3" s="70" t="s">
        <v>271</v>
      </c>
      <c r="Y3" s="70" t="s">
        <v>272</v>
      </c>
      <c r="Z3" s="70" t="s">
        <v>271</v>
      </c>
      <c r="AA3" s="70" t="s">
        <v>272</v>
      </c>
      <c r="AB3" s="70" t="s">
        <v>271</v>
      </c>
      <c r="AC3" s="70" t="s">
        <v>272</v>
      </c>
      <c r="AD3" s="70" t="s">
        <v>271</v>
      </c>
      <c r="AE3" s="70" t="s">
        <v>272</v>
      </c>
      <c r="AF3" s="70" t="s">
        <v>271</v>
      </c>
      <c r="AG3" s="70" t="s">
        <v>272</v>
      </c>
      <c r="AH3" s="70" t="s">
        <v>271</v>
      </c>
      <c r="AI3" s="70" t="s">
        <v>272</v>
      </c>
    </row>
    <row r="4" spans="1:35" ht="14.25" x14ac:dyDescent="0.2">
      <c r="A4" s="25" t="s">
        <v>25</v>
      </c>
      <c r="B4" s="71" t="str">
        <f>GFF!AR7</f>
        <v>&lt; 5</v>
      </c>
      <c r="C4" s="72">
        <f>PUF!Q7</f>
        <v>206.33333333333334</v>
      </c>
      <c r="D4" s="72" t="str">
        <f>GFF!AS7</f>
        <v>&lt; 8</v>
      </c>
      <c r="E4" s="72">
        <f>PUF!R7</f>
        <v>340.33333333333331</v>
      </c>
      <c r="F4" s="72">
        <f>GFF!AT7</f>
        <v>13.466666666666667</v>
      </c>
      <c r="G4" s="72">
        <f>PUF!S7</f>
        <v>158.33333333333334</v>
      </c>
      <c r="H4" s="72">
        <f>GFF!AU7</f>
        <v>6.8666666666666654</v>
      </c>
      <c r="I4" s="72">
        <f>PUF!T7</f>
        <v>773.33333333333337</v>
      </c>
      <c r="J4" s="72">
        <f>GFF!AV7</f>
        <v>21.466666666666669</v>
      </c>
      <c r="K4" s="72">
        <f>PUF!U7</f>
        <v>1833.3333333333333</v>
      </c>
      <c r="L4" s="72">
        <f>GFF!AW7</f>
        <v>6.2666666666666675</v>
      </c>
      <c r="M4" s="72">
        <f>PUF!V7</f>
        <v>850.33333333333337</v>
      </c>
      <c r="N4" s="72">
        <f>GFF!AX7</f>
        <v>27.466666666666669</v>
      </c>
      <c r="O4" s="72">
        <f>PUF!W7</f>
        <v>1183.3333333333333</v>
      </c>
      <c r="P4" s="72">
        <f>GFF!AY7</f>
        <v>11.466666666666667</v>
      </c>
      <c r="Q4" s="72">
        <f>PUF!X7</f>
        <v>845.33333333333337</v>
      </c>
      <c r="R4" s="71" t="str">
        <f>GFF!AZ7</f>
        <v>&lt; 6</v>
      </c>
      <c r="S4" s="71">
        <f>XAD!Y7</f>
        <v>1741.4</v>
      </c>
      <c r="T4" s="71" t="str">
        <f>GFF!BA7</f>
        <v>&lt; 8</v>
      </c>
      <c r="U4" s="71">
        <f>XAD!Z7</f>
        <v>1690.4</v>
      </c>
      <c r="V4" s="71" t="str">
        <f>GFF!BB7</f>
        <v>&lt; 7</v>
      </c>
      <c r="W4" s="71">
        <f>XAD!AA7</f>
        <v>1525.3999999999999</v>
      </c>
      <c r="X4" s="71" t="str">
        <f>GFF!BC7</f>
        <v>&lt; 7</v>
      </c>
      <c r="Y4" s="72">
        <f>XAD!AB7</f>
        <v>2008.4</v>
      </c>
      <c r="Z4" s="72">
        <f>GFF!BD7</f>
        <v>19.466666666666669</v>
      </c>
      <c r="AA4" s="72">
        <f>XAD!AC7</f>
        <v>7729.4</v>
      </c>
      <c r="AB4" s="72">
        <f>GFF!BE7</f>
        <v>23.466666666666669</v>
      </c>
      <c r="AC4" s="72">
        <f>XAD!AD7</f>
        <v>279865.39999999997</v>
      </c>
      <c r="AD4" s="72">
        <f>GFF!BF7</f>
        <v>19.466666666666669</v>
      </c>
      <c r="AE4" s="72">
        <f>XAD!AE7</f>
        <v>1585.4</v>
      </c>
      <c r="AF4" s="72">
        <f>GFF!BG7</f>
        <v>9.4666666666666668</v>
      </c>
      <c r="AG4" s="72">
        <f>XAD!AF7</f>
        <v>2353.4</v>
      </c>
      <c r="AH4" s="72">
        <f>GFF!BH7</f>
        <v>11.466666666666667</v>
      </c>
      <c r="AI4" s="72">
        <f>XAD!AG7</f>
        <v>2995.4</v>
      </c>
    </row>
    <row r="5" spans="1:35" ht="14.25" x14ac:dyDescent="0.2">
      <c r="A5" s="25" t="s">
        <v>24</v>
      </c>
      <c r="B5" s="71" t="str">
        <f>GFF!AR8</f>
        <v>&lt; 3</v>
      </c>
      <c r="C5" s="72">
        <f>PUF!Q8</f>
        <v>33</v>
      </c>
      <c r="D5" s="72" t="str">
        <f>GFF!AS8</f>
        <v>&lt; 2</v>
      </c>
      <c r="E5" s="72">
        <f>PUF!R8</f>
        <v>14</v>
      </c>
      <c r="F5" s="72" t="str">
        <f>GFF!AT8</f>
        <v>&lt; 3</v>
      </c>
      <c r="G5" s="72">
        <f>PUF!S8</f>
        <v>6.6</v>
      </c>
      <c r="H5" s="72" t="str">
        <f>GFF!AU8</f>
        <v>&lt; 2</v>
      </c>
      <c r="I5" s="72">
        <f>PUF!T8</f>
        <v>23</v>
      </c>
      <c r="J5" s="72">
        <f>GFF!AV8</f>
        <v>30</v>
      </c>
      <c r="K5" s="72">
        <f>PUF!U8</f>
        <v>940</v>
      </c>
      <c r="L5" s="72">
        <f>GFF!AW8</f>
        <v>5.8</v>
      </c>
      <c r="M5" s="72">
        <f>PUF!V8</f>
        <v>345</v>
      </c>
      <c r="N5" s="72">
        <f>GFF!AX8</f>
        <v>17.2</v>
      </c>
      <c r="O5" s="72">
        <f>PUF!W8</f>
        <v>537</v>
      </c>
      <c r="P5" s="72">
        <f>GFF!AY8</f>
        <v>13.8</v>
      </c>
      <c r="Q5" s="72">
        <f>PUF!X8</f>
        <v>239</v>
      </c>
      <c r="R5" s="71" t="str">
        <f>GFF!AZ8</f>
        <v>&lt; 3</v>
      </c>
      <c r="S5" s="71">
        <f>XAD!Y8</f>
        <v>66</v>
      </c>
      <c r="T5" s="71" t="str">
        <f>GFF!BA8</f>
        <v>&lt; 4 / 6</v>
      </c>
      <c r="U5" s="71">
        <f>XAD!Z8</f>
        <v>255</v>
      </c>
      <c r="V5" s="71" t="str">
        <f>GFF!BB8</f>
        <v>&lt; 3 /5,4</v>
      </c>
      <c r="W5" s="71">
        <f>XAD!AA8</f>
        <v>414</v>
      </c>
      <c r="X5" s="71" t="str">
        <f>GFF!BC8</f>
        <v>&lt; 3 / 4,1</v>
      </c>
      <c r="Y5" s="71">
        <f>XAD!AB8</f>
        <v>99</v>
      </c>
      <c r="Z5" s="71">
        <f>GFF!BD8</f>
        <v>14.2</v>
      </c>
      <c r="AA5" s="71">
        <f>XAD!AC8</f>
        <v>513</v>
      </c>
      <c r="AB5" s="71">
        <f>GFF!BE8</f>
        <v>42</v>
      </c>
      <c r="AC5" s="71">
        <f>XAD!AD8</f>
        <v>99300</v>
      </c>
      <c r="AD5" s="71">
        <f>GFF!BF8</f>
        <v>8.6</v>
      </c>
      <c r="AE5" s="71">
        <f>XAD!AE8</f>
        <v>213</v>
      </c>
      <c r="AF5" s="71">
        <f>GFF!BG8</f>
        <v>13</v>
      </c>
      <c r="AG5" s="71">
        <f>XAD!AF8</f>
        <v>411</v>
      </c>
      <c r="AH5" s="71">
        <f>GFF!BH8</f>
        <v>11.2</v>
      </c>
      <c r="AI5" s="71">
        <f>XAD!AG8</f>
        <v>483</v>
      </c>
    </row>
    <row r="6" spans="1:35" ht="14.25" x14ac:dyDescent="0.2">
      <c r="A6" s="25" t="s">
        <v>26</v>
      </c>
      <c r="B6" s="71" t="str">
        <f>GFF!AR9</f>
        <v>&lt; 2</v>
      </c>
      <c r="C6" s="72">
        <f>PUF!Q9</f>
        <v>5.4</v>
      </c>
      <c r="D6" s="72" t="str">
        <f>GFF!AS9</f>
        <v>&lt; 2</v>
      </c>
      <c r="E6" s="72">
        <f>PUF!R9</f>
        <v>3.7</v>
      </c>
      <c r="F6" s="72" t="str">
        <f>GFF!AT9</f>
        <v>&lt; 2</v>
      </c>
      <c r="G6" s="72">
        <f>PUF!S9</f>
        <v>4.7</v>
      </c>
      <c r="H6" s="72" t="str">
        <f>GFF!AU9</f>
        <v>&lt; 2</v>
      </c>
      <c r="I6" s="72">
        <f>PUF!T9</f>
        <v>7.4</v>
      </c>
      <c r="J6" s="72">
        <f>GFF!AV9</f>
        <v>10.6</v>
      </c>
      <c r="K6" s="72">
        <f>PUF!U9</f>
        <v>260</v>
      </c>
      <c r="L6" s="72" t="str">
        <f>GFF!AW9</f>
        <v>&lt; 2</v>
      </c>
      <c r="M6" s="72">
        <f>PUF!V9</f>
        <v>83</v>
      </c>
      <c r="N6" s="72" t="str">
        <f>GFF!AX9</f>
        <v>&lt; 2</v>
      </c>
      <c r="O6" s="72">
        <f>PUF!W9</f>
        <v>97</v>
      </c>
      <c r="P6" s="72" t="str">
        <f>GFF!AY9</f>
        <v>&lt; 2</v>
      </c>
      <c r="Q6" s="72">
        <f>PUF!X9</f>
        <v>61</v>
      </c>
      <c r="R6" s="71" t="str">
        <f>GFF!AZ9</f>
        <v>&lt; 2</v>
      </c>
      <c r="S6" s="71">
        <f>XAD!Y9</f>
        <v>201</v>
      </c>
      <c r="T6" s="71" t="str">
        <f>GFF!BA9</f>
        <v>&lt; 2</v>
      </c>
      <c r="U6" s="71">
        <f>XAD!Z9</f>
        <v>288</v>
      </c>
      <c r="V6" s="71" t="str">
        <f>GFF!BB9</f>
        <v>&lt; 2</v>
      </c>
      <c r="W6" s="71">
        <f>XAD!AA9</f>
        <v>177</v>
      </c>
      <c r="X6" s="71" t="str">
        <f>GFF!BC9</f>
        <v>&lt; 2</v>
      </c>
      <c r="Y6" s="71">
        <f>XAD!AB9</f>
        <v>162</v>
      </c>
      <c r="Z6" s="71">
        <f>GFF!BD9</f>
        <v>6.2</v>
      </c>
      <c r="AA6" s="71">
        <f>XAD!AC9</f>
        <v>270</v>
      </c>
      <c r="AB6" s="71">
        <f>GFF!BE9</f>
        <v>10.6</v>
      </c>
      <c r="AC6" s="71">
        <f>XAD!AD9</f>
        <v>1569</v>
      </c>
      <c r="AD6" s="71">
        <f>GFF!BF9</f>
        <v>5.8</v>
      </c>
      <c r="AE6" s="71">
        <f>XAD!AE9</f>
        <v>87</v>
      </c>
      <c r="AF6" s="71" t="str">
        <f>GFF!BG9</f>
        <v>&lt; 2</v>
      </c>
      <c r="AG6" s="71">
        <f>XAD!AF9</f>
        <v>117</v>
      </c>
      <c r="AH6" s="71">
        <f>GFF!BH9</f>
        <v>4.5999999999999996</v>
      </c>
      <c r="AI6" s="71">
        <f>XAD!AG9</f>
        <v>93</v>
      </c>
    </row>
    <row r="7" spans="1:35" ht="14.25" x14ac:dyDescent="0.2">
      <c r="A7" s="25" t="s">
        <v>27</v>
      </c>
      <c r="B7" s="71" t="str">
        <f>GFF!AR10</f>
        <v>&lt; 3</v>
      </c>
      <c r="C7" s="72">
        <f>PUF!Q10</f>
        <v>15</v>
      </c>
      <c r="D7" s="72" t="str">
        <f>GFF!AS10</f>
        <v>&lt; 3</v>
      </c>
      <c r="E7" s="72">
        <f>PUF!R10</f>
        <v>26</v>
      </c>
      <c r="F7" s="72" t="str">
        <f>GFF!AT10</f>
        <v>&lt; 3</v>
      </c>
      <c r="G7" s="72">
        <f>PUF!S10</f>
        <v>18.7</v>
      </c>
      <c r="H7" s="72" t="str">
        <f>GFF!AU10</f>
        <v>&lt; 3</v>
      </c>
      <c r="I7" s="72">
        <f>PUF!T10</f>
        <v>36</v>
      </c>
      <c r="J7" s="72">
        <f>GFF!AV10</f>
        <v>28</v>
      </c>
      <c r="K7" s="72">
        <f>PUF!U10</f>
        <v>8450</v>
      </c>
      <c r="L7" s="72" t="str">
        <f>GFF!AW10</f>
        <v>&lt; 3</v>
      </c>
      <c r="M7" s="72">
        <f>PUF!V10</f>
        <v>698</v>
      </c>
      <c r="N7" s="72">
        <f>GFF!AX10</f>
        <v>22</v>
      </c>
      <c r="O7" s="72">
        <f>PUF!W10</f>
        <v>1060</v>
      </c>
      <c r="P7" s="72" t="str">
        <f>GFF!AY10</f>
        <v>&lt; 3</v>
      </c>
      <c r="Q7" s="72">
        <f>PUF!X10</f>
        <v>375</v>
      </c>
      <c r="R7" s="71" t="str">
        <f>GFF!AZ10</f>
        <v>&lt; 3</v>
      </c>
      <c r="S7" s="71">
        <f>XAD!Y10</f>
        <v>561</v>
      </c>
      <c r="T7" s="71" t="str">
        <f>GFF!BA10</f>
        <v>&lt; 3</v>
      </c>
      <c r="U7" s="71">
        <f>XAD!Z10</f>
        <v>864</v>
      </c>
      <c r="V7" s="71" t="str">
        <f>GFF!BB10</f>
        <v>&lt; 3</v>
      </c>
      <c r="W7" s="71">
        <f>XAD!AA10</f>
        <v>519</v>
      </c>
      <c r="X7" s="71" t="str">
        <f>GFF!BC10</f>
        <v>&lt; 3</v>
      </c>
      <c r="Y7" s="71">
        <f>XAD!AB10</f>
        <v>483</v>
      </c>
      <c r="Z7" s="71">
        <f>GFF!BD10</f>
        <v>13.8</v>
      </c>
      <c r="AA7" s="71">
        <f>XAD!AC10</f>
        <v>1053</v>
      </c>
      <c r="AB7" s="71">
        <f>GFF!BE10</f>
        <v>68</v>
      </c>
      <c r="AC7" s="71">
        <f>XAD!AD10</f>
        <v>17820</v>
      </c>
      <c r="AD7" s="71">
        <f>GFF!BF10</f>
        <v>15.6</v>
      </c>
      <c r="AE7" s="71">
        <f>XAD!AE10</f>
        <v>249</v>
      </c>
      <c r="AF7" s="71">
        <f>GFF!BG10</f>
        <v>9.4</v>
      </c>
      <c r="AG7" s="71">
        <f>XAD!AF10</f>
        <v>360</v>
      </c>
      <c r="AH7" s="71">
        <f>GFF!BH10</f>
        <v>7.8</v>
      </c>
      <c r="AI7" s="71">
        <f>XAD!AG10</f>
        <v>306</v>
      </c>
    </row>
    <row r="8" spans="1:35" ht="14.25" x14ac:dyDescent="0.2">
      <c r="A8" s="25" t="s">
        <v>28</v>
      </c>
      <c r="B8" s="71" t="str">
        <f>GFF!AR11</f>
        <v>&lt; 6</v>
      </c>
      <c r="C8" s="72">
        <f>PUF!Q11</f>
        <v>65.933333333333337</v>
      </c>
      <c r="D8" s="72" t="str">
        <f>GFF!AS11</f>
        <v>&lt; 6</v>
      </c>
      <c r="E8" s="72">
        <f>PUF!R11</f>
        <v>33.933333333333337</v>
      </c>
      <c r="F8" s="72" t="str">
        <f>GFF!AT11</f>
        <v>&lt; 6</v>
      </c>
      <c r="G8" s="72">
        <f>PUF!S11</f>
        <v>59.933333333333337</v>
      </c>
      <c r="H8" s="72" t="str">
        <f>GFF!AU11</f>
        <v>&lt; 6</v>
      </c>
      <c r="I8" s="72">
        <f>PUF!T11</f>
        <v>75.933333333333337</v>
      </c>
      <c r="J8" s="72">
        <f>GFF!AV11</f>
        <v>136</v>
      </c>
      <c r="K8" s="72">
        <f>PUF!U11</f>
        <v>11891.933333333332</v>
      </c>
      <c r="L8" s="72">
        <f>GFF!AW11</f>
        <v>26</v>
      </c>
      <c r="M8" s="72">
        <f>PUF!V11</f>
        <v>388.93333333333334</v>
      </c>
      <c r="N8" s="72">
        <f>GFF!AX11</f>
        <v>106</v>
      </c>
      <c r="O8" s="72">
        <f>PUF!W11</f>
        <v>921.93333333333328</v>
      </c>
      <c r="P8" s="72">
        <f>GFF!AY11</f>
        <v>30</v>
      </c>
      <c r="Q8" s="72">
        <f>PUF!X11</f>
        <v>416.93333333333334</v>
      </c>
      <c r="R8" s="71" t="str">
        <f>GFF!AZ11</f>
        <v>&lt; 6</v>
      </c>
      <c r="S8" s="71">
        <f>XAD!Y11</f>
        <v>861</v>
      </c>
      <c r="T8" s="71" t="str">
        <f>GFF!BA11</f>
        <v>&lt; 6</v>
      </c>
      <c r="U8" s="71">
        <f>XAD!Z11</f>
        <v>1263</v>
      </c>
      <c r="V8" s="71" t="str">
        <f>GFF!BB11</f>
        <v>&lt; 6</v>
      </c>
      <c r="W8" s="71">
        <f>XAD!AA11</f>
        <v>906</v>
      </c>
      <c r="X8" s="71" t="str">
        <f>GFF!BC11</f>
        <v>&lt; 6</v>
      </c>
      <c r="Y8" s="71">
        <f>XAD!AB11</f>
        <v>795</v>
      </c>
      <c r="Z8" s="71">
        <f>GFF!BD11</f>
        <v>42</v>
      </c>
      <c r="AA8" s="71">
        <f>XAD!AC11</f>
        <v>2271</v>
      </c>
      <c r="AB8" s="71">
        <f>GFF!BE11</f>
        <v>4500</v>
      </c>
      <c r="AC8" s="71">
        <f>XAD!AD11</f>
        <v>126288</v>
      </c>
      <c r="AD8" s="71">
        <f>GFF!BF11</f>
        <v>72</v>
      </c>
      <c r="AE8" s="71">
        <f>XAD!AE11</f>
        <v>1911</v>
      </c>
      <c r="AF8" s="71">
        <f>GFF!BG11</f>
        <v>24</v>
      </c>
      <c r="AG8" s="71">
        <f>XAD!AF11</f>
        <v>555</v>
      </c>
      <c r="AH8" s="71">
        <f>GFF!BH11</f>
        <v>28</v>
      </c>
      <c r="AI8" s="71">
        <f>XAD!AG11</f>
        <v>675</v>
      </c>
    </row>
    <row r="9" spans="1:35" ht="14.25" x14ac:dyDescent="0.2">
      <c r="A9" s="25" t="s">
        <v>29</v>
      </c>
      <c r="B9" s="71" t="str">
        <f>GFF!AR12</f>
        <v>&lt; 1</v>
      </c>
      <c r="C9" s="71">
        <f>PUF!Q12</f>
        <v>6.5</v>
      </c>
      <c r="D9" s="71" t="str">
        <f>GFF!AS12</f>
        <v>&lt; 1</v>
      </c>
      <c r="E9" s="71">
        <f>PUF!R12</f>
        <v>1.5</v>
      </c>
      <c r="F9" s="71" t="str">
        <f>GFF!AT12</f>
        <v>&lt; 1</v>
      </c>
      <c r="G9" s="71">
        <f>PUF!S12</f>
        <v>4.8</v>
      </c>
      <c r="H9" s="71" t="str">
        <f>GFF!AU12</f>
        <v>&lt; 1</v>
      </c>
      <c r="I9" s="71">
        <f>PUF!T12</f>
        <v>4</v>
      </c>
      <c r="J9" s="71">
        <f>GFF!AV12</f>
        <v>5.6</v>
      </c>
      <c r="K9" s="71">
        <f>PUF!U12</f>
        <v>1010</v>
      </c>
      <c r="L9" s="71" t="str">
        <f>GFF!AW12</f>
        <v>&lt; 2</v>
      </c>
      <c r="M9" s="71">
        <f>PUF!V12</f>
        <v>48</v>
      </c>
      <c r="N9" s="71" t="str">
        <f>GFF!AX12</f>
        <v>&lt; 2</v>
      </c>
      <c r="O9" s="71">
        <f>PUF!W12</f>
        <v>105</v>
      </c>
      <c r="P9" s="71" t="str">
        <f>GFF!AY12</f>
        <v>&lt; 1</v>
      </c>
      <c r="Q9" s="71">
        <f>PUF!X12</f>
        <v>48</v>
      </c>
      <c r="R9" s="71" t="str">
        <f>GFF!AZ12</f>
        <v>&lt; 1</v>
      </c>
      <c r="S9" s="71">
        <f>XAD!Y12</f>
        <v>51</v>
      </c>
      <c r="T9" s="71" t="str">
        <f>GFF!BA12</f>
        <v>&lt; 1</v>
      </c>
      <c r="U9" s="71">
        <f>XAD!Z12</f>
        <v>285</v>
      </c>
      <c r="V9" s="71" t="str">
        <f>GFF!BB12</f>
        <v>&lt; 1</v>
      </c>
      <c r="W9" s="71">
        <f>XAD!AA12</f>
        <v>48</v>
      </c>
      <c r="X9" s="71" t="str">
        <f>GFF!BC12</f>
        <v>&lt; 1</v>
      </c>
      <c r="Y9" s="71">
        <f>XAD!AB12</f>
        <v>21.6</v>
      </c>
      <c r="Z9" s="71" t="str">
        <f>GFF!BD12</f>
        <v>&lt; 1</v>
      </c>
      <c r="AA9" s="71">
        <f>XAD!AC12</f>
        <v>132</v>
      </c>
      <c r="AB9" s="71">
        <f>GFF!BE12</f>
        <v>280</v>
      </c>
      <c r="AC9" s="71">
        <f>XAD!AD12</f>
        <v>10530</v>
      </c>
      <c r="AD9" s="71">
        <f>GFF!BF12</f>
        <v>3</v>
      </c>
      <c r="AE9" s="71">
        <f>XAD!AE12</f>
        <v>51</v>
      </c>
      <c r="AF9" s="71" t="str">
        <f>GFF!BG12</f>
        <v>&lt; 1</v>
      </c>
      <c r="AG9" s="71">
        <f>XAD!AF12</f>
        <v>18.299999999999997</v>
      </c>
      <c r="AH9" s="71" t="str">
        <f>GFF!BH12</f>
        <v>&lt; 1</v>
      </c>
      <c r="AI9" s="71">
        <f>XAD!AG12</f>
        <v>59.099999999999994</v>
      </c>
    </row>
    <row r="10" spans="1:35" ht="14.25" x14ac:dyDescent="0.2">
      <c r="A10" s="25" t="s">
        <v>30</v>
      </c>
      <c r="B10" s="71" t="str">
        <f>GFF!AR13</f>
        <v>&lt; 2</v>
      </c>
      <c r="C10" s="71">
        <f>PUF!Q13</f>
        <v>82</v>
      </c>
      <c r="D10" s="71" t="str">
        <f>GFF!AS13</f>
        <v>&lt; 2</v>
      </c>
      <c r="E10" s="71">
        <f>PUF!R13</f>
        <v>34</v>
      </c>
      <c r="F10" s="71">
        <f>GFF!AT13</f>
        <v>15.2</v>
      </c>
      <c r="G10" s="71">
        <f>PUF!S13</f>
        <v>17</v>
      </c>
      <c r="H10" s="71" t="str">
        <f>GFF!AU13</f>
        <v>&lt; 2</v>
      </c>
      <c r="I10" s="71">
        <f>PUF!T13</f>
        <v>22</v>
      </c>
      <c r="J10" s="71">
        <f>GFF!AV13</f>
        <v>1432</v>
      </c>
      <c r="K10" s="71">
        <f>PUF!U13</f>
        <v>8180</v>
      </c>
      <c r="L10" s="71">
        <f>GFF!AW13</f>
        <v>90</v>
      </c>
      <c r="M10" s="71">
        <f>PUF!V13</f>
        <v>863</v>
      </c>
      <c r="N10" s="71">
        <f>GFF!AX13</f>
        <v>422</v>
      </c>
      <c r="O10" s="71">
        <f>PUF!W13</f>
        <v>322</v>
      </c>
      <c r="P10" s="71">
        <f>GFF!AY13</f>
        <v>76</v>
      </c>
      <c r="Q10" s="71">
        <f>PUF!X13</f>
        <v>340</v>
      </c>
      <c r="R10" s="71" t="str">
        <f>GFF!AZ13</f>
        <v>&lt; 2</v>
      </c>
      <c r="S10" s="71">
        <f>XAD!Y13</f>
        <v>108</v>
      </c>
      <c r="T10" s="71" t="str">
        <f>GFF!BA13</f>
        <v>&lt; 2</v>
      </c>
      <c r="U10" s="71">
        <f>XAD!Z13</f>
        <v>153</v>
      </c>
      <c r="V10" s="71" t="str">
        <f>GFF!BB13</f>
        <v>&lt; 2</v>
      </c>
      <c r="W10" s="71">
        <f>XAD!AA13</f>
        <v>120</v>
      </c>
      <c r="X10" s="71">
        <f>GFF!BC13</f>
        <v>152</v>
      </c>
      <c r="Y10" s="71">
        <f>XAD!AB13</f>
        <v>327</v>
      </c>
      <c r="Z10" s="71">
        <f>GFF!BD13</f>
        <v>28</v>
      </c>
      <c r="AA10" s="71">
        <f>XAD!AC13</f>
        <v>705</v>
      </c>
      <c r="AB10" s="71">
        <f>GFF!BE13</f>
        <v>27200</v>
      </c>
      <c r="AC10" s="71">
        <f>XAD!AD13</f>
        <v>4590</v>
      </c>
      <c r="AD10" s="71">
        <f>GFF!BF13</f>
        <v>3660</v>
      </c>
      <c r="AE10" s="71">
        <f>XAD!AE13</f>
        <v>21870</v>
      </c>
      <c r="AF10" s="71">
        <f>GFF!BG13</f>
        <v>42</v>
      </c>
      <c r="AG10" s="71">
        <f>XAD!AF13</f>
        <v>744</v>
      </c>
      <c r="AH10" s="71">
        <f>GFF!BH13</f>
        <v>50</v>
      </c>
      <c r="AI10" s="71">
        <f>XAD!AG13</f>
        <v>3207</v>
      </c>
    </row>
    <row r="11" spans="1:35" ht="14.25" x14ac:dyDescent="0.2">
      <c r="A11" s="25" t="s">
        <v>31</v>
      </c>
      <c r="B11" s="71" t="str">
        <f>GFF!AR14</f>
        <v>&lt; 2</v>
      </c>
      <c r="C11" s="71">
        <f>PUF!Q14</f>
        <v>133</v>
      </c>
      <c r="D11" s="71" t="str">
        <f>GFF!AS14</f>
        <v>&lt; 2</v>
      </c>
      <c r="E11" s="71">
        <f>PUF!R14</f>
        <v>52</v>
      </c>
      <c r="F11" s="71">
        <f>GFF!AT14</f>
        <v>19.8</v>
      </c>
      <c r="G11" s="71">
        <f>PUF!S14</f>
        <v>16</v>
      </c>
      <c r="H11" s="71">
        <f>GFF!AU14</f>
        <v>6.4</v>
      </c>
      <c r="I11" s="71">
        <f>PUF!T14</f>
        <v>40</v>
      </c>
      <c r="J11" s="71">
        <f>GFF!AV14</f>
        <v>2280</v>
      </c>
      <c r="K11" s="71">
        <f>PUF!U14</f>
        <v>11700</v>
      </c>
      <c r="L11" s="71">
        <f>GFF!AW14</f>
        <v>148</v>
      </c>
      <c r="M11" s="71">
        <f>PUF!V14</f>
        <v>1560</v>
      </c>
      <c r="N11" s="71">
        <f>GFF!AX14</f>
        <v>310</v>
      </c>
      <c r="O11" s="71">
        <f>PUF!W14</f>
        <v>234</v>
      </c>
      <c r="P11" s="71">
        <f>GFF!AY14</f>
        <v>60</v>
      </c>
      <c r="Q11" s="71">
        <f>PUF!X14</f>
        <v>143</v>
      </c>
      <c r="R11" s="71" t="str">
        <f>GFF!AZ14</f>
        <v>&lt; 3</v>
      </c>
      <c r="S11" s="71">
        <f>XAD!Y14</f>
        <v>45</v>
      </c>
      <c r="T11" s="71" t="str">
        <f>GFF!BA14</f>
        <v>&lt; 2</v>
      </c>
      <c r="U11" s="71">
        <f>XAD!Z14</f>
        <v>72</v>
      </c>
      <c r="V11" s="71" t="str">
        <f>GFF!BB14</f>
        <v>&lt; 2</v>
      </c>
      <c r="W11" s="71">
        <f>XAD!AA14</f>
        <v>51</v>
      </c>
      <c r="X11" s="71">
        <f>GFF!BC14</f>
        <v>146</v>
      </c>
      <c r="Y11" s="71">
        <f>XAD!AB14</f>
        <v>210</v>
      </c>
      <c r="Z11" s="71">
        <f>GFF!BD14</f>
        <v>9.6</v>
      </c>
      <c r="AA11" s="71">
        <f>XAD!AC14</f>
        <v>432</v>
      </c>
      <c r="AB11" s="71">
        <f>GFF!BE14</f>
        <v>28600</v>
      </c>
      <c r="AC11" s="71">
        <f>XAD!AD14</f>
        <v>3840</v>
      </c>
      <c r="AD11" s="71">
        <f>GFF!BF14</f>
        <v>2360</v>
      </c>
      <c r="AE11" s="71">
        <f>XAD!AE14</f>
        <v>14130</v>
      </c>
      <c r="AF11" s="71">
        <f>GFF!BG14</f>
        <v>24</v>
      </c>
      <c r="AG11" s="71">
        <f>XAD!AF14</f>
        <v>435</v>
      </c>
      <c r="AH11" s="71">
        <f>GFF!BH14</f>
        <v>20</v>
      </c>
      <c r="AI11" s="71">
        <f>XAD!AG14</f>
        <v>1905</v>
      </c>
    </row>
    <row r="12" spans="1:35" ht="14.25" x14ac:dyDescent="0.2">
      <c r="A12" s="25" t="s">
        <v>32</v>
      </c>
      <c r="B12" s="71" t="str">
        <f>GFF!AR15</f>
        <v>&lt; 1</v>
      </c>
      <c r="C12" s="71">
        <f>PUF!Q15</f>
        <v>1.5</v>
      </c>
      <c r="D12" s="71" t="str">
        <f>GFF!AS15</f>
        <v>&lt; 1</v>
      </c>
      <c r="E12" s="71" t="str">
        <f>PUF!R15</f>
        <v>&lt; 1</v>
      </c>
      <c r="F12" s="71" t="str">
        <f>GFF!AT15</f>
        <v>&lt; 1</v>
      </c>
      <c r="G12" s="71" t="str">
        <f>PUF!S15</f>
        <v>&lt; 1</v>
      </c>
      <c r="H12" s="71" t="str">
        <f>GFF!AU15</f>
        <v>&lt; 1</v>
      </c>
      <c r="I12" s="71" t="str">
        <f>PUF!T15</f>
        <v>&lt; 1</v>
      </c>
      <c r="J12" s="71">
        <f>GFF!AV15</f>
        <v>362</v>
      </c>
      <c r="K12" s="71">
        <f>PUF!U15</f>
        <v>21</v>
      </c>
      <c r="L12" s="71">
        <f>GFF!AW15</f>
        <v>54</v>
      </c>
      <c r="M12" s="71">
        <f>PUF!V15</f>
        <v>11</v>
      </c>
      <c r="N12" s="71">
        <f>GFF!AX15</f>
        <v>8.4</v>
      </c>
      <c r="O12" s="71" t="str">
        <f>PUF!W15</f>
        <v>&lt; 1</v>
      </c>
      <c r="P12" s="71">
        <f>GFF!AY15</f>
        <v>15.8</v>
      </c>
      <c r="Q12" s="71" t="str">
        <f>PUF!X15</f>
        <v>&lt; 1</v>
      </c>
      <c r="R12" s="71" t="str">
        <f>GFF!AZ15</f>
        <v>&lt; 1</v>
      </c>
      <c r="S12" s="71" t="str">
        <f>XAD!Y15</f>
        <v>&lt; 1</v>
      </c>
      <c r="T12" s="71" t="str">
        <f>GFF!BA15</f>
        <v>&lt; 1</v>
      </c>
      <c r="U12" s="71" t="str">
        <f>XAD!Z15</f>
        <v>&lt; 1</v>
      </c>
      <c r="V12" s="71" t="str">
        <f>GFF!BB15</f>
        <v>&lt; 1</v>
      </c>
      <c r="W12" s="71">
        <f>XAD!AA15</f>
        <v>8.6999999999999993</v>
      </c>
      <c r="X12" s="71">
        <f>GFF!BC15</f>
        <v>84</v>
      </c>
      <c r="Y12" s="71">
        <f>XAD!AB15</f>
        <v>12</v>
      </c>
      <c r="Z12" s="71">
        <f>GFF!BD15</f>
        <v>130</v>
      </c>
      <c r="AA12" s="71">
        <f>XAD!AC15</f>
        <v>25.5</v>
      </c>
      <c r="AB12" s="71">
        <f>GFF!BE15</f>
        <v>4360</v>
      </c>
      <c r="AC12" s="71">
        <f>XAD!AD15</f>
        <v>9.8999999999999986</v>
      </c>
      <c r="AD12" s="71">
        <f>GFF!BF15</f>
        <v>392</v>
      </c>
      <c r="AE12" s="71">
        <f>XAD!AE15</f>
        <v>36</v>
      </c>
      <c r="AF12" s="71">
        <f>GFF!BG15</f>
        <v>14.8</v>
      </c>
      <c r="AG12" s="71">
        <f>XAD!AF15</f>
        <v>12.600000000000001</v>
      </c>
      <c r="AH12" s="71">
        <f>GFF!BH15</f>
        <v>7.8</v>
      </c>
      <c r="AI12" s="71">
        <f>XAD!AG15</f>
        <v>36</v>
      </c>
    </row>
    <row r="13" spans="1:35" ht="14.25" x14ac:dyDescent="0.2">
      <c r="A13" s="25" t="s">
        <v>33</v>
      </c>
      <c r="B13" s="71" t="str">
        <f>GFF!AR16</f>
        <v>&lt; 2</v>
      </c>
      <c r="C13" s="71">
        <f>PUF!Q16</f>
        <v>6.9</v>
      </c>
      <c r="D13" s="71" t="str">
        <f>GFF!AS16</f>
        <v>&lt; 2</v>
      </c>
      <c r="E13" s="71">
        <f>PUF!R16</f>
        <v>9.5</v>
      </c>
      <c r="F13" s="71" t="str">
        <f>GFF!AT16</f>
        <v>&lt; 1</v>
      </c>
      <c r="G13" s="71">
        <f>PUF!S16</f>
        <v>1.8</v>
      </c>
      <c r="H13" s="71" t="str">
        <f>GFF!AU16</f>
        <v>&lt; 1</v>
      </c>
      <c r="I13" s="71">
        <f>PUF!T16</f>
        <v>1.9</v>
      </c>
      <c r="J13" s="71">
        <f>GFF!AV16</f>
        <v>284</v>
      </c>
      <c r="K13" s="71">
        <f>PUF!U16</f>
        <v>26</v>
      </c>
      <c r="L13" s="71">
        <f>GFF!AW16</f>
        <v>104</v>
      </c>
      <c r="M13" s="71">
        <f>PUF!V16</f>
        <v>17</v>
      </c>
      <c r="N13" s="71">
        <f>GFF!AX16</f>
        <v>19.600000000000001</v>
      </c>
      <c r="O13" s="71" t="str">
        <f>PUF!W16</f>
        <v>&lt; 1</v>
      </c>
      <c r="P13" s="71">
        <f>GFF!AY16</f>
        <v>36</v>
      </c>
      <c r="Q13" s="71">
        <f>PUF!X16</f>
        <v>2.8</v>
      </c>
      <c r="R13" s="71" t="str">
        <f>GFF!AZ16</f>
        <v>&lt; 1</v>
      </c>
      <c r="S13" s="71">
        <f>XAD!Y16</f>
        <v>8.6999999999999993</v>
      </c>
      <c r="T13" s="71" t="str">
        <f>GFF!BA16</f>
        <v>&lt; 1</v>
      </c>
      <c r="U13" s="71">
        <f>XAD!Z16</f>
        <v>10.8</v>
      </c>
      <c r="V13" s="71" t="str">
        <f>GFF!BB16</f>
        <v>&lt; 1</v>
      </c>
      <c r="W13" s="71">
        <f>XAD!AA16</f>
        <v>36</v>
      </c>
      <c r="X13" s="71">
        <f>GFF!BC16</f>
        <v>254</v>
      </c>
      <c r="Y13" s="71">
        <f>XAD!AB16</f>
        <v>54</v>
      </c>
      <c r="Z13" s="71">
        <f>GFF!BD16</f>
        <v>358</v>
      </c>
      <c r="AA13" s="71">
        <f>XAD!AC16</f>
        <v>123</v>
      </c>
      <c r="AB13" s="71">
        <f>GFF!BE16</f>
        <v>5400</v>
      </c>
      <c r="AC13" s="71">
        <f>XAD!AD16</f>
        <v>18.899999999999999</v>
      </c>
      <c r="AD13" s="71">
        <f>GFF!BF16</f>
        <v>800</v>
      </c>
      <c r="AE13" s="71">
        <f>XAD!AE16</f>
        <v>78</v>
      </c>
      <c r="AF13" s="71">
        <f>GFF!BG16</f>
        <v>104</v>
      </c>
      <c r="AG13" s="71">
        <f>XAD!AF16</f>
        <v>42</v>
      </c>
      <c r="AH13" s="71">
        <f>GFF!BH16</f>
        <v>170</v>
      </c>
      <c r="AI13" s="71">
        <f>XAD!AG16</f>
        <v>84</v>
      </c>
    </row>
    <row r="14" spans="1:35" ht="14.25" x14ac:dyDescent="0.2">
      <c r="A14" s="25" t="s">
        <v>34</v>
      </c>
      <c r="B14" s="71" t="str">
        <f>GFF!AR17</f>
        <v>&lt; 1</v>
      </c>
      <c r="C14" s="71" t="str">
        <f>PUF!Q17</f>
        <v>&lt; 1</v>
      </c>
      <c r="D14" s="71" t="str">
        <f>GFF!AS17</f>
        <v>&lt; 2</v>
      </c>
      <c r="E14" s="71" t="str">
        <f>PUF!R17</f>
        <v>&lt; 1</v>
      </c>
      <c r="F14" s="71" t="str">
        <f>GFF!AT17</f>
        <v>&lt; 1</v>
      </c>
      <c r="G14" s="71" t="str">
        <f>PUF!S17</f>
        <v>&lt; 1</v>
      </c>
      <c r="H14" s="71" t="str">
        <f>GFF!AU17</f>
        <v>&lt; 1</v>
      </c>
      <c r="I14" s="71" t="str">
        <f>PUF!T17</f>
        <v>&lt; 1</v>
      </c>
      <c r="J14" s="71">
        <f>GFF!AV17</f>
        <v>114</v>
      </c>
      <c r="K14" s="71" t="str">
        <f>PUF!U17</f>
        <v>&lt; 1</v>
      </c>
      <c r="L14" s="71">
        <f>GFF!AW17</f>
        <v>38</v>
      </c>
      <c r="M14" s="71" t="str">
        <f>PUF!V17</f>
        <v>&lt; 1</v>
      </c>
      <c r="N14" s="71" t="str">
        <f>GFF!AX17</f>
        <v>&lt; 2</v>
      </c>
      <c r="O14" s="71" t="str">
        <f>PUF!W17</f>
        <v>&lt; 1</v>
      </c>
      <c r="P14" s="71">
        <f>GFF!AY17</f>
        <v>24</v>
      </c>
      <c r="Q14" s="71" t="str">
        <f>PUF!X17</f>
        <v>&lt; 1</v>
      </c>
      <c r="R14" s="71" t="str">
        <f>GFF!AZ17</f>
        <v>&lt; 1</v>
      </c>
      <c r="S14" s="71">
        <f>XAD!Y17</f>
        <v>5.6999999999999993</v>
      </c>
      <c r="T14" s="71" t="str">
        <f>GFF!BA17</f>
        <v>&lt; 1</v>
      </c>
      <c r="U14" s="71">
        <f>XAD!Z17</f>
        <v>20.399999999999999</v>
      </c>
      <c r="V14" s="71" t="str">
        <f>GFF!BB17</f>
        <v>&lt; 1</v>
      </c>
      <c r="W14" s="71">
        <f>XAD!AA17</f>
        <v>8.3999999999999986</v>
      </c>
      <c r="X14" s="71">
        <f>GFF!BC17</f>
        <v>36</v>
      </c>
      <c r="Y14" s="71">
        <f>XAD!AB17</f>
        <v>6.8999999999999995</v>
      </c>
      <c r="Z14" s="71">
        <f>GFF!BD17</f>
        <v>144</v>
      </c>
      <c r="AA14" s="71">
        <f>XAD!AC17</f>
        <v>9.6000000000000014</v>
      </c>
      <c r="AB14" s="71">
        <f>GFF!BE17</f>
        <v>6760</v>
      </c>
      <c r="AC14" s="71">
        <f>XAD!AD17</f>
        <v>6.8999999999999995</v>
      </c>
      <c r="AD14" s="71">
        <f>GFF!BF17</f>
        <v>386</v>
      </c>
      <c r="AE14" s="71" t="str">
        <f>XAD!AE17</f>
        <v>&lt; 1</v>
      </c>
      <c r="AF14" s="71">
        <f>GFF!BG17</f>
        <v>32</v>
      </c>
      <c r="AG14" s="71" t="str">
        <f>XAD!AF17</f>
        <v>&lt; 1</v>
      </c>
      <c r="AH14" s="71">
        <f>GFF!BH17</f>
        <v>246</v>
      </c>
      <c r="AI14" s="71" t="str">
        <f>XAD!AG17</f>
        <v>&lt; 1</v>
      </c>
    </row>
    <row r="15" spans="1:35" ht="14.25" x14ac:dyDescent="0.2">
      <c r="A15" s="25" t="s">
        <v>35</v>
      </c>
      <c r="B15" s="71" t="str">
        <f>GFF!AR18</f>
        <v>&lt; 1</v>
      </c>
      <c r="C15" s="71" t="str">
        <f>PUF!Q18</f>
        <v>&lt; 1</v>
      </c>
      <c r="D15" s="71" t="str">
        <f>GFF!AS18</f>
        <v>&lt; 1</v>
      </c>
      <c r="E15" s="71" t="str">
        <f>PUF!R18</f>
        <v>&lt; 1</v>
      </c>
      <c r="F15" s="71" t="str">
        <f>GFF!AT18</f>
        <v>&lt; 1</v>
      </c>
      <c r="G15" s="71" t="str">
        <f>PUF!S18</f>
        <v>&lt; 1</v>
      </c>
      <c r="H15" s="71" t="str">
        <f>GFF!AU18</f>
        <v>&lt; 1</v>
      </c>
      <c r="I15" s="71" t="str">
        <f>PUF!T18</f>
        <v>&lt; 1</v>
      </c>
      <c r="J15" s="71">
        <f>GFF!AV18</f>
        <v>68</v>
      </c>
      <c r="K15" s="71" t="str">
        <f>PUF!U18</f>
        <v>&lt; 1</v>
      </c>
      <c r="L15" s="71">
        <f>GFF!AW18</f>
        <v>24</v>
      </c>
      <c r="M15" s="71" t="str">
        <f>PUF!V18</f>
        <v>&lt; 1</v>
      </c>
      <c r="N15" s="71" t="str">
        <f>GFF!AX18</f>
        <v>&lt; 1</v>
      </c>
      <c r="O15" s="71" t="str">
        <f>PUF!W18</f>
        <v>&lt; 1</v>
      </c>
      <c r="P15" s="71">
        <f>GFF!AY18</f>
        <v>9.4</v>
      </c>
      <c r="Q15" s="71" t="str">
        <f>PUF!X18</f>
        <v>&lt; 1</v>
      </c>
      <c r="R15" s="71" t="str">
        <f>GFF!AZ18</f>
        <v>&lt; 1</v>
      </c>
      <c r="S15" s="71" t="str">
        <f>XAD!Y18</f>
        <v>&lt; 1</v>
      </c>
      <c r="T15" s="71" t="str">
        <f>GFF!BA18</f>
        <v>&lt; 1</v>
      </c>
      <c r="U15" s="71">
        <f>XAD!Z18</f>
        <v>12</v>
      </c>
      <c r="V15" s="71" t="str">
        <f>GFF!BB18</f>
        <v>&lt; 1</v>
      </c>
      <c r="W15" s="71" t="str">
        <f>XAD!AA18</f>
        <v>&lt; 1</v>
      </c>
      <c r="X15" s="71">
        <f>GFF!BC18</f>
        <v>11.4</v>
      </c>
      <c r="Y15" s="71" t="str">
        <f>XAD!AB18</f>
        <v>&lt; 1</v>
      </c>
      <c r="Z15" s="71">
        <f>GFF!BD18</f>
        <v>18</v>
      </c>
      <c r="AA15" s="71" t="str">
        <f>XAD!AC18</f>
        <v>&lt; 2</v>
      </c>
      <c r="AB15" s="71">
        <f>GFF!BE18</f>
        <v>2920</v>
      </c>
      <c r="AC15" s="71">
        <f>XAD!AD18</f>
        <v>5.0999999999999996</v>
      </c>
      <c r="AD15" s="71">
        <f>GFF!BF18</f>
        <v>122</v>
      </c>
      <c r="AE15" s="71" t="str">
        <f>XAD!AE18</f>
        <v>&lt; 1</v>
      </c>
      <c r="AF15" s="71">
        <f>GFF!BG18</f>
        <v>7.8</v>
      </c>
      <c r="AG15" s="71" t="str">
        <f>XAD!AF18</f>
        <v>&lt; 1</v>
      </c>
      <c r="AH15" s="71">
        <f>GFF!BH18</f>
        <v>50</v>
      </c>
      <c r="AI15" s="71" t="str">
        <f>XAD!AG18</f>
        <v>&lt; 1</v>
      </c>
    </row>
    <row r="16" spans="1:35" ht="14.25" x14ac:dyDescent="0.2">
      <c r="A16" s="25" t="s">
        <v>36</v>
      </c>
      <c r="B16" s="71" t="str">
        <f>GFF!AR19</f>
        <v>&lt; 1</v>
      </c>
      <c r="C16" s="71" t="str">
        <f>PUF!Q19</f>
        <v>&lt; 1</v>
      </c>
      <c r="D16" s="71" t="str">
        <f>GFF!AS19</f>
        <v>&lt; 1</v>
      </c>
      <c r="E16" s="71" t="str">
        <f>PUF!R19</f>
        <v>&lt; 1</v>
      </c>
      <c r="F16" s="71" t="str">
        <f>GFF!AT19</f>
        <v>&lt; 1</v>
      </c>
      <c r="G16" s="71" t="str">
        <f>PUF!S19</f>
        <v>&lt; 1</v>
      </c>
      <c r="H16" s="71" t="str">
        <f>GFF!AU19</f>
        <v>&lt; 1</v>
      </c>
      <c r="I16" s="71" t="str">
        <f>PUF!T19</f>
        <v>&lt; 1</v>
      </c>
      <c r="J16" s="71">
        <f>GFF!AV19</f>
        <v>48</v>
      </c>
      <c r="K16" s="71" t="str">
        <f>PUF!U19</f>
        <v>&lt; 1</v>
      </c>
      <c r="L16" s="71">
        <f>GFF!AW19</f>
        <v>4.8</v>
      </c>
      <c r="M16" s="71" t="str">
        <f>PUF!V19</f>
        <v>&lt; 1</v>
      </c>
      <c r="N16" s="71" t="str">
        <f>GFF!AX19</f>
        <v>&lt; 1</v>
      </c>
      <c r="O16" s="71" t="str">
        <f>PUF!W19</f>
        <v>&lt; 1</v>
      </c>
      <c r="P16" s="71">
        <f>GFF!AY19</f>
        <v>9.8000000000000007</v>
      </c>
      <c r="Q16" s="71" t="str">
        <f>PUF!X19</f>
        <v>&lt; 1</v>
      </c>
      <c r="R16" s="71" t="str">
        <f>GFF!AZ19</f>
        <v>&lt; 1</v>
      </c>
      <c r="S16" s="71" t="str">
        <f>XAD!Y19</f>
        <v>&lt; 1</v>
      </c>
      <c r="T16" s="71" t="str">
        <f>GFF!BA19</f>
        <v>&lt; 1</v>
      </c>
      <c r="U16" s="71" t="str">
        <f>XAD!Z19</f>
        <v>&lt; 1</v>
      </c>
      <c r="V16" s="71" t="str">
        <f>GFF!BB19</f>
        <v>&lt; 1</v>
      </c>
      <c r="W16" s="71" t="str">
        <f>XAD!AA19</f>
        <v>&lt; 1</v>
      </c>
      <c r="X16" s="71" t="str">
        <f>GFF!BC19</f>
        <v>&lt; 1</v>
      </c>
      <c r="Y16" s="71" t="str">
        <f>XAD!AB19</f>
        <v>&lt; 1</v>
      </c>
      <c r="Z16" s="71" t="str">
        <f>GFF!BD19</f>
        <v>&lt; 1</v>
      </c>
      <c r="AA16" s="71" t="str">
        <f>XAD!AC19</f>
        <v>&lt;1</v>
      </c>
      <c r="AB16" s="71">
        <f>GFF!BE19</f>
        <v>2600</v>
      </c>
      <c r="AC16" s="71" t="str">
        <f>XAD!AD19</f>
        <v>&lt; 1</v>
      </c>
      <c r="AD16" s="71">
        <f>GFF!BF19</f>
        <v>7.8</v>
      </c>
      <c r="AE16" s="71" t="str">
        <f>XAD!AE19</f>
        <v>&lt; 1</v>
      </c>
      <c r="AF16" s="71" t="str">
        <f>GFF!BG19</f>
        <v>&lt; 1</v>
      </c>
      <c r="AG16" s="71" t="str">
        <f>XAD!AF19</f>
        <v>&lt; 1</v>
      </c>
      <c r="AH16" s="71">
        <f>GFF!BH19</f>
        <v>3.6</v>
      </c>
      <c r="AI16" s="71" t="str">
        <f>XAD!AG19</f>
        <v>&lt; 1</v>
      </c>
    </row>
    <row r="17" spans="1:35" ht="14.25" x14ac:dyDescent="0.2">
      <c r="A17" s="25" t="s">
        <v>37</v>
      </c>
      <c r="B17" s="71" t="str">
        <f>GFF!AR20</f>
        <v>&lt; 1</v>
      </c>
      <c r="C17" s="71" t="str">
        <f>PUF!Q20</f>
        <v>&lt; 1</v>
      </c>
      <c r="D17" s="71" t="str">
        <f>GFF!AS20</f>
        <v>&lt; 1</v>
      </c>
      <c r="E17" s="71" t="str">
        <f>PUF!R20</f>
        <v>&lt; 1</v>
      </c>
      <c r="F17" s="71" t="str">
        <f>GFF!AT20</f>
        <v>&lt; 1</v>
      </c>
      <c r="G17" s="71" t="str">
        <f>PUF!S20</f>
        <v>&lt; 1</v>
      </c>
      <c r="H17" s="71" t="str">
        <f>GFF!AU20</f>
        <v>&lt; 1</v>
      </c>
      <c r="I17" s="71" t="str">
        <f>PUF!T20</f>
        <v>&lt; 1</v>
      </c>
      <c r="J17" s="71">
        <f>GFF!AV20</f>
        <v>106</v>
      </c>
      <c r="K17" s="71" t="str">
        <f>PUF!U20</f>
        <v>&lt; 1</v>
      </c>
      <c r="L17" s="71">
        <f>GFF!AW20</f>
        <v>30</v>
      </c>
      <c r="M17" s="71" t="str">
        <f>PUF!V20</f>
        <v>&lt; 1</v>
      </c>
      <c r="N17" s="71" t="str">
        <f>GFF!AX20</f>
        <v>&lt; 1</v>
      </c>
      <c r="O17" s="71" t="str">
        <f>PUF!W20</f>
        <v>&lt; 1</v>
      </c>
      <c r="P17" s="71">
        <f>GFF!AY20</f>
        <v>18.2</v>
      </c>
      <c r="Q17" s="71" t="str">
        <f>PUF!X20</f>
        <v>&lt; 1</v>
      </c>
      <c r="R17" s="71" t="str">
        <f>GFF!AZ20</f>
        <v>&lt; 1</v>
      </c>
      <c r="S17" s="71" t="str">
        <f>XAD!Y20</f>
        <v>&lt; 1</v>
      </c>
      <c r="T17" s="71" t="str">
        <f>GFF!BA20</f>
        <v>&lt; 1</v>
      </c>
      <c r="U17" s="71" t="str">
        <f>XAD!Z20</f>
        <v>&lt; 1</v>
      </c>
      <c r="V17" s="71" t="str">
        <f>GFF!BB20</f>
        <v>&lt; 1</v>
      </c>
      <c r="W17" s="71" t="str">
        <f>XAD!AA20</f>
        <v>&lt; 1</v>
      </c>
      <c r="X17" s="71">
        <f>GFF!BC20</f>
        <v>2.6</v>
      </c>
      <c r="Y17" s="71" t="str">
        <f>XAD!AB20</f>
        <v>&lt; 1</v>
      </c>
      <c r="Z17" s="71">
        <f>GFF!BD20</f>
        <v>4.5999999999999996</v>
      </c>
      <c r="AA17" s="71" t="str">
        <f>XAD!AC20</f>
        <v>&lt;1</v>
      </c>
      <c r="AB17" s="71">
        <f>GFF!BE20</f>
        <v>3380</v>
      </c>
      <c r="AC17" s="71" t="str">
        <f>XAD!AD20</f>
        <v>&lt; 1</v>
      </c>
      <c r="AD17" s="71">
        <f>GFF!BF20</f>
        <v>34</v>
      </c>
      <c r="AE17" s="71" t="str">
        <f>XAD!AE20</f>
        <v>&lt; 1</v>
      </c>
      <c r="AF17" s="71" t="str">
        <f>GFF!BG20</f>
        <v>&lt; 1</v>
      </c>
      <c r="AG17" s="71" t="str">
        <f>XAD!AF20</f>
        <v>&lt; 1</v>
      </c>
      <c r="AH17" s="71">
        <f>GFF!BH20</f>
        <v>32</v>
      </c>
      <c r="AI17" s="71" t="str">
        <f>XAD!AG20</f>
        <v>&lt; 1</v>
      </c>
    </row>
    <row r="18" spans="1:35" ht="14.25" x14ac:dyDescent="0.2">
      <c r="A18" s="25" t="s">
        <v>38</v>
      </c>
      <c r="B18" s="71" t="str">
        <f>GFF!AR21</f>
        <v>&lt; 1</v>
      </c>
      <c r="C18" s="71" t="str">
        <f>PUF!Q21</f>
        <v>&lt; 1</v>
      </c>
      <c r="D18" s="71" t="str">
        <f>GFF!AS21</f>
        <v>&lt; 2</v>
      </c>
      <c r="E18" s="71" t="str">
        <f>PUF!R21</f>
        <v>&lt; 1</v>
      </c>
      <c r="F18" s="71" t="str">
        <f>GFF!AT21</f>
        <v>&lt; 1</v>
      </c>
      <c r="G18" s="71" t="str">
        <f>PUF!S21</f>
        <v>&lt; 1</v>
      </c>
      <c r="H18" s="71" t="str">
        <f>GFF!AU21</f>
        <v>&lt; 1</v>
      </c>
      <c r="I18" s="71" t="str">
        <f>PUF!T21</f>
        <v>&lt; 1</v>
      </c>
      <c r="J18" s="71">
        <f>GFF!AV21</f>
        <v>204</v>
      </c>
      <c r="K18" s="71" t="str">
        <f>PUF!U21</f>
        <v>&lt; 1</v>
      </c>
      <c r="L18" s="71">
        <f>GFF!AW21</f>
        <v>38</v>
      </c>
      <c r="M18" s="71" t="str">
        <f>PUF!V21</f>
        <v>&lt; 1</v>
      </c>
      <c r="N18" s="71" t="str">
        <f>GFF!AX21</f>
        <v>&lt; 1</v>
      </c>
      <c r="O18" s="71" t="str">
        <f>PUF!W21</f>
        <v>&lt; 1</v>
      </c>
      <c r="P18" s="71">
        <f>GFF!AY21</f>
        <v>26</v>
      </c>
      <c r="Q18" s="71" t="str">
        <f>PUF!X21</f>
        <v>&lt; 1</v>
      </c>
      <c r="R18" s="71" t="str">
        <f>GFF!AZ21</f>
        <v>&lt; 1</v>
      </c>
      <c r="S18" s="71" t="str">
        <f>XAD!Y21</f>
        <v>&lt; 1</v>
      </c>
      <c r="T18" s="71" t="str">
        <f>GFF!BA21</f>
        <v>&lt; 1</v>
      </c>
      <c r="U18" s="71" t="str">
        <f>XAD!Z21</f>
        <v>&lt; 1</v>
      </c>
      <c r="V18" s="71" t="str">
        <f>GFF!BB21</f>
        <v>&lt; 1</v>
      </c>
      <c r="W18" s="71" t="str">
        <f>XAD!AA21</f>
        <v>&lt; 1</v>
      </c>
      <c r="X18" s="71" t="str">
        <f>GFF!BC21</f>
        <v>&lt; 1</v>
      </c>
      <c r="Y18" s="71" t="str">
        <f>XAD!AB21</f>
        <v>&lt; 1</v>
      </c>
      <c r="Z18" s="71">
        <f>GFF!BD21</f>
        <v>2.8</v>
      </c>
      <c r="AA18" s="71" t="str">
        <f>XAD!AC21</f>
        <v>&lt; 1</v>
      </c>
      <c r="AB18" s="71">
        <f>GFF!BE21</f>
        <v>2380</v>
      </c>
      <c r="AC18" s="71" t="str">
        <f>XAD!AD21</f>
        <v>&lt; 1</v>
      </c>
      <c r="AD18" s="71">
        <f>GFF!BF21</f>
        <v>16.399999999999999</v>
      </c>
      <c r="AE18" s="71" t="str">
        <f>XAD!AE21</f>
        <v>&lt; 1</v>
      </c>
      <c r="AF18" s="71" t="str">
        <f>GFF!BG21</f>
        <v>&lt; 1</v>
      </c>
      <c r="AG18" s="71" t="str">
        <f>XAD!AF21</f>
        <v>&lt; 1</v>
      </c>
      <c r="AH18" s="71">
        <f>GFF!BH21</f>
        <v>13.6</v>
      </c>
      <c r="AI18" s="71" t="str">
        <f>XAD!AG21</f>
        <v>&lt; 1</v>
      </c>
    </row>
    <row r="19" spans="1:35" ht="14.25" x14ac:dyDescent="0.2">
      <c r="A19" s="25" t="s">
        <v>238</v>
      </c>
      <c r="B19" s="71" t="str">
        <f>GFF!AR22</f>
        <v>&lt; 1</v>
      </c>
      <c r="C19" s="71" t="str">
        <f>PUF!Q22</f>
        <v>&lt; 1</v>
      </c>
      <c r="D19" s="71" t="str">
        <f>GFF!AS22</f>
        <v>&lt; 1</v>
      </c>
      <c r="E19" s="71" t="str">
        <f>PUF!R22</f>
        <v>&lt; 1</v>
      </c>
      <c r="F19" s="71" t="str">
        <f>GFF!AT22</f>
        <v>&lt; 1</v>
      </c>
      <c r="G19" s="71" t="str">
        <f>PUF!S22</f>
        <v>&lt; 1</v>
      </c>
      <c r="H19" s="71" t="str">
        <f>GFF!AU22</f>
        <v>&lt; 1</v>
      </c>
      <c r="I19" s="71" t="str">
        <f>PUF!T22</f>
        <v>&lt; 1</v>
      </c>
      <c r="J19" s="71">
        <f>GFF!AV22</f>
        <v>4</v>
      </c>
      <c r="K19" s="71" t="str">
        <f>PUF!U22</f>
        <v>&lt; 1</v>
      </c>
      <c r="L19" s="71" t="str">
        <f>GFF!AW22</f>
        <v>&lt; 1</v>
      </c>
      <c r="M19" s="71" t="str">
        <f>PUF!V22</f>
        <v>&lt; 1</v>
      </c>
      <c r="N19" s="71" t="str">
        <f>GFF!AX22</f>
        <v>&lt; 1</v>
      </c>
      <c r="O19" s="71" t="str">
        <f>PUF!W22</f>
        <v>&lt; 1</v>
      </c>
      <c r="P19" s="71" t="str">
        <f>GFF!AY22</f>
        <v>&lt; 1</v>
      </c>
      <c r="Q19" s="71" t="str">
        <f>PUF!X22</f>
        <v>&lt; 1</v>
      </c>
      <c r="R19" s="71" t="str">
        <f>GFF!AZ22</f>
        <v>&lt; 1</v>
      </c>
      <c r="S19" s="71" t="str">
        <f>XAD!Y22</f>
        <v>&lt; 1</v>
      </c>
      <c r="T19" s="71" t="str">
        <f>GFF!BA22</f>
        <v>&lt; 1</v>
      </c>
      <c r="U19" s="71" t="str">
        <f>XAD!Z22</f>
        <v>&lt; 1</v>
      </c>
      <c r="V19" s="71" t="str">
        <f>GFF!BB22</f>
        <v>&lt; 1</v>
      </c>
      <c r="W19" s="71" t="str">
        <f>XAD!AA22</f>
        <v>&lt; 1</v>
      </c>
      <c r="X19" s="71" t="str">
        <f>GFF!BC22</f>
        <v>&lt; 1</v>
      </c>
      <c r="Y19" s="71" t="str">
        <f>XAD!AB22</f>
        <v>&lt; 1</v>
      </c>
      <c r="Z19" s="71" t="str">
        <f>GFF!BD22</f>
        <v>&lt; 1</v>
      </c>
      <c r="AA19" s="71" t="str">
        <f>XAD!AC22</f>
        <v>&lt; 1</v>
      </c>
      <c r="AB19" s="71">
        <f>GFF!BE22</f>
        <v>470</v>
      </c>
      <c r="AC19" s="71" t="str">
        <f>XAD!AD22</f>
        <v>&lt; 1</v>
      </c>
      <c r="AD19" s="71">
        <f>GFF!BF22</f>
        <v>11.4</v>
      </c>
      <c r="AE19" s="71" t="str">
        <f>XAD!AE22</f>
        <v>&lt; 1</v>
      </c>
      <c r="AF19" s="71" t="str">
        <f>GFF!BG22</f>
        <v>&lt; 1</v>
      </c>
      <c r="AG19" s="71" t="str">
        <f>XAD!AF22</f>
        <v>&lt; 1</v>
      </c>
      <c r="AH19" s="71">
        <f>GFF!BH22</f>
        <v>6.2</v>
      </c>
      <c r="AI19" s="71" t="str">
        <f>XAD!AG22</f>
        <v>&lt; 1</v>
      </c>
    </row>
    <row r="20" spans="1:35" ht="14.25" x14ac:dyDescent="0.2">
      <c r="A20" s="25" t="s">
        <v>264</v>
      </c>
      <c r="B20" s="72">
        <f>SUM(B4:B19)</f>
        <v>0</v>
      </c>
      <c r="C20" s="72">
        <f t="shared" ref="C20:AI20" si="0">SUM(C4:C19)</f>
        <v>555.56666666666672</v>
      </c>
      <c r="D20" s="72">
        <f t="shared" si="0"/>
        <v>0</v>
      </c>
      <c r="E20" s="72">
        <f t="shared" si="0"/>
        <v>514.9666666666667</v>
      </c>
      <c r="F20" s="72">
        <f t="shared" si="0"/>
        <v>48.466666666666669</v>
      </c>
      <c r="G20" s="72">
        <f t="shared" si="0"/>
        <v>287.86666666666667</v>
      </c>
      <c r="H20" s="72">
        <f t="shared" si="0"/>
        <v>13.266666666666666</v>
      </c>
      <c r="I20" s="72">
        <f t="shared" si="0"/>
        <v>983.56666666666672</v>
      </c>
      <c r="J20" s="72">
        <f t="shared" si="0"/>
        <v>5133.666666666667</v>
      </c>
      <c r="K20" s="72">
        <f t="shared" si="0"/>
        <v>44312.266666666663</v>
      </c>
      <c r="L20" s="72">
        <f t="shared" si="0"/>
        <v>568.86666666666667</v>
      </c>
      <c r="M20" s="72">
        <f t="shared" si="0"/>
        <v>4864.2666666666664</v>
      </c>
      <c r="N20" s="72">
        <f t="shared" si="0"/>
        <v>932.66666666666674</v>
      </c>
      <c r="O20" s="72">
        <f t="shared" si="0"/>
        <v>4460.2666666666664</v>
      </c>
      <c r="P20" s="72">
        <f t="shared" si="0"/>
        <v>330.46666666666664</v>
      </c>
      <c r="Q20" s="72">
        <f t="shared" si="0"/>
        <v>2471.0666666666671</v>
      </c>
      <c r="R20" s="72">
        <f t="shared" si="0"/>
        <v>0</v>
      </c>
      <c r="S20" s="72">
        <f t="shared" si="0"/>
        <v>3648.7999999999997</v>
      </c>
      <c r="T20" s="72">
        <f t="shared" si="0"/>
        <v>0</v>
      </c>
      <c r="U20" s="72">
        <f t="shared" si="0"/>
        <v>4913.5999999999995</v>
      </c>
      <c r="V20" s="72">
        <f t="shared" si="0"/>
        <v>0</v>
      </c>
      <c r="W20" s="72">
        <f t="shared" si="0"/>
        <v>3813.4999999999995</v>
      </c>
      <c r="X20" s="72">
        <f t="shared" si="0"/>
        <v>686</v>
      </c>
      <c r="Y20" s="72">
        <f t="shared" si="0"/>
        <v>4178.8999999999996</v>
      </c>
      <c r="Z20" s="72">
        <f t="shared" si="0"/>
        <v>790.66666666666663</v>
      </c>
      <c r="AA20" s="72">
        <f t="shared" si="0"/>
        <v>13263.5</v>
      </c>
      <c r="AB20" s="72">
        <f t="shared" si="0"/>
        <v>88994.066666666666</v>
      </c>
      <c r="AC20" s="72">
        <f t="shared" si="0"/>
        <v>543843.19999999995</v>
      </c>
      <c r="AD20" s="72">
        <f t="shared" si="0"/>
        <v>7914.0666666666666</v>
      </c>
      <c r="AE20" s="72">
        <f t="shared" si="0"/>
        <v>40210.400000000001</v>
      </c>
      <c r="AF20" s="72">
        <f t="shared" si="0"/>
        <v>280.4666666666667</v>
      </c>
      <c r="AG20" s="72">
        <f t="shared" si="0"/>
        <v>5048.3000000000011</v>
      </c>
      <c r="AH20" s="72">
        <f t="shared" si="0"/>
        <v>662.26666666666677</v>
      </c>
      <c r="AI20" s="72">
        <f t="shared" si="0"/>
        <v>9843.5</v>
      </c>
    </row>
    <row r="21" spans="1:35" ht="14.25" x14ac:dyDescent="0.2">
      <c r="A21" s="67" t="s">
        <v>274</v>
      </c>
      <c r="B21" s="73">
        <f>B20+C20</f>
        <v>555.56666666666672</v>
      </c>
      <c r="D21" s="73">
        <f>D20+E20</f>
        <v>514.9666666666667</v>
      </c>
      <c r="F21" s="73">
        <f>F20+G20</f>
        <v>336.33333333333337</v>
      </c>
      <c r="H21" s="73">
        <f>H20+I20</f>
        <v>996.83333333333337</v>
      </c>
      <c r="J21" s="73">
        <f>J20+K20</f>
        <v>49445.933333333327</v>
      </c>
      <c r="L21" s="73">
        <f>L20+M20</f>
        <v>5433.1333333333332</v>
      </c>
      <c r="N21" s="73">
        <f>N20+O20</f>
        <v>5392.9333333333334</v>
      </c>
      <c r="P21" s="73">
        <f>P20+Q20</f>
        <v>2801.5333333333338</v>
      </c>
      <c r="R21" s="73">
        <f>R20+S20</f>
        <v>3648.7999999999997</v>
      </c>
      <c r="T21" s="73">
        <f>T20+U20</f>
        <v>4913.5999999999995</v>
      </c>
      <c r="V21" s="73">
        <f>V20+W20</f>
        <v>3813.4999999999995</v>
      </c>
      <c r="X21" s="73">
        <f>X20+Y20</f>
        <v>4864.8999999999996</v>
      </c>
      <c r="Z21" s="73">
        <f>Z20+AA20</f>
        <v>14054.166666666666</v>
      </c>
      <c r="AB21" s="73">
        <f>AB20+AC20</f>
        <v>632837.2666666666</v>
      </c>
      <c r="AD21" s="73">
        <f>AD20+AE20</f>
        <v>48124.466666666667</v>
      </c>
      <c r="AF21" s="73">
        <f>AF20+AG20</f>
        <v>5328.7666666666682</v>
      </c>
      <c r="AH21" s="73">
        <f>AH20+AI20</f>
        <v>10505.766666666666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Feedstocks</vt:lpstr>
      <vt:lpstr>Biochar</vt:lpstr>
      <vt:lpstr>Pyr oil</vt:lpstr>
      <vt:lpstr>PUF</vt:lpstr>
      <vt:lpstr>GFF</vt:lpstr>
      <vt:lpstr>XAD</vt:lpstr>
      <vt:lpstr>Tables for pres</vt:lpstr>
      <vt:lpstr>PCDDFs</vt:lpstr>
      <vt:lpstr>Emission summary</vt:lpstr>
      <vt:lpstr>Biochar!Print_Area</vt:lpstr>
      <vt:lpstr>Biochar!Print_Titles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Rottler</dc:creator>
  <cp:lastModifiedBy>Erlend Sørmo</cp:lastModifiedBy>
  <cp:lastPrinted>2022-09-08T15:34:52Z</cp:lastPrinted>
  <dcterms:created xsi:type="dcterms:W3CDTF">2010-07-09T11:38:21Z</dcterms:created>
  <dcterms:modified xsi:type="dcterms:W3CDTF">2023-02-07T20:44:12Z</dcterms:modified>
</cp:coreProperties>
</file>