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none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VOW\Dioxins_PAH_article\raw_data\"/>
    </mc:Choice>
  </mc:AlternateContent>
  <xr:revisionPtr revIDLastSave="0" documentId="13_ncr:1_{78A63C56-6E2C-4B10-B3E1-883D283196B4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Feedstocks" sheetId="2" r:id="rId1"/>
    <sheet name="Biochar" sheetId="1" r:id="rId2"/>
    <sheet name="Pyr oil" sheetId="10" r:id="rId3"/>
    <sheet name="PUF" sheetId="4" r:id="rId4"/>
    <sheet name="XAD" sheetId="6" r:id="rId5"/>
    <sheet name="GFF" sheetId="5" r:id="rId6"/>
    <sheet name="Emission summary" sheetId="7" r:id="rId7"/>
    <sheet name="PCDDFs" sheetId="9" r:id="rId8"/>
  </sheets>
  <definedNames>
    <definedName name="_xlnm.Print_Area" localSheetId="1">Biochar!$A$23:$G$42</definedName>
    <definedName name="_xlnm.Print_Titles" localSheetId="1">Biochar!$A:$A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51" i="1" l="1"/>
  <c r="BE50" i="1"/>
  <c r="BE49" i="1"/>
  <c r="BE48" i="1"/>
  <c r="BE47" i="1"/>
  <c r="BE46" i="1"/>
  <c r="BE45" i="1"/>
  <c r="BE52" i="1" s="1"/>
  <c r="BB51" i="1"/>
  <c r="BB50" i="1"/>
  <c r="BB49" i="1"/>
  <c r="BB48" i="1"/>
  <c r="BB47" i="1"/>
  <c r="BB46" i="1"/>
  <c r="BB45" i="1"/>
  <c r="BB52" i="1" s="1"/>
  <c r="AY51" i="1"/>
  <c r="AY50" i="1"/>
  <c r="AY49" i="1"/>
  <c r="AY48" i="1"/>
  <c r="AY47" i="1"/>
  <c r="AY52" i="1" s="1"/>
  <c r="AY46" i="1"/>
  <c r="AY45" i="1"/>
  <c r="AV51" i="1"/>
  <c r="AV52" i="1" s="1"/>
  <c r="AV50" i="1"/>
  <c r="AV49" i="1"/>
  <c r="AV48" i="1"/>
  <c r="AV47" i="1"/>
  <c r="AV46" i="1"/>
  <c r="AV45" i="1"/>
  <c r="AS51" i="1"/>
  <c r="AS50" i="1"/>
  <c r="AS49" i="1"/>
  <c r="AS48" i="1"/>
  <c r="AS47" i="1"/>
  <c r="AS46" i="1"/>
  <c r="AS45" i="1"/>
  <c r="AS52" i="1" s="1"/>
  <c r="AP52" i="1"/>
  <c r="AP51" i="1"/>
  <c r="AP50" i="1"/>
  <c r="AP49" i="1"/>
  <c r="AP48" i="1"/>
  <c r="AP47" i="1"/>
  <c r="AP46" i="1"/>
  <c r="AP45" i="1"/>
  <c r="AM51" i="1"/>
  <c r="AM50" i="1"/>
  <c r="AM52" i="1" s="1"/>
  <c r="AM49" i="1"/>
  <c r="AM48" i="1"/>
  <c r="AM47" i="1"/>
  <c r="AM46" i="1"/>
  <c r="AM45" i="1"/>
  <c r="AJ51" i="1"/>
  <c r="AJ50" i="1"/>
  <c r="AJ49" i="1"/>
  <c r="AJ48" i="1"/>
  <c r="AJ47" i="1"/>
  <c r="AJ46" i="1"/>
  <c r="AJ45" i="1"/>
  <c r="AJ52" i="1" s="1"/>
  <c r="U51" i="1"/>
  <c r="U50" i="1"/>
  <c r="U49" i="1"/>
  <c r="U48" i="1"/>
  <c r="U47" i="1"/>
  <c r="U46" i="1"/>
  <c r="U45" i="1"/>
  <c r="U52" i="1" s="1"/>
  <c r="R52" i="1"/>
  <c r="R46" i="1"/>
  <c r="R47" i="1"/>
  <c r="R48" i="1"/>
  <c r="R49" i="1"/>
  <c r="R50" i="1"/>
  <c r="R51" i="1"/>
  <c r="R45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43" i="1" s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43" i="1" s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43" i="1" s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43" i="1" s="1"/>
  <c r="AV26" i="1"/>
  <c r="AV25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43" i="1" s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43" i="1" s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43" i="1" s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43" i="1" s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43" i="1" s="1"/>
  <c r="L4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5" i="1"/>
  <c r="AI24" i="2"/>
  <c r="X24" i="2"/>
  <c r="X43" i="2" s="1"/>
  <c r="Y43" i="2"/>
  <c r="Z43" i="2"/>
  <c r="AA43" i="2"/>
  <c r="AB43" i="2"/>
  <c r="AC43" i="2"/>
  <c r="AD43" i="2"/>
  <c r="AE43" i="2"/>
  <c r="AF43" i="2"/>
  <c r="AG43" i="2"/>
  <c r="AH43" i="2"/>
  <c r="AI43" i="2"/>
  <c r="Y24" i="2"/>
  <c r="Z24" i="2"/>
  <c r="AA24" i="2"/>
  <c r="AB24" i="2"/>
  <c r="AC24" i="2"/>
  <c r="AD24" i="2"/>
  <c r="AE24" i="2"/>
  <c r="AF24" i="2"/>
  <c r="AG24" i="2"/>
  <c r="AH24" i="2"/>
  <c r="Y25" i="2"/>
  <c r="Z25" i="2"/>
  <c r="AA25" i="2"/>
  <c r="AB25" i="2"/>
  <c r="AC25" i="2"/>
  <c r="AD25" i="2"/>
  <c r="AE25" i="2"/>
  <c r="AF25" i="2"/>
  <c r="AG25" i="2"/>
  <c r="AH25" i="2"/>
  <c r="AI25" i="2"/>
  <c r="Y26" i="2"/>
  <c r="Z26" i="2"/>
  <c r="AA26" i="2"/>
  <c r="AB26" i="2"/>
  <c r="AC26" i="2"/>
  <c r="AD26" i="2"/>
  <c r="AE26" i="2"/>
  <c r="AF26" i="2"/>
  <c r="AG26" i="2"/>
  <c r="AH26" i="2"/>
  <c r="AI26" i="2"/>
  <c r="Y27" i="2"/>
  <c r="Z27" i="2"/>
  <c r="AA27" i="2"/>
  <c r="AB27" i="2"/>
  <c r="AC27" i="2"/>
  <c r="AD27" i="2"/>
  <c r="AE27" i="2"/>
  <c r="AF27" i="2"/>
  <c r="AG27" i="2"/>
  <c r="AH27" i="2"/>
  <c r="AI27" i="2"/>
  <c r="Y28" i="2"/>
  <c r="Z28" i="2"/>
  <c r="AA28" i="2"/>
  <c r="AB28" i="2"/>
  <c r="AC28" i="2"/>
  <c r="AD28" i="2"/>
  <c r="AE28" i="2"/>
  <c r="AF28" i="2"/>
  <c r="AG28" i="2"/>
  <c r="AH28" i="2"/>
  <c r="AI28" i="2"/>
  <c r="Y29" i="2"/>
  <c r="Z29" i="2"/>
  <c r="AA29" i="2"/>
  <c r="AB29" i="2"/>
  <c r="AC29" i="2"/>
  <c r="AD29" i="2"/>
  <c r="AE29" i="2"/>
  <c r="AF29" i="2"/>
  <c r="AG29" i="2"/>
  <c r="AH29" i="2"/>
  <c r="AI29" i="2"/>
  <c r="Y30" i="2"/>
  <c r="Z30" i="2"/>
  <c r="AA30" i="2"/>
  <c r="AB30" i="2"/>
  <c r="AC30" i="2"/>
  <c r="AD30" i="2"/>
  <c r="AE30" i="2"/>
  <c r="AF30" i="2"/>
  <c r="AG30" i="2"/>
  <c r="AH30" i="2"/>
  <c r="AI30" i="2"/>
  <c r="Y31" i="2"/>
  <c r="Z31" i="2"/>
  <c r="AA31" i="2"/>
  <c r="AB31" i="2"/>
  <c r="AC31" i="2"/>
  <c r="AD31" i="2"/>
  <c r="AE31" i="2"/>
  <c r="AF31" i="2"/>
  <c r="AG31" i="2"/>
  <c r="AH31" i="2"/>
  <c r="AI31" i="2"/>
  <c r="Y32" i="2"/>
  <c r="Z32" i="2"/>
  <c r="AA32" i="2"/>
  <c r="AB32" i="2"/>
  <c r="AC32" i="2"/>
  <c r="AD32" i="2"/>
  <c r="AE32" i="2"/>
  <c r="AF32" i="2"/>
  <c r="AG32" i="2"/>
  <c r="AH32" i="2"/>
  <c r="AI32" i="2"/>
  <c r="X25" i="2"/>
  <c r="X26" i="2"/>
  <c r="X27" i="2"/>
  <c r="X28" i="2"/>
  <c r="X29" i="2"/>
  <c r="X30" i="2"/>
  <c r="X31" i="2"/>
  <c r="AG33" i="2"/>
  <c r="AH33" i="2"/>
  <c r="AI33" i="2"/>
  <c r="AG34" i="2"/>
  <c r="AH34" i="2"/>
  <c r="AI34" i="2"/>
  <c r="AG35" i="2"/>
  <c r="AH35" i="2"/>
  <c r="AI35" i="2"/>
  <c r="AG36" i="2"/>
  <c r="AH36" i="2"/>
  <c r="AI36" i="2"/>
  <c r="AG37" i="2"/>
  <c r="AH37" i="2"/>
  <c r="AI37" i="2"/>
  <c r="AG38" i="2"/>
  <c r="AH38" i="2"/>
  <c r="AI38" i="2"/>
  <c r="AG39" i="2"/>
  <c r="AH39" i="2"/>
  <c r="AI39" i="2"/>
  <c r="AG40" i="2"/>
  <c r="AH40" i="2"/>
  <c r="AI40" i="2"/>
  <c r="AG41" i="2"/>
  <c r="AH41" i="2"/>
  <c r="AI41" i="2"/>
  <c r="Y33" i="2"/>
  <c r="Z33" i="2"/>
  <c r="AA33" i="2"/>
  <c r="AB33" i="2"/>
  <c r="AC33" i="2"/>
  <c r="AD33" i="2"/>
  <c r="AE33" i="2"/>
  <c r="AF33" i="2"/>
  <c r="Y34" i="2"/>
  <c r="Z34" i="2"/>
  <c r="AA34" i="2"/>
  <c r="AB34" i="2"/>
  <c r="AC34" i="2"/>
  <c r="AD34" i="2"/>
  <c r="AE34" i="2"/>
  <c r="AF34" i="2"/>
  <c r="Y35" i="2"/>
  <c r="Z35" i="2"/>
  <c r="AA35" i="2"/>
  <c r="AB35" i="2"/>
  <c r="AC35" i="2"/>
  <c r="AD35" i="2"/>
  <c r="AE35" i="2"/>
  <c r="AF35" i="2"/>
  <c r="Y36" i="2"/>
  <c r="Z36" i="2"/>
  <c r="AA36" i="2"/>
  <c r="AB36" i="2"/>
  <c r="AC36" i="2"/>
  <c r="AD36" i="2"/>
  <c r="AE36" i="2"/>
  <c r="AF36" i="2"/>
  <c r="Y37" i="2"/>
  <c r="Z37" i="2"/>
  <c r="AA37" i="2"/>
  <c r="AB37" i="2"/>
  <c r="AC37" i="2"/>
  <c r="AD37" i="2"/>
  <c r="AE37" i="2"/>
  <c r="AF37" i="2"/>
  <c r="Y38" i="2"/>
  <c r="Z38" i="2"/>
  <c r="AA38" i="2"/>
  <c r="AB38" i="2"/>
  <c r="AC38" i="2"/>
  <c r="AD38" i="2"/>
  <c r="AE38" i="2"/>
  <c r="AF38" i="2"/>
  <c r="Y39" i="2"/>
  <c r="Z39" i="2"/>
  <c r="AA39" i="2"/>
  <c r="AB39" i="2"/>
  <c r="AC39" i="2"/>
  <c r="AD39" i="2"/>
  <c r="AE39" i="2"/>
  <c r="AF39" i="2"/>
  <c r="Y40" i="2"/>
  <c r="Z40" i="2"/>
  <c r="AA40" i="2"/>
  <c r="AB40" i="2"/>
  <c r="AC40" i="2"/>
  <c r="AD40" i="2"/>
  <c r="AE40" i="2"/>
  <c r="AF40" i="2"/>
  <c r="Y41" i="2"/>
  <c r="Z41" i="2"/>
  <c r="AA41" i="2"/>
  <c r="AB41" i="2"/>
  <c r="AC41" i="2"/>
  <c r="AD41" i="2"/>
  <c r="AE41" i="2"/>
  <c r="AF41" i="2"/>
  <c r="X33" i="2"/>
  <c r="X34" i="2"/>
  <c r="X35" i="2"/>
  <c r="X36" i="2"/>
  <c r="X37" i="2"/>
  <c r="X38" i="2"/>
  <c r="X39" i="2"/>
  <c r="X40" i="2"/>
  <c r="X41" i="2"/>
  <c r="X32" i="2"/>
  <c r="P53" i="2"/>
  <c r="Q53" i="2"/>
  <c r="Q54" i="2" s="1"/>
  <c r="R53" i="2"/>
  <c r="S53" i="2"/>
  <c r="S52" i="2"/>
  <c r="Q52" i="2"/>
  <c r="R52" i="2"/>
  <c r="AI53" i="1"/>
  <c r="Q62" i="1"/>
  <c r="Q52" i="1"/>
  <c r="O53" i="2"/>
  <c r="N53" i="2"/>
  <c r="N54" i="2" s="1"/>
  <c r="O52" i="2"/>
  <c r="P52" i="2"/>
  <c r="N52" i="2"/>
  <c r="B27" i="10" l="1"/>
  <c r="B26" i="10"/>
  <c r="N10" i="9"/>
  <c r="B23" i="9" s="1"/>
  <c r="N5" i="9"/>
  <c r="BA8" i="5"/>
  <c r="T8" i="7" s="1"/>
  <c r="B24" i="7"/>
  <c r="K43" i="1"/>
  <c r="B7" i="7"/>
  <c r="Q7" i="4"/>
  <c r="O7" i="6"/>
  <c r="P24" i="7"/>
  <c r="Y7" i="6"/>
  <c r="O18" i="6"/>
  <c r="Y8" i="6"/>
  <c r="C23" i="9"/>
  <c r="D23" i="9"/>
  <c r="E23" i="9"/>
  <c r="F23" i="9"/>
  <c r="G23" i="9"/>
  <c r="H23" i="9"/>
  <c r="I23" i="9"/>
  <c r="J23" i="9"/>
  <c r="K23" i="9"/>
  <c r="P17" i="9"/>
  <c r="O13" i="9"/>
  <c r="P13" i="9"/>
  <c r="Q13" i="9"/>
  <c r="R13" i="9"/>
  <c r="S13" i="9"/>
  <c r="T13" i="9"/>
  <c r="U13" i="9"/>
  <c r="V13" i="9"/>
  <c r="W13" i="9"/>
  <c r="O14" i="9"/>
  <c r="P14" i="9"/>
  <c r="Q14" i="9"/>
  <c r="R14" i="9"/>
  <c r="S14" i="9"/>
  <c r="T14" i="9"/>
  <c r="U14" i="9"/>
  <c r="V14" i="9"/>
  <c r="W14" i="9"/>
  <c r="O15" i="9"/>
  <c r="P15" i="9"/>
  <c r="Q15" i="9"/>
  <c r="R15" i="9"/>
  <c r="S15" i="9"/>
  <c r="T15" i="9"/>
  <c r="U15" i="9"/>
  <c r="V15" i="9"/>
  <c r="W15" i="9"/>
  <c r="O16" i="9"/>
  <c r="P16" i="9"/>
  <c r="Q16" i="9"/>
  <c r="R16" i="9"/>
  <c r="S16" i="9"/>
  <c r="T16" i="9"/>
  <c r="U16" i="9"/>
  <c r="V16" i="9"/>
  <c r="W16" i="9"/>
  <c r="O17" i="9"/>
  <c r="Q17" i="9"/>
  <c r="R17" i="9"/>
  <c r="S17" i="9"/>
  <c r="T17" i="9"/>
  <c r="U17" i="9"/>
  <c r="V17" i="9"/>
  <c r="W17" i="9"/>
  <c r="O18" i="9"/>
  <c r="P18" i="9"/>
  <c r="Q18" i="9"/>
  <c r="R18" i="9"/>
  <c r="S18" i="9"/>
  <c r="T18" i="9"/>
  <c r="U18" i="9"/>
  <c r="V18" i="9"/>
  <c r="W18" i="9"/>
  <c r="O19" i="9"/>
  <c r="P19" i="9"/>
  <c r="Q19" i="9"/>
  <c r="R19" i="9"/>
  <c r="S19" i="9"/>
  <c r="T19" i="9"/>
  <c r="U19" i="9"/>
  <c r="V19" i="9"/>
  <c r="W19" i="9"/>
  <c r="O20" i="9"/>
  <c r="P20" i="9"/>
  <c r="Q20" i="9"/>
  <c r="R20" i="9"/>
  <c r="S20" i="9"/>
  <c r="T20" i="9"/>
  <c r="U20" i="9"/>
  <c r="V20" i="9"/>
  <c r="W20" i="9"/>
  <c r="O21" i="9"/>
  <c r="P21" i="9"/>
  <c r="Q21" i="9"/>
  <c r="R21" i="9"/>
  <c r="S21" i="9"/>
  <c r="T21" i="9"/>
  <c r="U21" i="9"/>
  <c r="V21" i="9"/>
  <c r="W21" i="9"/>
  <c r="O22" i="9"/>
  <c r="P22" i="9"/>
  <c r="Q22" i="9"/>
  <c r="R22" i="9"/>
  <c r="S22" i="9"/>
  <c r="T22" i="9"/>
  <c r="U22" i="9"/>
  <c r="V22" i="9"/>
  <c r="W22" i="9"/>
  <c r="N14" i="9"/>
  <c r="N15" i="9"/>
  <c r="N16" i="9"/>
  <c r="N17" i="9"/>
  <c r="N18" i="9"/>
  <c r="N19" i="9"/>
  <c r="N20" i="9"/>
  <c r="N21" i="9"/>
  <c r="N22" i="9"/>
  <c r="N13" i="9"/>
  <c r="B52" i="7" l="1"/>
  <c r="B94" i="7" s="1"/>
  <c r="D1" i="7"/>
  <c r="S7" i="7" l="1"/>
  <c r="H27" i="10"/>
  <c r="I27" i="10"/>
  <c r="J27" i="10"/>
  <c r="G27" i="10"/>
  <c r="F27" i="10"/>
  <c r="E27" i="10"/>
  <c r="D27" i="10"/>
  <c r="C27" i="10"/>
  <c r="G26" i="10"/>
  <c r="F26" i="10"/>
  <c r="E26" i="10"/>
  <c r="D26" i="10"/>
  <c r="C26" i="10"/>
  <c r="O6" i="9"/>
  <c r="P6" i="9"/>
  <c r="Q6" i="9"/>
  <c r="R6" i="9"/>
  <c r="S6" i="9"/>
  <c r="T6" i="9"/>
  <c r="U6" i="9"/>
  <c r="V6" i="9"/>
  <c r="W6" i="9"/>
  <c r="O7" i="9"/>
  <c r="P7" i="9"/>
  <c r="Q7" i="9"/>
  <c r="R7" i="9"/>
  <c r="S7" i="9"/>
  <c r="T7" i="9"/>
  <c r="U7" i="9"/>
  <c r="V7" i="9"/>
  <c r="W7" i="9"/>
  <c r="O8" i="9"/>
  <c r="P8" i="9"/>
  <c r="Q8" i="9"/>
  <c r="R8" i="9"/>
  <c r="S8" i="9"/>
  <c r="T8" i="9"/>
  <c r="U8" i="9"/>
  <c r="V8" i="9"/>
  <c r="W8" i="9"/>
  <c r="O9" i="9"/>
  <c r="P9" i="9"/>
  <c r="Q9" i="9"/>
  <c r="R9" i="9"/>
  <c r="S9" i="9"/>
  <c r="T9" i="9"/>
  <c r="U9" i="9"/>
  <c r="V9" i="9"/>
  <c r="W9" i="9"/>
  <c r="O10" i="9"/>
  <c r="P10" i="9"/>
  <c r="Q10" i="9"/>
  <c r="R10" i="9"/>
  <c r="S10" i="9"/>
  <c r="T10" i="9"/>
  <c r="U10" i="9"/>
  <c r="V10" i="9"/>
  <c r="W10" i="9"/>
  <c r="O11" i="9"/>
  <c r="P11" i="9"/>
  <c r="Q11" i="9"/>
  <c r="R11" i="9"/>
  <c r="S11" i="9"/>
  <c r="T11" i="9"/>
  <c r="U11" i="9"/>
  <c r="V11" i="9"/>
  <c r="W11" i="9"/>
  <c r="W5" i="9"/>
  <c r="O5" i="9"/>
  <c r="P5" i="9"/>
  <c r="Q5" i="9"/>
  <c r="R5" i="9"/>
  <c r="S5" i="9"/>
  <c r="T5" i="9"/>
  <c r="U5" i="9"/>
  <c r="V5" i="9"/>
  <c r="N11" i="9"/>
  <c r="N6" i="9"/>
  <c r="N7" i="9"/>
  <c r="N8" i="9"/>
  <c r="N9" i="9"/>
  <c r="BD43" i="1"/>
  <c r="BA43" i="1"/>
  <c r="AX43" i="1"/>
  <c r="AU43" i="1"/>
  <c r="AR43" i="1"/>
  <c r="AO43" i="1"/>
  <c r="AL43" i="1"/>
  <c r="AI43" i="1"/>
  <c r="N43" i="1"/>
  <c r="BD52" i="1"/>
  <c r="BA52" i="1"/>
  <c r="AX52" i="1"/>
  <c r="AU52" i="1"/>
  <c r="AR52" i="1"/>
  <c r="AO52" i="1"/>
  <c r="AL52" i="1"/>
  <c r="AI52" i="1"/>
  <c r="T5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22" i="1"/>
  <c r="AF7" i="6"/>
  <c r="AG7" i="7" s="1"/>
  <c r="AF8" i="6"/>
  <c r="AG8" i="7" s="1"/>
  <c r="AF9" i="6"/>
  <c r="AG9" i="7" s="1"/>
  <c r="AF11" i="6"/>
  <c r="AG11" i="7" s="1"/>
  <c r="AF12" i="6"/>
  <c r="AG12" i="7" s="1"/>
  <c r="AF13" i="6"/>
  <c r="AG13" i="7" s="1"/>
  <c r="AF14" i="6"/>
  <c r="AG14" i="7" s="1"/>
  <c r="AF15" i="6"/>
  <c r="AG15" i="7" s="1"/>
  <c r="AF16" i="6"/>
  <c r="AG16" i="7" s="1"/>
  <c r="AF17" i="6"/>
  <c r="AG17" i="7" s="1"/>
  <c r="AF18" i="6"/>
  <c r="AG18" i="7" s="1"/>
  <c r="AF20" i="6"/>
  <c r="AG20" i="7" s="1"/>
  <c r="AF21" i="6"/>
  <c r="AG21" i="7" s="1"/>
  <c r="AF22" i="6"/>
  <c r="AG22" i="7" s="1"/>
  <c r="Y13" i="6"/>
  <c r="S13" i="7" s="1"/>
  <c r="Y21" i="6"/>
  <c r="S21" i="7" s="1"/>
  <c r="R8" i="4"/>
  <c r="E8" i="7" s="1"/>
  <c r="S8" i="4"/>
  <c r="G8" i="7" s="1"/>
  <c r="T8" i="4"/>
  <c r="I8" i="7" s="1"/>
  <c r="U8" i="4"/>
  <c r="K8" i="7" s="1"/>
  <c r="V8" i="4"/>
  <c r="M8" i="7" s="1"/>
  <c r="W8" i="4"/>
  <c r="O8" i="7" s="1"/>
  <c r="X8" i="4"/>
  <c r="Q8" i="7" s="1"/>
  <c r="R9" i="4"/>
  <c r="E9" i="7" s="1"/>
  <c r="S9" i="4"/>
  <c r="G9" i="7" s="1"/>
  <c r="T9" i="4"/>
  <c r="I9" i="7" s="1"/>
  <c r="U9" i="4"/>
  <c r="K9" i="7" s="1"/>
  <c r="V9" i="4"/>
  <c r="M9" i="7" s="1"/>
  <c r="W9" i="4"/>
  <c r="O9" i="7" s="1"/>
  <c r="X9" i="4"/>
  <c r="Q9" i="7" s="1"/>
  <c r="R10" i="4"/>
  <c r="E10" i="7" s="1"/>
  <c r="S10" i="4"/>
  <c r="G10" i="7" s="1"/>
  <c r="T10" i="4"/>
  <c r="I10" i="7" s="1"/>
  <c r="U10" i="4"/>
  <c r="K10" i="7" s="1"/>
  <c r="V10" i="4"/>
  <c r="M10" i="7" s="1"/>
  <c r="W10" i="4"/>
  <c r="O10" i="7" s="1"/>
  <c r="X10" i="4"/>
  <c r="Q10" i="7" s="1"/>
  <c r="R12" i="4"/>
  <c r="E12" i="7" s="1"/>
  <c r="S12" i="4"/>
  <c r="G12" i="7" s="1"/>
  <c r="T12" i="4"/>
  <c r="I12" i="7" s="1"/>
  <c r="U12" i="4"/>
  <c r="K12" i="7" s="1"/>
  <c r="V12" i="4"/>
  <c r="M12" i="7" s="1"/>
  <c r="W12" i="4"/>
  <c r="O12" i="7" s="1"/>
  <c r="X12" i="4"/>
  <c r="Q12" i="7" s="1"/>
  <c r="R13" i="4"/>
  <c r="E13" i="7" s="1"/>
  <c r="S13" i="4"/>
  <c r="G13" i="7" s="1"/>
  <c r="T13" i="4"/>
  <c r="I13" i="7" s="1"/>
  <c r="U13" i="4"/>
  <c r="K13" i="7" s="1"/>
  <c r="V13" i="4"/>
  <c r="M13" i="7" s="1"/>
  <c r="W13" i="4"/>
  <c r="O13" i="7" s="1"/>
  <c r="X13" i="4"/>
  <c r="Q13" i="7" s="1"/>
  <c r="R14" i="4"/>
  <c r="E14" i="7" s="1"/>
  <c r="S14" i="4"/>
  <c r="G14" i="7" s="1"/>
  <c r="T14" i="4"/>
  <c r="I14" i="7" s="1"/>
  <c r="U14" i="4"/>
  <c r="K14" i="7" s="1"/>
  <c r="V14" i="4"/>
  <c r="M14" i="7" s="1"/>
  <c r="W14" i="4"/>
  <c r="O14" i="7" s="1"/>
  <c r="X14" i="4"/>
  <c r="Q14" i="7" s="1"/>
  <c r="R15" i="4"/>
  <c r="E15" i="7" s="1"/>
  <c r="S15" i="4"/>
  <c r="G15" i="7" s="1"/>
  <c r="T15" i="4"/>
  <c r="I15" i="7" s="1"/>
  <c r="U15" i="4"/>
  <c r="K15" i="7" s="1"/>
  <c r="V15" i="4"/>
  <c r="M15" i="7" s="1"/>
  <c r="W15" i="4"/>
  <c r="O15" i="7" s="1"/>
  <c r="X15" i="4"/>
  <c r="Q15" i="7" s="1"/>
  <c r="R16" i="4"/>
  <c r="E16" i="7" s="1"/>
  <c r="S16" i="4"/>
  <c r="G16" i="7" s="1"/>
  <c r="T16" i="4"/>
  <c r="I16" i="7" s="1"/>
  <c r="U16" i="4"/>
  <c r="K16" i="7" s="1"/>
  <c r="V16" i="4"/>
  <c r="M16" i="7" s="1"/>
  <c r="W16" i="4"/>
  <c r="O16" i="7" s="1"/>
  <c r="X16" i="4"/>
  <c r="Q16" i="7" s="1"/>
  <c r="R17" i="4"/>
  <c r="E17" i="7" s="1"/>
  <c r="S17" i="4"/>
  <c r="G17" i="7" s="1"/>
  <c r="T17" i="4"/>
  <c r="I17" i="7" s="1"/>
  <c r="U17" i="4"/>
  <c r="K17" i="7" s="1"/>
  <c r="V17" i="4"/>
  <c r="M17" i="7" s="1"/>
  <c r="W17" i="4"/>
  <c r="O17" i="7" s="1"/>
  <c r="X17" i="4"/>
  <c r="Q17" i="7" s="1"/>
  <c r="R18" i="4"/>
  <c r="E18" i="7" s="1"/>
  <c r="S18" i="4"/>
  <c r="G18" i="7" s="1"/>
  <c r="T18" i="4"/>
  <c r="I18" i="7" s="1"/>
  <c r="U18" i="4"/>
  <c r="K18" i="7" s="1"/>
  <c r="V18" i="4"/>
  <c r="M18" i="7" s="1"/>
  <c r="W18" i="4"/>
  <c r="O18" i="7" s="1"/>
  <c r="X18" i="4"/>
  <c r="Q18" i="7" s="1"/>
  <c r="R19" i="4"/>
  <c r="E19" i="7" s="1"/>
  <c r="S19" i="4"/>
  <c r="G19" i="7" s="1"/>
  <c r="T19" i="4"/>
  <c r="I19" i="7" s="1"/>
  <c r="U19" i="4"/>
  <c r="K19" i="7" s="1"/>
  <c r="V19" i="4"/>
  <c r="M19" i="7" s="1"/>
  <c r="W19" i="4"/>
  <c r="O19" i="7" s="1"/>
  <c r="X19" i="4"/>
  <c r="Q19" i="7" s="1"/>
  <c r="R20" i="4"/>
  <c r="E20" i="7" s="1"/>
  <c r="S20" i="4"/>
  <c r="G20" i="7" s="1"/>
  <c r="T20" i="4"/>
  <c r="I20" i="7" s="1"/>
  <c r="U20" i="4"/>
  <c r="K20" i="7" s="1"/>
  <c r="V20" i="4"/>
  <c r="M20" i="7" s="1"/>
  <c r="W20" i="4"/>
  <c r="O20" i="7" s="1"/>
  <c r="X20" i="4"/>
  <c r="Q20" i="7" s="1"/>
  <c r="R21" i="4"/>
  <c r="E21" i="7" s="1"/>
  <c r="S21" i="4"/>
  <c r="G21" i="7" s="1"/>
  <c r="T21" i="4"/>
  <c r="I21" i="7" s="1"/>
  <c r="U21" i="4"/>
  <c r="K21" i="7" s="1"/>
  <c r="V21" i="4"/>
  <c r="M21" i="7" s="1"/>
  <c r="W21" i="4"/>
  <c r="O21" i="7" s="1"/>
  <c r="X21" i="4"/>
  <c r="Q21" i="7" s="1"/>
  <c r="R22" i="4"/>
  <c r="E22" i="7" s="1"/>
  <c r="S22" i="4"/>
  <c r="G22" i="7" s="1"/>
  <c r="T22" i="4"/>
  <c r="I22" i="7" s="1"/>
  <c r="U22" i="4"/>
  <c r="K22" i="7" s="1"/>
  <c r="V22" i="4"/>
  <c r="M22" i="7" s="1"/>
  <c r="W22" i="4"/>
  <c r="O22" i="7" s="1"/>
  <c r="X22" i="4"/>
  <c r="Q22" i="7" s="1"/>
  <c r="Q13" i="4"/>
  <c r="C13" i="7" s="1"/>
  <c r="Q14" i="4"/>
  <c r="C14" i="7" s="1"/>
  <c r="Q15" i="4"/>
  <c r="C15" i="7" s="1"/>
  <c r="Q16" i="4"/>
  <c r="C16" i="7" s="1"/>
  <c r="Q17" i="4"/>
  <c r="C17" i="7" s="1"/>
  <c r="Q18" i="4"/>
  <c r="C18" i="7" s="1"/>
  <c r="Q19" i="4"/>
  <c r="C19" i="7" s="1"/>
  <c r="Q20" i="4"/>
  <c r="C20" i="7" s="1"/>
  <c r="Q21" i="4"/>
  <c r="C21" i="7" s="1"/>
  <c r="Q22" i="4"/>
  <c r="C22" i="7" s="1"/>
  <c r="Q12" i="4"/>
  <c r="C12" i="7" s="1"/>
  <c r="Q10" i="4"/>
  <c r="C10" i="7" s="1"/>
  <c r="Q9" i="4"/>
  <c r="C9" i="7" s="1"/>
  <c r="Q8" i="4"/>
  <c r="C8" i="7" s="1"/>
  <c r="R11" i="4"/>
  <c r="E11" i="7" s="1"/>
  <c r="S11" i="4"/>
  <c r="G11" i="7" s="1"/>
  <c r="T11" i="4"/>
  <c r="I11" i="7" s="1"/>
  <c r="U11" i="4"/>
  <c r="K11" i="7" s="1"/>
  <c r="V11" i="4"/>
  <c r="M11" i="7" s="1"/>
  <c r="W11" i="4"/>
  <c r="O11" i="7" s="1"/>
  <c r="X11" i="4"/>
  <c r="Q11" i="7" s="1"/>
  <c r="X7" i="4"/>
  <c r="Q7" i="7" s="1"/>
  <c r="R7" i="4"/>
  <c r="E7" i="7" s="1"/>
  <c r="S7" i="4"/>
  <c r="G7" i="7" s="1"/>
  <c r="T7" i="4"/>
  <c r="I7" i="7" s="1"/>
  <c r="U7" i="4"/>
  <c r="K7" i="7" s="1"/>
  <c r="V7" i="4"/>
  <c r="M7" i="7" s="1"/>
  <c r="W7" i="4"/>
  <c r="O7" i="7" s="1"/>
  <c r="Q11" i="4"/>
  <c r="C11" i="7" s="1"/>
  <c r="C7" i="7"/>
  <c r="AA8" i="5"/>
  <c r="AS8" i="5" s="1"/>
  <c r="D8" i="7" s="1"/>
  <c r="AB8" i="5"/>
  <c r="AT8" i="5" s="1"/>
  <c r="F8" i="7" s="1"/>
  <c r="AC8" i="5"/>
  <c r="AU8" i="5" s="1"/>
  <c r="H8" i="7" s="1"/>
  <c r="AD8" i="5"/>
  <c r="AV8" i="5" s="1"/>
  <c r="J8" i="7" s="1"/>
  <c r="AE8" i="5"/>
  <c r="AW8" i="5" s="1"/>
  <c r="L8" i="7" s="1"/>
  <c r="AF8" i="5"/>
  <c r="AX8" i="5" s="1"/>
  <c r="N8" i="7" s="1"/>
  <c r="AG8" i="5"/>
  <c r="AY8" i="5" s="1"/>
  <c r="P8" i="7" s="1"/>
  <c r="AH8" i="5"/>
  <c r="AZ8" i="5" s="1"/>
  <c r="R8" i="7" s="1"/>
  <c r="AI8" i="5"/>
  <c r="AJ8" i="5"/>
  <c r="BB8" i="5" s="1"/>
  <c r="V8" i="7" s="1"/>
  <c r="AK8" i="5"/>
  <c r="BC8" i="5" s="1"/>
  <c r="X8" i="7" s="1"/>
  <c r="AL8" i="5"/>
  <c r="BD8" i="5" s="1"/>
  <c r="Z8" i="7" s="1"/>
  <c r="AM8" i="5"/>
  <c r="BE8" i="5" s="1"/>
  <c r="AB8" i="7" s="1"/>
  <c r="AN8" i="5"/>
  <c r="BF8" i="5" s="1"/>
  <c r="AD8" i="7" s="1"/>
  <c r="AO8" i="5"/>
  <c r="BG8" i="5" s="1"/>
  <c r="AF8" i="7" s="1"/>
  <c r="AP8" i="5"/>
  <c r="BH8" i="5" s="1"/>
  <c r="AH8" i="7" s="1"/>
  <c r="AA9" i="5"/>
  <c r="AS9" i="5" s="1"/>
  <c r="D9" i="7" s="1"/>
  <c r="AB9" i="5"/>
  <c r="AT9" i="5" s="1"/>
  <c r="F9" i="7" s="1"/>
  <c r="AC9" i="5"/>
  <c r="AU9" i="5" s="1"/>
  <c r="H9" i="7" s="1"/>
  <c r="AD9" i="5"/>
  <c r="AV9" i="5" s="1"/>
  <c r="J9" i="7" s="1"/>
  <c r="AE9" i="5"/>
  <c r="AW9" i="5" s="1"/>
  <c r="L9" i="7" s="1"/>
  <c r="AF9" i="5"/>
  <c r="AX9" i="5" s="1"/>
  <c r="N9" i="7" s="1"/>
  <c r="AG9" i="5"/>
  <c r="AY9" i="5" s="1"/>
  <c r="P9" i="7" s="1"/>
  <c r="AH9" i="5"/>
  <c r="AZ9" i="5" s="1"/>
  <c r="R9" i="7" s="1"/>
  <c r="AI9" i="5"/>
  <c r="BA9" i="5" s="1"/>
  <c r="T9" i="7" s="1"/>
  <c r="AJ9" i="5"/>
  <c r="BB9" i="5" s="1"/>
  <c r="V9" i="7" s="1"/>
  <c r="AK9" i="5"/>
  <c r="BC9" i="5" s="1"/>
  <c r="X9" i="7" s="1"/>
  <c r="AL9" i="5"/>
  <c r="BD9" i="5" s="1"/>
  <c r="Z9" i="7" s="1"/>
  <c r="AM9" i="5"/>
  <c r="BE9" i="5" s="1"/>
  <c r="AB9" i="7" s="1"/>
  <c r="AN9" i="5"/>
  <c r="BF9" i="5" s="1"/>
  <c r="AD9" i="7" s="1"/>
  <c r="AO9" i="5"/>
  <c r="BG9" i="5" s="1"/>
  <c r="AF9" i="7" s="1"/>
  <c r="AP9" i="5"/>
  <c r="BH9" i="5" s="1"/>
  <c r="AH9" i="7" s="1"/>
  <c r="AA10" i="5"/>
  <c r="AS10" i="5" s="1"/>
  <c r="D10" i="7" s="1"/>
  <c r="AB10" i="5"/>
  <c r="AT10" i="5" s="1"/>
  <c r="F10" i="7" s="1"/>
  <c r="AC10" i="5"/>
  <c r="AU10" i="5" s="1"/>
  <c r="H10" i="7" s="1"/>
  <c r="AD10" i="5"/>
  <c r="AV10" i="5" s="1"/>
  <c r="J10" i="7" s="1"/>
  <c r="AE10" i="5"/>
  <c r="AW10" i="5" s="1"/>
  <c r="L10" i="7" s="1"/>
  <c r="AF10" i="5"/>
  <c r="AX10" i="5" s="1"/>
  <c r="N10" i="7" s="1"/>
  <c r="AG10" i="5"/>
  <c r="AY10" i="5" s="1"/>
  <c r="P10" i="7" s="1"/>
  <c r="AH10" i="5"/>
  <c r="AZ10" i="5" s="1"/>
  <c r="R10" i="7" s="1"/>
  <c r="AI10" i="5"/>
  <c r="BA10" i="5" s="1"/>
  <c r="T10" i="7" s="1"/>
  <c r="AJ10" i="5"/>
  <c r="BB10" i="5" s="1"/>
  <c r="V10" i="7" s="1"/>
  <c r="AK10" i="5"/>
  <c r="BC10" i="5" s="1"/>
  <c r="X10" i="7" s="1"/>
  <c r="AL10" i="5"/>
  <c r="BD10" i="5" s="1"/>
  <c r="Z10" i="7" s="1"/>
  <c r="AM10" i="5"/>
  <c r="BE10" i="5" s="1"/>
  <c r="AB10" i="7" s="1"/>
  <c r="AN10" i="5"/>
  <c r="BF10" i="5" s="1"/>
  <c r="AD10" i="7" s="1"/>
  <c r="AO10" i="5"/>
  <c r="BG10" i="5" s="1"/>
  <c r="AF10" i="7" s="1"/>
  <c r="AP10" i="5"/>
  <c r="BH10" i="5" s="1"/>
  <c r="AH10" i="7" s="1"/>
  <c r="AA11" i="5"/>
  <c r="AS11" i="5" s="1"/>
  <c r="D11" i="7" s="1"/>
  <c r="AB11" i="5"/>
  <c r="AT11" i="5" s="1"/>
  <c r="F11" i="7" s="1"/>
  <c r="AC11" i="5"/>
  <c r="AU11" i="5" s="1"/>
  <c r="H11" i="7" s="1"/>
  <c r="AD11" i="5"/>
  <c r="AV11" i="5" s="1"/>
  <c r="J11" i="7" s="1"/>
  <c r="AE11" i="5"/>
  <c r="AW11" i="5" s="1"/>
  <c r="L11" i="7" s="1"/>
  <c r="AF11" i="5"/>
  <c r="AX11" i="5" s="1"/>
  <c r="N11" i="7" s="1"/>
  <c r="AG11" i="5"/>
  <c r="AY11" i="5" s="1"/>
  <c r="P11" i="7" s="1"/>
  <c r="AH11" i="5"/>
  <c r="AZ11" i="5" s="1"/>
  <c r="R11" i="7" s="1"/>
  <c r="AI11" i="5"/>
  <c r="BA11" i="5" s="1"/>
  <c r="T11" i="7" s="1"/>
  <c r="AJ11" i="5"/>
  <c r="BB11" i="5" s="1"/>
  <c r="V11" i="7" s="1"/>
  <c r="AK11" i="5"/>
  <c r="BC11" i="5" s="1"/>
  <c r="X11" i="7" s="1"/>
  <c r="AL11" i="5"/>
  <c r="BD11" i="5" s="1"/>
  <c r="Z11" i="7" s="1"/>
  <c r="AM11" i="5"/>
  <c r="BE11" i="5" s="1"/>
  <c r="AB11" i="7" s="1"/>
  <c r="AN11" i="5"/>
  <c r="BF11" i="5" s="1"/>
  <c r="AD11" i="7" s="1"/>
  <c r="AO11" i="5"/>
  <c r="BG11" i="5" s="1"/>
  <c r="AF11" i="7" s="1"/>
  <c r="AP11" i="5"/>
  <c r="BH11" i="5" s="1"/>
  <c r="AH11" i="7" s="1"/>
  <c r="AA12" i="5"/>
  <c r="AS12" i="5" s="1"/>
  <c r="D12" i="7" s="1"/>
  <c r="AB12" i="5"/>
  <c r="AT12" i="5" s="1"/>
  <c r="F12" i="7" s="1"/>
  <c r="AC12" i="5"/>
  <c r="AU12" i="5" s="1"/>
  <c r="H12" i="7" s="1"/>
  <c r="AD12" i="5"/>
  <c r="AV12" i="5" s="1"/>
  <c r="J12" i="7" s="1"/>
  <c r="AE12" i="5"/>
  <c r="AW12" i="5" s="1"/>
  <c r="L12" i="7" s="1"/>
  <c r="AF12" i="5"/>
  <c r="AX12" i="5" s="1"/>
  <c r="N12" i="7" s="1"/>
  <c r="AG12" i="5"/>
  <c r="AY12" i="5" s="1"/>
  <c r="P12" i="7" s="1"/>
  <c r="AH12" i="5"/>
  <c r="AZ12" i="5" s="1"/>
  <c r="R12" i="7" s="1"/>
  <c r="AI12" i="5"/>
  <c r="BA12" i="5" s="1"/>
  <c r="T12" i="7" s="1"/>
  <c r="AJ12" i="5"/>
  <c r="BB12" i="5" s="1"/>
  <c r="V12" i="7" s="1"/>
  <c r="AK12" i="5"/>
  <c r="BC12" i="5" s="1"/>
  <c r="X12" i="7" s="1"/>
  <c r="AL12" i="5"/>
  <c r="BD12" i="5" s="1"/>
  <c r="Z12" i="7" s="1"/>
  <c r="AM12" i="5"/>
  <c r="BE12" i="5" s="1"/>
  <c r="AB12" i="7" s="1"/>
  <c r="AN12" i="5"/>
  <c r="BF12" i="5" s="1"/>
  <c r="AD12" i="7" s="1"/>
  <c r="AO12" i="5"/>
  <c r="BG12" i="5" s="1"/>
  <c r="AF12" i="7" s="1"/>
  <c r="AP12" i="5"/>
  <c r="BH12" i="5" s="1"/>
  <c r="AH12" i="7" s="1"/>
  <c r="AA13" i="5"/>
  <c r="AS13" i="5" s="1"/>
  <c r="D13" i="7" s="1"/>
  <c r="AB13" i="5"/>
  <c r="AT13" i="5" s="1"/>
  <c r="F13" i="7" s="1"/>
  <c r="AC13" i="5"/>
  <c r="AU13" i="5" s="1"/>
  <c r="H13" i="7" s="1"/>
  <c r="AD13" i="5"/>
  <c r="AV13" i="5" s="1"/>
  <c r="J13" i="7" s="1"/>
  <c r="AE13" i="5"/>
  <c r="AW13" i="5" s="1"/>
  <c r="L13" i="7" s="1"/>
  <c r="AF13" i="5"/>
  <c r="AX13" i="5" s="1"/>
  <c r="N13" i="7" s="1"/>
  <c r="AG13" i="5"/>
  <c r="AY13" i="5" s="1"/>
  <c r="P13" i="7" s="1"/>
  <c r="AH13" i="5"/>
  <c r="AZ13" i="5" s="1"/>
  <c r="R13" i="7" s="1"/>
  <c r="AI13" i="5"/>
  <c r="BA13" i="5" s="1"/>
  <c r="T13" i="7" s="1"/>
  <c r="AJ13" i="5"/>
  <c r="BB13" i="5" s="1"/>
  <c r="V13" i="7" s="1"/>
  <c r="AK13" i="5"/>
  <c r="BC13" i="5" s="1"/>
  <c r="X13" i="7" s="1"/>
  <c r="AL13" i="5"/>
  <c r="BD13" i="5" s="1"/>
  <c r="Z13" i="7" s="1"/>
  <c r="AM13" i="5"/>
  <c r="BE13" i="5" s="1"/>
  <c r="AB13" i="7" s="1"/>
  <c r="AN13" i="5"/>
  <c r="BF13" i="5" s="1"/>
  <c r="AD13" i="7" s="1"/>
  <c r="AO13" i="5"/>
  <c r="BG13" i="5" s="1"/>
  <c r="AF13" i="7" s="1"/>
  <c r="AP13" i="5"/>
  <c r="BH13" i="5" s="1"/>
  <c r="AH13" i="7" s="1"/>
  <c r="AA14" i="5"/>
  <c r="AS14" i="5" s="1"/>
  <c r="D14" i="7" s="1"/>
  <c r="AB14" i="5"/>
  <c r="AT14" i="5" s="1"/>
  <c r="F14" i="7" s="1"/>
  <c r="AC14" i="5"/>
  <c r="AU14" i="5" s="1"/>
  <c r="H14" i="7" s="1"/>
  <c r="AD14" i="5"/>
  <c r="AV14" i="5" s="1"/>
  <c r="J14" i="7" s="1"/>
  <c r="AE14" i="5"/>
  <c r="AW14" i="5" s="1"/>
  <c r="L14" i="7" s="1"/>
  <c r="AF14" i="5"/>
  <c r="AX14" i="5" s="1"/>
  <c r="N14" i="7" s="1"/>
  <c r="AG14" i="5"/>
  <c r="AY14" i="5" s="1"/>
  <c r="P14" i="7" s="1"/>
  <c r="AH14" i="5"/>
  <c r="AZ14" i="5" s="1"/>
  <c r="R14" i="7" s="1"/>
  <c r="AI14" i="5"/>
  <c r="BA14" i="5" s="1"/>
  <c r="T14" i="7" s="1"/>
  <c r="AJ14" i="5"/>
  <c r="BB14" i="5" s="1"/>
  <c r="V14" i="7" s="1"/>
  <c r="AK14" i="5"/>
  <c r="BC14" i="5" s="1"/>
  <c r="X14" i="7" s="1"/>
  <c r="AL14" i="5"/>
  <c r="BD14" i="5" s="1"/>
  <c r="Z14" i="7" s="1"/>
  <c r="AM14" i="5"/>
  <c r="BE14" i="5" s="1"/>
  <c r="AB14" i="7" s="1"/>
  <c r="AN14" i="5"/>
  <c r="BF14" i="5" s="1"/>
  <c r="AD14" i="7" s="1"/>
  <c r="AO14" i="5"/>
  <c r="BG14" i="5" s="1"/>
  <c r="AF14" i="7" s="1"/>
  <c r="AP14" i="5"/>
  <c r="BH14" i="5" s="1"/>
  <c r="AH14" i="7" s="1"/>
  <c r="AA15" i="5"/>
  <c r="AS15" i="5" s="1"/>
  <c r="D15" i="7" s="1"/>
  <c r="AB15" i="5"/>
  <c r="AT15" i="5" s="1"/>
  <c r="F15" i="7" s="1"/>
  <c r="AC15" i="5"/>
  <c r="AU15" i="5" s="1"/>
  <c r="H15" i="7" s="1"/>
  <c r="AD15" i="5"/>
  <c r="AV15" i="5" s="1"/>
  <c r="J15" i="7" s="1"/>
  <c r="AE15" i="5"/>
  <c r="AW15" i="5" s="1"/>
  <c r="L15" i="7" s="1"/>
  <c r="AF15" i="5"/>
  <c r="AX15" i="5" s="1"/>
  <c r="N15" i="7" s="1"/>
  <c r="AG15" i="5"/>
  <c r="AY15" i="5" s="1"/>
  <c r="P15" i="7" s="1"/>
  <c r="AH15" i="5"/>
  <c r="AZ15" i="5" s="1"/>
  <c r="R15" i="7" s="1"/>
  <c r="AI15" i="5"/>
  <c r="BA15" i="5" s="1"/>
  <c r="T15" i="7" s="1"/>
  <c r="AJ15" i="5"/>
  <c r="BB15" i="5" s="1"/>
  <c r="V15" i="7" s="1"/>
  <c r="AK15" i="5"/>
  <c r="BC15" i="5" s="1"/>
  <c r="X15" i="7" s="1"/>
  <c r="AL15" i="5"/>
  <c r="BD15" i="5" s="1"/>
  <c r="Z15" i="7" s="1"/>
  <c r="AM15" i="5"/>
  <c r="BE15" i="5" s="1"/>
  <c r="AB15" i="7" s="1"/>
  <c r="AN15" i="5"/>
  <c r="BF15" i="5" s="1"/>
  <c r="AD15" i="7" s="1"/>
  <c r="AO15" i="5"/>
  <c r="BG15" i="5" s="1"/>
  <c r="AF15" i="7" s="1"/>
  <c r="AP15" i="5"/>
  <c r="BH15" i="5" s="1"/>
  <c r="AH15" i="7" s="1"/>
  <c r="AA16" i="5"/>
  <c r="AS16" i="5" s="1"/>
  <c r="D16" i="7" s="1"/>
  <c r="AB16" i="5"/>
  <c r="AT16" i="5" s="1"/>
  <c r="F16" i="7" s="1"/>
  <c r="AC16" i="5"/>
  <c r="AU16" i="5" s="1"/>
  <c r="H16" i="7" s="1"/>
  <c r="AD16" i="5"/>
  <c r="AV16" i="5" s="1"/>
  <c r="J16" i="7" s="1"/>
  <c r="AE16" i="5"/>
  <c r="AW16" i="5" s="1"/>
  <c r="L16" i="7" s="1"/>
  <c r="AF16" i="5"/>
  <c r="AX16" i="5" s="1"/>
  <c r="N16" i="7" s="1"/>
  <c r="AG16" i="5"/>
  <c r="AY16" i="5" s="1"/>
  <c r="P16" i="7" s="1"/>
  <c r="AH16" i="5"/>
  <c r="AZ16" i="5" s="1"/>
  <c r="R16" i="7" s="1"/>
  <c r="AI16" i="5"/>
  <c r="BA16" i="5" s="1"/>
  <c r="T16" i="7" s="1"/>
  <c r="AJ16" i="5"/>
  <c r="BB16" i="5" s="1"/>
  <c r="V16" i="7" s="1"/>
  <c r="AK16" i="5"/>
  <c r="BC16" i="5" s="1"/>
  <c r="X16" i="7" s="1"/>
  <c r="AL16" i="5"/>
  <c r="BD16" i="5" s="1"/>
  <c r="Z16" i="7" s="1"/>
  <c r="AM16" i="5"/>
  <c r="BE16" i="5" s="1"/>
  <c r="AB16" i="7" s="1"/>
  <c r="AN16" i="5"/>
  <c r="BF16" i="5" s="1"/>
  <c r="AD16" i="7" s="1"/>
  <c r="AO16" i="5"/>
  <c r="BG16" i="5" s="1"/>
  <c r="AF16" i="7" s="1"/>
  <c r="AP16" i="5"/>
  <c r="BH16" i="5" s="1"/>
  <c r="AH16" i="7" s="1"/>
  <c r="AA17" i="5"/>
  <c r="AS17" i="5" s="1"/>
  <c r="D17" i="7" s="1"/>
  <c r="AB17" i="5"/>
  <c r="AT17" i="5" s="1"/>
  <c r="F17" i="7" s="1"/>
  <c r="AC17" i="5"/>
  <c r="AU17" i="5" s="1"/>
  <c r="H17" i="7" s="1"/>
  <c r="AD17" i="5"/>
  <c r="AV17" i="5" s="1"/>
  <c r="J17" i="7" s="1"/>
  <c r="AE17" i="5"/>
  <c r="AW17" i="5" s="1"/>
  <c r="L17" i="7" s="1"/>
  <c r="AF17" i="5"/>
  <c r="AX17" i="5" s="1"/>
  <c r="N17" i="7" s="1"/>
  <c r="AG17" i="5"/>
  <c r="AY17" i="5" s="1"/>
  <c r="P17" i="7" s="1"/>
  <c r="AH17" i="5"/>
  <c r="AZ17" i="5" s="1"/>
  <c r="R17" i="7" s="1"/>
  <c r="AI17" i="5"/>
  <c r="BA17" i="5" s="1"/>
  <c r="T17" i="7" s="1"/>
  <c r="AJ17" i="5"/>
  <c r="BB17" i="5" s="1"/>
  <c r="V17" i="7" s="1"/>
  <c r="AK17" i="5"/>
  <c r="BC17" i="5" s="1"/>
  <c r="X17" i="7" s="1"/>
  <c r="AL17" i="5"/>
  <c r="BD17" i="5" s="1"/>
  <c r="Z17" i="7" s="1"/>
  <c r="AM17" i="5"/>
  <c r="BE17" i="5" s="1"/>
  <c r="AB17" i="7" s="1"/>
  <c r="AN17" i="5"/>
  <c r="BF17" i="5" s="1"/>
  <c r="AD17" i="7" s="1"/>
  <c r="AO17" i="5"/>
  <c r="BG17" i="5" s="1"/>
  <c r="AF17" i="7" s="1"/>
  <c r="AP17" i="5"/>
  <c r="BH17" i="5" s="1"/>
  <c r="AH17" i="7" s="1"/>
  <c r="AA18" i="5"/>
  <c r="AS18" i="5" s="1"/>
  <c r="D18" i="7" s="1"/>
  <c r="AB18" i="5"/>
  <c r="AT18" i="5" s="1"/>
  <c r="F18" i="7" s="1"/>
  <c r="AC18" i="5"/>
  <c r="AU18" i="5" s="1"/>
  <c r="H18" i="7" s="1"/>
  <c r="AD18" i="5"/>
  <c r="AV18" i="5" s="1"/>
  <c r="J18" i="7" s="1"/>
  <c r="AE18" i="5"/>
  <c r="AW18" i="5" s="1"/>
  <c r="L18" i="7" s="1"/>
  <c r="AF18" i="5"/>
  <c r="AX18" i="5" s="1"/>
  <c r="N18" i="7" s="1"/>
  <c r="AG18" i="5"/>
  <c r="AY18" i="5" s="1"/>
  <c r="P18" i="7" s="1"/>
  <c r="AH18" i="5"/>
  <c r="AZ18" i="5" s="1"/>
  <c r="R18" i="7" s="1"/>
  <c r="AI18" i="5"/>
  <c r="BA18" i="5" s="1"/>
  <c r="T18" i="7" s="1"/>
  <c r="AJ18" i="5"/>
  <c r="BB18" i="5" s="1"/>
  <c r="V18" i="7" s="1"/>
  <c r="AK18" i="5"/>
  <c r="BC18" i="5" s="1"/>
  <c r="X18" i="7" s="1"/>
  <c r="AL18" i="5"/>
  <c r="BD18" i="5" s="1"/>
  <c r="Z18" i="7" s="1"/>
  <c r="AM18" i="5"/>
  <c r="BE18" i="5" s="1"/>
  <c r="AB18" i="7" s="1"/>
  <c r="AN18" i="5"/>
  <c r="BF18" i="5" s="1"/>
  <c r="AD18" i="7" s="1"/>
  <c r="AO18" i="5"/>
  <c r="BG18" i="5" s="1"/>
  <c r="AF18" i="7" s="1"/>
  <c r="AP18" i="5"/>
  <c r="BH18" i="5" s="1"/>
  <c r="AH18" i="7" s="1"/>
  <c r="AA19" i="5"/>
  <c r="AS19" i="5" s="1"/>
  <c r="D19" i="7" s="1"/>
  <c r="AB19" i="5"/>
  <c r="AT19" i="5" s="1"/>
  <c r="F19" i="7" s="1"/>
  <c r="AC19" i="5"/>
  <c r="AU19" i="5" s="1"/>
  <c r="H19" i="7" s="1"/>
  <c r="AD19" i="5"/>
  <c r="AV19" i="5" s="1"/>
  <c r="J19" i="7" s="1"/>
  <c r="AE19" i="5"/>
  <c r="AW19" i="5" s="1"/>
  <c r="L19" i="7" s="1"/>
  <c r="AF19" i="5"/>
  <c r="AX19" i="5" s="1"/>
  <c r="N19" i="7" s="1"/>
  <c r="AG19" i="5"/>
  <c r="AY19" i="5" s="1"/>
  <c r="P19" i="7" s="1"/>
  <c r="AH19" i="5"/>
  <c r="AZ19" i="5" s="1"/>
  <c r="R19" i="7" s="1"/>
  <c r="AI19" i="5"/>
  <c r="BA19" i="5" s="1"/>
  <c r="T19" i="7" s="1"/>
  <c r="AJ19" i="5"/>
  <c r="BB19" i="5" s="1"/>
  <c r="V19" i="7" s="1"/>
  <c r="AK19" i="5"/>
  <c r="BC19" i="5" s="1"/>
  <c r="X19" i="7" s="1"/>
  <c r="AL19" i="5"/>
  <c r="BD19" i="5" s="1"/>
  <c r="Z19" i="7" s="1"/>
  <c r="AM19" i="5"/>
  <c r="BE19" i="5" s="1"/>
  <c r="AB19" i="7" s="1"/>
  <c r="AN19" i="5"/>
  <c r="BF19" i="5" s="1"/>
  <c r="AD19" i="7" s="1"/>
  <c r="AO19" i="5"/>
  <c r="BG19" i="5" s="1"/>
  <c r="AF19" i="7" s="1"/>
  <c r="AP19" i="5"/>
  <c r="BH19" i="5" s="1"/>
  <c r="AH19" i="7" s="1"/>
  <c r="AA20" i="5"/>
  <c r="AS20" i="5" s="1"/>
  <c r="D20" i="7" s="1"/>
  <c r="AB20" i="5"/>
  <c r="AT20" i="5" s="1"/>
  <c r="F20" i="7" s="1"/>
  <c r="AC20" i="5"/>
  <c r="AU20" i="5" s="1"/>
  <c r="H20" i="7" s="1"/>
  <c r="AD20" i="5"/>
  <c r="AV20" i="5" s="1"/>
  <c r="J20" i="7" s="1"/>
  <c r="AE20" i="5"/>
  <c r="AW20" i="5" s="1"/>
  <c r="L20" i="7" s="1"/>
  <c r="AF20" i="5"/>
  <c r="AX20" i="5" s="1"/>
  <c r="N20" i="7" s="1"/>
  <c r="AG20" i="5"/>
  <c r="AY20" i="5" s="1"/>
  <c r="P20" i="7" s="1"/>
  <c r="AH20" i="5"/>
  <c r="AZ20" i="5" s="1"/>
  <c r="R20" i="7" s="1"/>
  <c r="AI20" i="5"/>
  <c r="BA20" i="5" s="1"/>
  <c r="T20" i="7" s="1"/>
  <c r="AJ20" i="5"/>
  <c r="BB20" i="5" s="1"/>
  <c r="V20" i="7" s="1"/>
  <c r="AK20" i="5"/>
  <c r="BC20" i="5" s="1"/>
  <c r="X20" i="7" s="1"/>
  <c r="AL20" i="5"/>
  <c r="BD20" i="5" s="1"/>
  <c r="Z20" i="7" s="1"/>
  <c r="AM20" i="5"/>
  <c r="BE20" i="5" s="1"/>
  <c r="AB20" i="7" s="1"/>
  <c r="AN20" i="5"/>
  <c r="BF20" i="5" s="1"/>
  <c r="AD20" i="7" s="1"/>
  <c r="AO20" i="5"/>
  <c r="BG20" i="5" s="1"/>
  <c r="AF20" i="7" s="1"/>
  <c r="AP20" i="5"/>
  <c r="BH20" i="5" s="1"/>
  <c r="AH20" i="7" s="1"/>
  <c r="AA21" i="5"/>
  <c r="AS21" i="5" s="1"/>
  <c r="D21" i="7" s="1"/>
  <c r="AB21" i="5"/>
  <c r="AT21" i="5" s="1"/>
  <c r="F21" i="7" s="1"/>
  <c r="AC21" i="5"/>
  <c r="AU21" i="5" s="1"/>
  <c r="H21" i="7" s="1"/>
  <c r="AD21" i="5"/>
  <c r="AV21" i="5" s="1"/>
  <c r="J21" i="7" s="1"/>
  <c r="AE21" i="5"/>
  <c r="AW21" i="5" s="1"/>
  <c r="L21" i="7" s="1"/>
  <c r="AF21" i="5"/>
  <c r="AX21" i="5" s="1"/>
  <c r="N21" i="7" s="1"/>
  <c r="AG21" i="5"/>
  <c r="AY21" i="5" s="1"/>
  <c r="P21" i="7" s="1"/>
  <c r="AH21" i="5"/>
  <c r="AZ21" i="5" s="1"/>
  <c r="R21" i="7" s="1"/>
  <c r="AI21" i="5"/>
  <c r="BA21" i="5" s="1"/>
  <c r="T21" i="7" s="1"/>
  <c r="AJ21" i="5"/>
  <c r="BB21" i="5" s="1"/>
  <c r="V21" i="7" s="1"/>
  <c r="AK21" i="5"/>
  <c r="BC21" i="5" s="1"/>
  <c r="X21" i="7" s="1"/>
  <c r="AL21" i="5"/>
  <c r="BD21" i="5" s="1"/>
  <c r="Z21" i="7" s="1"/>
  <c r="AM21" i="5"/>
  <c r="BE21" i="5" s="1"/>
  <c r="AB21" i="7" s="1"/>
  <c r="AN21" i="5"/>
  <c r="BF21" i="5" s="1"/>
  <c r="AD21" i="7" s="1"/>
  <c r="AO21" i="5"/>
  <c r="BG21" i="5" s="1"/>
  <c r="AF21" i="7" s="1"/>
  <c r="AP21" i="5"/>
  <c r="BH21" i="5" s="1"/>
  <c r="AH21" i="7" s="1"/>
  <c r="AA22" i="5"/>
  <c r="AS22" i="5" s="1"/>
  <c r="D22" i="7" s="1"/>
  <c r="AB22" i="5"/>
  <c r="AT22" i="5" s="1"/>
  <c r="F22" i="7" s="1"/>
  <c r="AC22" i="5"/>
  <c r="AU22" i="5" s="1"/>
  <c r="H22" i="7" s="1"/>
  <c r="AD22" i="5"/>
  <c r="AV22" i="5" s="1"/>
  <c r="J22" i="7" s="1"/>
  <c r="AE22" i="5"/>
  <c r="AW22" i="5" s="1"/>
  <c r="L22" i="7" s="1"/>
  <c r="AF22" i="5"/>
  <c r="AX22" i="5" s="1"/>
  <c r="N22" i="7" s="1"/>
  <c r="AG22" i="5"/>
  <c r="AY22" i="5" s="1"/>
  <c r="P22" i="7" s="1"/>
  <c r="AH22" i="5"/>
  <c r="AZ22" i="5" s="1"/>
  <c r="R22" i="7" s="1"/>
  <c r="AI22" i="5"/>
  <c r="BA22" i="5" s="1"/>
  <c r="T22" i="7" s="1"/>
  <c r="AJ22" i="5"/>
  <c r="BB22" i="5" s="1"/>
  <c r="V22" i="7" s="1"/>
  <c r="AK22" i="5"/>
  <c r="BC22" i="5" s="1"/>
  <c r="X22" i="7" s="1"/>
  <c r="AL22" i="5"/>
  <c r="BD22" i="5" s="1"/>
  <c r="Z22" i="7" s="1"/>
  <c r="AM22" i="5"/>
  <c r="BE22" i="5" s="1"/>
  <c r="AB22" i="7" s="1"/>
  <c r="AN22" i="5"/>
  <c r="BF22" i="5" s="1"/>
  <c r="AD22" i="7" s="1"/>
  <c r="AO22" i="5"/>
  <c r="BG22" i="5" s="1"/>
  <c r="AF22" i="7" s="1"/>
  <c r="AP22" i="5"/>
  <c r="BH22" i="5" s="1"/>
  <c r="AH22" i="7" s="1"/>
  <c r="Z9" i="5"/>
  <c r="AR9" i="5" s="1"/>
  <c r="B9" i="7" s="1"/>
  <c r="Z10" i="5"/>
  <c r="AR10" i="5" s="1"/>
  <c r="B10" i="7" s="1"/>
  <c r="Z11" i="5"/>
  <c r="AR11" i="5" s="1"/>
  <c r="B11" i="7" s="1"/>
  <c r="Z12" i="5"/>
  <c r="AR12" i="5" s="1"/>
  <c r="B12" i="7" s="1"/>
  <c r="Z13" i="5"/>
  <c r="AR13" i="5" s="1"/>
  <c r="B13" i="7" s="1"/>
  <c r="Z14" i="5"/>
  <c r="AR14" i="5" s="1"/>
  <c r="B14" i="7" s="1"/>
  <c r="Z15" i="5"/>
  <c r="AR15" i="5" s="1"/>
  <c r="B15" i="7" s="1"/>
  <c r="Z16" i="5"/>
  <c r="AR16" i="5" s="1"/>
  <c r="B16" i="7" s="1"/>
  <c r="Z17" i="5"/>
  <c r="AR17" i="5" s="1"/>
  <c r="B17" i="7" s="1"/>
  <c r="Z18" i="5"/>
  <c r="AR18" i="5" s="1"/>
  <c r="B18" i="7" s="1"/>
  <c r="Z19" i="5"/>
  <c r="AR19" i="5" s="1"/>
  <c r="B19" i="7" s="1"/>
  <c r="Z20" i="5"/>
  <c r="AR20" i="5" s="1"/>
  <c r="B20" i="7" s="1"/>
  <c r="Z21" i="5"/>
  <c r="AR21" i="5" s="1"/>
  <c r="B21" i="7" s="1"/>
  <c r="Z22" i="5"/>
  <c r="AR22" i="5" s="1"/>
  <c r="B22" i="7" s="1"/>
  <c r="Z8" i="5"/>
  <c r="AR8" i="5" s="1"/>
  <c r="B8" i="7" s="1"/>
  <c r="AP7" i="5"/>
  <c r="BH7" i="5" s="1"/>
  <c r="AH7" i="7" s="1"/>
  <c r="AA7" i="5"/>
  <c r="AS7" i="5" s="1"/>
  <c r="D7" i="7" s="1"/>
  <c r="AB7" i="5"/>
  <c r="AT7" i="5" s="1"/>
  <c r="F7" i="7" s="1"/>
  <c r="AC7" i="5"/>
  <c r="AU7" i="5" s="1"/>
  <c r="H7" i="7" s="1"/>
  <c r="AD7" i="5"/>
  <c r="AV7" i="5" s="1"/>
  <c r="J7" i="7" s="1"/>
  <c r="AE7" i="5"/>
  <c r="AW7" i="5" s="1"/>
  <c r="L7" i="7" s="1"/>
  <c r="AF7" i="5"/>
  <c r="AX7" i="5" s="1"/>
  <c r="N7" i="7" s="1"/>
  <c r="AG7" i="5"/>
  <c r="AY7" i="5" s="1"/>
  <c r="P7" i="7" s="1"/>
  <c r="AH7" i="5"/>
  <c r="AZ7" i="5" s="1"/>
  <c r="R7" i="7" s="1"/>
  <c r="AI7" i="5"/>
  <c r="BA7" i="5" s="1"/>
  <c r="T7" i="7" s="1"/>
  <c r="AJ7" i="5"/>
  <c r="BB7" i="5" s="1"/>
  <c r="V7" i="7" s="1"/>
  <c r="AK7" i="5"/>
  <c r="BC7" i="5" s="1"/>
  <c r="X7" i="7" s="1"/>
  <c r="AL7" i="5"/>
  <c r="BD7" i="5" s="1"/>
  <c r="Z7" i="7" s="1"/>
  <c r="AM7" i="5"/>
  <c r="BE7" i="5" s="1"/>
  <c r="AB7" i="7" s="1"/>
  <c r="AB23" i="7" s="1"/>
  <c r="AN7" i="5"/>
  <c r="BF7" i="5" s="1"/>
  <c r="AD7" i="7" s="1"/>
  <c r="AO7" i="5"/>
  <c r="BG7" i="5" s="1"/>
  <c r="AF7" i="7" s="1"/>
  <c r="Z7" i="5"/>
  <c r="AR7" i="5" s="1"/>
  <c r="W11" i="6"/>
  <c r="AG11" i="6" s="1"/>
  <c r="AI11" i="7" s="1"/>
  <c r="P11" i="6"/>
  <c r="Z11" i="6" s="1"/>
  <c r="U11" i="7" s="1"/>
  <c r="Q11" i="6"/>
  <c r="AA11" i="6" s="1"/>
  <c r="W11" i="7" s="1"/>
  <c r="R11" i="6"/>
  <c r="AB11" i="6" s="1"/>
  <c r="Y11" i="7" s="1"/>
  <c r="S11" i="6"/>
  <c r="AC11" i="6" s="1"/>
  <c r="AA11" i="7" s="1"/>
  <c r="T11" i="6"/>
  <c r="AD11" i="6" s="1"/>
  <c r="AC11" i="7" s="1"/>
  <c r="U11" i="6"/>
  <c r="AE11" i="6" s="1"/>
  <c r="AE11" i="7" s="1"/>
  <c r="V11" i="6"/>
  <c r="O11" i="6"/>
  <c r="Y11" i="6" s="1"/>
  <c r="S11" i="7" s="1"/>
  <c r="O9" i="6"/>
  <c r="Y9" i="6" s="1"/>
  <c r="S9" i="7" s="1"/>
  <c r="P9" i="6"/>
  <c r="Z9" i="6" s="1"/>
  <c r="U9" i="7" s="1"/>
  <c r="Q9" i="6"/>
  <c r="AA9" i="6" s="1"/>
  <c r="W9" i="7" s="1"/>
  <c r="R9" i="6"/>
  <c r="AB9" i="6" s="1"/>
  <c r="Y9" i="7" s="1"/>
  <c r="S9" i="6"/>
  <c r="AC9" i="6" s="1"/>
  <c r="AA9" i="7" s="1"/>
  <c r="T9" i="6"/>
  <c r="AD9" i="6" s="1"/>
  <c r="AC9" i="7" s="1"/>
  <c r="U9" i="6"/>
  <c r="AE9" i="6" s="1"/>
  <c r="AE9" i="7" s="1"/>
  <c r="V9" i="6"/>
  <c r="W9" i="6"/>
  <c r="AG9" i="6" s="1"/>
  <c r="AI9" i="7" s="1"/>
  <c r="O10" i="6"/>
  <c r="Y10" i="6" s="1"/>
  <c r="S10" i="7" s="1"/>
  <c r="P10" i="6"/>
  <c r="Z10" i="6" s="1"/>
  <c r="U10" i="7" s="1"/>
  <c r="Q10" i="6"/>
  <c r="AA10" i="6" s="1"/>
  <c r="W10" i="7" s="1"/>
  <c r="R10" i="6"/>
  <c r="AB10" i="6" s="1"/>
  <c r="Y10" i="7" s="1"/>
  <c r="S10" i="6"/>
  <c r="AC10" i="6" s="1"/>
  <c r="AA10" i="7" s="1"/>
  <c r="T10" i="6"/>
  <c r="AD10" i="6" s="1"/>
  <c r="AC10" i="7" s="1"/>
  <c r="U10" i="6"/>
  <c r="AE10" i="6" s="1"/>
  <c r="AE10" i="7" s="1"/>
  <c r="V10" i="6"/>
  <c r="AF10" i="6" s="1"/>
  <c r="AG10" i="7" s="1"/>
  <c r="W10" i="6"/>
  <c r="AG10" i="6" s="1"/>
  <c r="AI10" i="7" s="1"/>
  <c r="O12" i="6"/>
  <c r="Y12" i="6" s="1"/>
  <c r="S12" i="7" s="1"/>
  <c r="P12" i="6"/>
  <c r="Z12" i="6" s="1"/>
  <c r="U12" i="7" s="1"/>
  <c r="Q12" i="6"/>
  <c r="AA12" i="6" s="1"/>
  <c r="W12" i="7" s="1"/>
  <c r="R12" i="6"/>
  <c r="AB12" i="6" s="1"/>
  <c r="Y12" i="7" s="1"/>
  <c r="S12" i="6"/>
  <c r="AC12" i="6" s="1"/>
  <c r="AA12" i="7" s="1"/>
  <c r="T12" i="6"/>
  <c r="AD12" i="6" s="1"/>
  <c r="AC12" i="7" s="1"/>
  <c r="U12" i="6"/>
  <c r="AE12" i="6" s="1"/>
  <c r="AE12" i="7" s="1"/>
  <c r="V12" i="6"/>
  <c r="W12" i="6"/>
  <c r="AG12" i="6" s="1"/>
  <c r="AI12" i="7" s="1"/>
  <c r="O13" i="6"/>
  <c r="P13" i="6"/>
  <c r="Z13" i="6" s="1"/>
  <c r="U13" i="7" s="1"/>
  <c r="Q13" i="6"/>
  <c r="AA13" i="6" s="1"/>
  <c r="W13" i="7" s="1"/>
  <c r="R13" i="6"/>
  <c r="AB13" i="6" s="1"/>
  <c r="Y13" i="7" s="1"/>
  <c r="S13" i="6"/>
  <c r="AC13" i="6" s="1"/>
  <c r="AA13" i="7" s="1"/>
  <c r="T13" i="6"/>
  <c r="AD13" i="6" s="1"/>
  <c r="AC13" i="7" s="1"/>
  <c r="U13" i="6"/>
  <c r="AE13" i="6" s="1"/>
  <c r="AE13" i="7" s="1"/>
  <c r="V13" i="6"/>
  <c r="W13" i="6"/>
  <c r="AG13" i="6" s="1"/>
  <c r="AI13" i="7" s="1"/>
  <c r="O14" i="6"/>
  <c r="Y14" i="6" s="1"/>
  <c r="S14" i="7" s="1"/>
  <c r="P14" i="6"/>
  <c r="Z14" i="6" s="1"/>
  <c r="U14" i="7" s="1"/>
  <c r="Q14" i="6"/>
  <c r="AA14" i="6" s="1"/>
  <c r="W14" i="7" s="1"/>
  <c r="R14" i="6"/>
  <c r="AB14" i="6" s="1"/>
  <c r="Y14" i="7" s="1"/>
  <c r="S14" i="6"/>
  <c r="AC14" i="6" s="1"/>
  <c r="AA14" i="7" s="1"/>
  <c r="T14" i="6"/>
  <c r="AD14" i="6" s="1"/>
  <c r="AC14" i="7" s="1"/>
  <c r="U14" i="6"/>
  <c r="AE14" i="6" s="1"/>
  <c r="AE14" i="7" s="1"/>
  <c r="V14" i="6"/>
  <c r="W14" i="6"/>
  <c r="AG14" i="6" s="1"/>
  <c r="AI14" i="7" s="1"/>
  <c r="O15" i="6"/>
  <c r="Y15" i="6" s="1"/>
  <c r="S15" i="7" s="1"/>
  <c r="P15" i="6"/>
  <c r="Z15" i="6" s="1"/>
  <c r="U15" i="7" s="1"/>
  <c r="Q15" i="6"/>
  <c r="AA15" i="6" s="1"/>
  <c r="W15" i="7" s="1"/>
  <c r="R15" i="6"/>
  <c r="AB15" i="6" s="1"/>
  <c r="Y15" i="7" s="1"/>
  <c r="S15" i="6"/>
  <c r="AC15" i="6" s="1"/>
  <c r="AA15" i="7" s="1"/>
  <c r="T15" i="6"/>
  <c r="AD15" i="6" s="1"/>
  <c r="AC15" i="7" s="1"/>
  <c r="U15" i="6"/>
  <c r="AE15" i="6" s="1"/>
  <c r="AE15" i="7" s="1"/>
  <c r="V15" i="6"/>
  <c r="W15" i="6"/>
  <c r="AG15" i="6" s="1"/>
  <c r="AI15" i="7" s="1"/>
  <c r="O16" i="6"/>
  <c r="Y16" i="6" s="1"/>
  <c r="S16" i="7" s="1"/>
  <c r="P16" i="6"/>
  <c r="Z16" i="6" s="1"/>
  <c r="U16" i="7" s="1"/>
  <c r="Q16" i="6"/>
  <c r="AA16" i="6" s="1"/>
  <c r="W16" i="7" s="1"/>
  <c r="R16" i="6"/>
  <c r="AB16" i="6" s="1"/>
  <c r="Y16" i="7" s="1"/>
  <c r="S16" i="6"/>
  <c r="AC16" i="6" s="1"/>
  <c r="AA16" i="7" s="1"/>
  <c r="T16" i="6"/>
  <c r="AD16" i="6" s="1"/>
  <c r="AC16" i="7" s="1"/>
  <c r="U16" i="6"/>
  <c r="AE16" i="6" s="1"/>
  <c r="AE16" i="7" s="1"/>
  <c r="V16" i="6"/>
  <c r="W16" i="6"/>
  <c r="AG16" i="6" s="1"/>
  <c r="AI16" i="7" s="1"/>
  <c r="O17" i="6"/>
  <c r="Y17" i="6" s="1"/>
  <c r="S17" i="7" s="1"/>
  <c r="P17" i="6"/>
  <c r="Z17" i="6" s="1"/>
  <c r="U17" i="7" s="1"/>
  <c r="Q17" i="6"/>
  <c r="AA17" i="6" s="1"/>
  <c r="W17" i="7" s="1"/>
  <c r="R17" i="6"/>
  <c r="AB17" i="6" s="1"/>
  <c r="Y17" i="7" s="1"/>
  <c r="S17" i="6"/>
  <c r="AC17" i="6" s="1"/>
  <c r="AA17" i="7" s="1"/>
  <c r="T17" i="6"/>
  <c r="AD17" i="6" s="1"/>
  <c r="AC17" i="7" s="1"/>
  <c r="U17" i="6"/>
  <c r="AE17" i="6" s="1"/>
  <c r="AE17" i="7" s="1"/>
  <c r="V17" i="6"/>
  <c r="W17" i="6"/>
  <c r="AG17" i="6" s="1"/>
  <c r="AI17" i="7" s="1"/>
  <c r="Y18" i="6"/>
  <c r="S18" i="7" s="1"/>
  <c r="P18" i="6"/>
  <c r="Z18" i="6" s="1"/>
  <c r="U18" i="7" s="1"/>
  <c r="Q18" i="6"/>
  <c r="AA18" i="6" s="1"/>
  <c r="W18" i="7" s="1"/>
  <c r="R18" i="6"/>
  <c r="AB18" i="6" s="1"/>
  <c r="Y18" i="7" s="1"/>
  <c r="S18" i="6"/>
  <c r="AC18" i="6" s="1"/>
  <c r="AA18" i="7" s="1"/>
  <c r="T18" i="6"/>
  <c r="AD18" i="6" s="1"/>
  <c r="AC18" i="7" s="1"/>
  <c r="U18" i="6"/>
  <c r="AE18" i="6" s="1"/>
  <c r="AE18" i="7" s="1"/>
  <c r="V18" i="6"/>
  <c r="W18" i="6"/>
  <c r="AG18" i="6" s="1"/>
  <c r="AI18" i="7" s="1"/>
  <c r="O19" i="6"/>
  <c r="Y19" i="6" s="1"/>
  <c r="S19" i="7" s="1"/>
  <c r="P19" i="6"/>
  <c r="Z19" i="6" s="1"/>
  <c r="U19" i="7" s="1"/>
  <c r="Q19" i="6"/>
  <c r="AA19" i="6" s="1"/>
  <c r="W19" i="7" s="1"/>
  <c r="R19" i="6"/>
  <c r="AB19" i="6" s="1"/>
  <c r="Y19" i="7" s="1"/>
  <c r="S19" i="6"/>
  <c r="AC19" i="6" s="1"/>
  <c r="AA19" i="7" s="1"/>
  <c r="T19" i="6"/>
  <c r="AD19" i="6" s="1"/>
  <c r="AC19" i="7" s="1"/>
  <c r="U19" i="6"/>
  <c r="AE19" i="6" s="1"/>
  <c r="AE19" i="7" s="1"/>
  <c r="V19" i="6"/>
  <c r="AF19" i="6" s="1"/>
  <c r="AG19" i="7" s="1"/>
  <c r="W19" i="6"/>
  <c r="AG19" i="6" s="1"/>
  <c r="AI19" i="7" s="1"/>
  <c r="O20" i="6"/>
  <c r="Y20" i="6" s="1"/>
  <c r="S20" i="7" s="1"/>
  <c r="P20" i="6"/>
  <c r="Z20" i="6" s="1"/>
  <c r="U20" i="7" s="1"/>
  <c r="Q20" i="6"/>
  <c r="AA20" i="6" s="1"/>
  <c r="W20" i="7" s="1"/>
  <c r="R20" i="6"/>
  <c r="AB20" i="6" s="1"/>
  <c r="Y20" i="7" s="1"/>
  <c r="S20" i="6"/>
  <c r="AC20" i="6" s="1"/>
  <c r="AA20" i="7" s="1"/>
  <c r="T20" i="6"/>
  <c r="AD20" i="6" s="1"/>
  <c r="AC20" i="7" s="1"/>
  <c r="U20" i="6"/>
  <c r="AE20" i="6" s="1"/>
  <c r="AE20" i="7" s="1"/>
  <c r="V20" i="6"/>
  <c r="W20" i="6"/>
  <c r="AG20" i="6" s="1"/>
  <c r="AI20" i="7" s="1"/>
  <c r="O21" i="6"/>
  <c r="P21" i="6"/>
  <c r="Z21" i="6" s="1"/>
  <c r="U21" i="7" s="1"/>
  <c r="Q21" i="6"/>
  <c r="AA21" i="6" s="1"/>
  <c r="W21" i="7" s="1"/>
  <c r="R21" i="6"/>
  <c r="AB21" i="6" s="1"/>
  <c r="Y21" i="7" s="1"/>
  <c r="S21" i="6"/>
  <c r="AC21" i="6" s="1"/>
  <c r="AA21" i="7" s="1"/>
  <c r="T21" i="6"/>
  <c r="AD21" i="6" s="1"/>
  <c r="AC21" i="7" s="1"/>
  <c r="U21" i="6"/>
  <c r="AE21" i="6" s="1"/>
  <c r="AE21" i="7" s="1"/>
  <c r="V21" i="6"/>
  <c r="W21" i="6"/>
  <c r="AG21" i="6" s="1"/>
  <c r="AI21" i="7" s="1"/>
  <c r="O22" i="6"/>
  <c r="Y22" i="6" s="1"/>
  <c r="S22" i="7" s="1"/>
  <c r="P22" i="6"/>
  <c r="Z22" i="6" s="1"/>
  <c r="U22" i="7" s="1"/>
  <c r="Q22" i="6"/>
  <c r="AA22" i="6" s="1"/>
  <c r="W22" i="7" s="1"/>
  <c r="R22" i="6"/>
  <c r="AB22" i="6" s="1"/>
  <c r="Y22" i="7" s="1"/>
  <c r="S22" i="6"/>
  <c r="AC22" i="6" s="1"/>
  <c r="AA22" i="7" s="1"/>
  <c r="T22" i="6"/>
  <c r="AD22" i="6" s="1"/>
  <c r="AC22" i="7" s="1"/>
  <c r="U22" i="6"/>
  <c r="AE22" i="6" s="1"/>
  <c r="AE22" i="7" s="1"/>
  <c r="V22" i="6"/>
  <c r="W22" i="6"/>
  <c r="AG22" i="6" s="1"/>
  <c r="AI22" i="7" s="1"/>
  <c r="P8" i="6"/>
  <c r="Z8" i="6" s="1"/>
  <c r="U8" i="7" s="1"/>
  <c r="Q8" i="6"/>
  <c r="AA8" i="6" s="1"/>
  <c r="W8" i="7" s="1"/>
  <c r="R8" i="6"/>
  <c r="AB8" i="6" s="1"/>
  <c r="Y8" i="7" s="1"/>
  <c r="S8" i="6"/>
  <c r="AC8" i="6" s="1"/>
  <c r="AA8" i="7" s="1"/>
  <c r="T8" i="6"/>
  <c r="AD8" i="6" s="1"/>
  <c r="AC8" i="7" s="1"/>
  <c r="U8" i="6"/>
  <c r="AE8" i="6" s="1"/>
  <c r="AE8" i="7" s="1"/>
  <c r="V8" i="6"/>
  <c r="W8" i="6"/>
  <c r="AG8" i="6" s="1"/>
  <c r="AI8" i="7" s="1"/>
  <c r="O8" i="6"/>
  <c r="S8" i="7" s="1"/>
  <c r="W7" i="6"/>
  <c r="AG7" i="6" s="1"/>
  <c r="AI7" i="7" s="1"/>
  <c r="P7" i="6"/>
  <c r="Z7" i="6" s="1"/>
  <c r="U7" i="7" s="1"/>
  <c r="Q7" i="6"/>
  <c r="AA7" i="6" s="1"/>
  <c r="W7" i="7" s="1"/>
  <c r="R7" i="6"/>
  <c r="AB7" i="6" s="1"/>
  <c r="Y7" i="7" s="1"/>
  <c r="S7" i="6"/>
  <c r="AC7" i="6" s="1"/>
  <c r="AA7" i="7" s="1"/>
  <c r="T7" i="6"/>
  <c r="AD7" i="6" s="1"/>
  <c r="AC7" i="7" s="1"/>
  <c r="U7" i="6"/>
  <c r="AE7" i="6" s="1"/>
  <c r="AE7" i="7" s="1"/>
  <c r="V7" i="6"/>
  <c r="AE23" i="7" l="1"/>
  <c r="AI23" i="7"/>
  <c r="AC23" i="7"/>
  <c r="W23" i="7"/>
  <c r="Y23" i="7"/>
  <c r="AA23" i="7"/>
  <c r="AH23" i="7"/>
  <c r="AB24" i="7"/>
  <c r="AG23" i="7"/>
  <c r="T23" i="7"/>
  <c r="Z23" i="7"/>
  <c r="V23" i="7"/>
  <c r="V24" i="7" s="1"/>
  <c r="B23" i="7"/>
  <c r="R23" i="7"/>
  <c r="AF23" i="7"/>
  <c r="S23" i="7"/>
  <c r="U23" i="7"/>
  <c r="X23" i="7"/>
  <c r="AD23" i="7"/>
  <c r="AD24" i="7" s="1"/>
  <c r="L23" i="7"/>
  <c r="H23" i="7"/>
  <c r="M23" i="7"/>
  <c r="P23" i="7"/>
  <c r="D23" i="7"/>
  <c r="F23" i="7"/>
  <c r="J23" i="7"/>
  <c r="N23" i="7"/>
  <c r="K23" i="7"/>
  <c r="I23" i="7"/>
  <c r="H24" i="7" s="1"/>
  <c r="E23" i="7"/>
  <c r="G23" i="7"/>
  <c r="O23" i="7"/>
  <c r="C23" i="7"/>
  <c r="Q23" i="7"/>
  <c r="X24" i="7" l="1"/>
  <c r="AH24" i="7"/>
  <c r="Z24" i="7"/>
  <c r="AF24" i="7"/>
  <c r="T24" i="7"/>
  <c r="R24" i="7"/>
  <c r="J24" i="7"/>
  <c r="D24" i="7"/>
  <c r="L24" i="7"/>
  <c r="N24" i="7"/>
  <c r="F2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tc={444065B6-B397-4384-87AD-C914BF3D2D94}</author>
  </authors>
  <commentList>
    <comment ref="AR1" authorId="0" shapeId="0" xr:uid="{444065B6-B397-4384-87AD-C914BF3D2D94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I have multiplied the amount in the filter by 2, because only half of the GFF filter was extracted</t>
      </text>
    </comment>
  </commentList>
</comments>
</file>

<file path=xl/sharedStrings.xml><?xml version="1.0" encoding="utf-8"?>
<sst xmlns="http://schemas.openxmlformats.org/spreadsheetml/2006/main" count="2687" uniqueCount="356">
  <si>
    <t xml:space="preserve">     2,3,7,8-TCDD</t>
  </si>
  <si>
    <t xml:space="preserve">     1,2,3,7,8-PeCDD</t>
  </si>
  <si>
    <t xml:space="preserve">     1,2,3,4,7,8-HxCDD</t>
  </si>
  <si>
    <t xml:space="preserve">     1,2,3,6,7,8-HxCDD</t>
  </si>
  <si>
    <t xml:space="preserve">     1,2,3,7,8,9-HxCDD</t>
  </si>
  <si>
    <t xml:space="preserve">     1,2,3,4,6,7,8-HpCDD</t>
  </si>
  <si>
    <t xml:space="preserve">     OCDD</t>
  </si>
  <si>
    <t xml:space="preserve">     2,3,7,8-TCDF</t>
  </si>
  <si>
    <t xml:space="preserve">     1,2,3,7,8-PeCDF</t>
  </si>
  <si>
    <t xml:space="preserve">     2,3,4,7,8-PeCDF</t>
  </si>
  <si>
    <t xml:space="preserve">     1,2,3,4,7,8-HxCDF</t>
  </si>
  <si>
    <t xml:space="preserve">     1,2,3,6,7,8-HxCDF</t>
  </si>
  <si>
    <t xml:space="preserve">     1,2,3,7,8,9-HxCDF</t>
  </si>
  <si>
    <t xml:space="preserve">     2,3,4,6,7,8-HxCDF</t>
  </si>
  <si>
    <t xml:space="preserve">     1,2,3,4,6,7,8-HpCDF</t>
  </si>
  <si>
    <t xml:space="preserve">     1,2,3,4,7,8,9-HpCDF</t>
  </si>
  <si>
    <t xml:space="preserve">     OCDF</t>
  </si>
  <si>
    <t>Unit</t>
  </si>
  <si>
    <t>Sample:</t>
  </si>
  <si>
    <t>Lab-ID:</t>
  </si>
  <si>
    <t>&lt; 0,5</t>
  </si>
  <si>
    <t>Biochar</t>
  </si>
  <si>
    <t>Samplename</t>
  </si>
  <si>
    <t>mg/kg</t>
  </si>
  <si>
    <t xml:space="preserve">     Acenaphthylene</t>
  </si>
  <si>
    <t xml:space="preserve">     Naphthalene</t>
  </si>
  <si>
    <t xml:space="preserve">     Acenaphthene</t>
  </si>
  <si>
    <t xml:space="preserve">     Fluorene</t>
  </si>
  <si>
    <t xml:space="preserve">     Phenanthrene</t>
  </si>
  <si>
    <t xml:space="preserve">     Anthracene</t>
  </si>
  <si>
    <t xml:space="preserve">     Fluoranthene</t>
  </si>
  <si>
    <t xml:space="preserve">     Pyrene</t>
  </si>
  <si>
    <t xml:space="preserve">     Benz(a)anthracene</t>
  </si>
  <si>
    <t xml:space="preserve">     Chrysene</t>
  </si>
  <si>
    <t xml:space="preserve">     Benzo(b)fluoranthene</t>
  </si>
  <si>
    <t xml:space="preserve">     Benzo(k)fluoranthene</t>
  </si>
  <si>
    <t xml:space="preserve">     Benzo(a)pyrene</t>
  </si>
  <si>
    <t xml:space="preserve">     Indeno(1,2,3-cd)pyrene</t>
  </si>
  <si>
    <t xml:space="preserve">     Benzo(ghi)perylene</t>
  </si>
  <si>
    <t>GW-BC-500</t>
  </si>
  <si>
    <t>0236//22-1A</t>
  </si>
  <si>
    <t>0236//22-1B</t>
  </si>
  <si>
    <t>0236//22-1C</t>
  </si>
  <si>
    <t>GW-BC-600</t>
  </si>
  <si>
    <t>0236//22-2A</t>
  </si>
  <si>
    <t>0236//22-2B</t>
  </si>
  <si>
    <t>0236//22-2C</t>
  </si>
  <si>
    <t>GW-BC-800</t>
  </si>
  <si>
    <t>0236//22-3A</t>
  </si>
  <si>
    <t>0236//22-3B</t>
  </si>
  <si>
    <t>0236//22-3C</t>
  </si>
  <si>
    <t>0236//22-4A</t>
  </si>
  <si>
    <t>DMFR-BC-600</t>
  </si>
  <si>
    <t>0236//22-4B</t>
  </si>
  <si>
    <t>0236//22-4C</t>
  </si>
  <si>
    <t>0236//22-5A</t>
  </si>
  <si>
    <t>DMFR-BC-800</t>
  </si>
  <si>
    <t>0236//22-5B</t>
  </si>
  <si>
    <t>0236//22-5C</t>
  </si>
  <si>
    <t>VS-BC-600</t>
  </si>
  <si>
    <t>0236//22-6A</t>
  </si>
  <si>
    <t>0236//22-6B</t>
  </si>
  <si>
    <t>0236//22-6C</t>
  </si>
  <si>
    <t>VS-BC-760</t>
  </si>
  <si>
    <t>0236//22-7A</t>
  </si>
  <si>
    <t>0236//22-7B</t>
  </si>
  <si>
    <t>0236//22-7C</t>
  </si>
  <si>
    <t>WT-BC-500</t>
  </si>
  <si>
    <t>0236//22-8A</t>
  </si>
  <si>
    <t>0236//22-8B</t>
  </si>
  <si>
    <t>0236//22-8C</t>
  </si>
  <si>
    <t>WT-BC-600</t>
  </si>
  <si>
    <t>0236//22-9A</t>
  </si>
  <si>
    <t>0236//22-9B</t>
  </si>
  <si>
    <t>0236//22-9C</t>
  </si>
  <si>
    <t>WT-BC-700</t>
  </si>
  <si>
    <t>0236//22-10A</t>
  </si>
  <si>
    <t>0236//22-10B</t>
  </si>
  <si>
    <t>0236//22-10C</t>
  </si>
  <si>
    <t>WT-BC-800</t>
  </si>
  <si>
    <t>0236//22-11A</t>
  </si>
  <si>
    <t>0236//22-11B</t>
  </si>
  <si>
    <t>0236//22-11C</t>
  </si>
  <si>
    <t>0236//22-12A</t>
  </si>
  <si>
    <t>DSL-BC-500</t>
  </si>
  <si>
    <t>0236//22-12B</t>
  </si>
  <si>
    <t>0236//22-12C</t>
  </si>
  <si>
    <t>DSL-BC-600</t>
  </si>
  <si>
    <t>0236//22-13A</t>
  </si>
  <si>
    <t>0236//22-13B</t>
  </si>
  <si>
    <t>0236//22-13C</t>
  </si>
  <si>
    <t>DSL-BC-700</t>
  </si>
  <si>
    <t>0236//22-14A</t>
  </si>
  <si>
    <t>0236//22-14B</t>
  </si>
  <si>
    <t>0236//22-14C</t>
  </si>
  <si>
    <t>DSL-BC-800</t>
  </si>
  <si>
    <t>0236//22-15A</t>
  </si>
  <si>
    <t>0236//22-15B</t>
  </si>
  <si>
    <t>MS-BC-500</t>
  </si>
  <si>
    <t>0236//22-16A</t>
  </si>
  <si>
    <t>0236//22-16B</t>
  </si>
  <si>
    <t>0236//22-16C</t>
  </si>
  <si>
    <t>MS-BC-600</t>
  </si>
  <si>
    <t>0236//22-17A</t>
  </si>
  <si>
    <t>0236//22-17B</t>
  </si>
  <si>
    <t>0236//22-17C</t>
  </si>
  <si>
    <t>MS-BC-700</t>
  </si>
  <si>
    <t>0236//22-18A</t>
  </si>
  <si>
    <t>0236//22-18B</t>
  </si>
  <si>
    <t>0236//22-18C</t>
  </si>
  <si>
    <t>MS-BC-800</t>
  </si>
  <si>
    <t>0236//22-19A</t>
  </si>
  <si>
    <t>0236//22-19B</t>
  </si>
  <si>
    <t>0236//22-19C</t>
  </si>
  <si>
    <t>GW-F</t>
  </si>
  <si>
    <t>0236//22-20A</t>
  </si>
  <si>
    <t>0236//22-20B</t>
  </si>
  <si>
    <t>0236//22-20C</t>
  </si>
  <si>
    <t>Dried Garden waste</t>
  </si>
  <si>
    <t>WT-F</t>
  </si>
  <si>
    <t>Dries Waste Wood</t>
  </si>
  <si>
    <t>0236//22-21A</t>
  </si>
  <si>
    <t>0236//22-21B</t>
  </si>
  <si>
    <t>0236//22-21C</t>
  </si>
  <si>
    <t>DMFR-F</t>
  </si>
  <si>
    <t>0236//22-22A</t>
  </si>
  <si>
    <t>0236//22-22B</t>
  </si>
  <si>
    <t>0236//22-22C</t>
  </si>
  <si>
    <t>VS-F</t>
  </si>
  <si>
    <t>0236//22-23A</t>
  </si>
  <si>
    <t>0236//22-23B</t>
  </si>
  <si>
    <t>0236//22-23C</t>
  </si>
  <si>
    <t>Dried reject from food waste</t>
  </si>
  <si>
    <t>Dried lime stabilized sewage sludge</t>
  </si>
  <si>
    <t>Dried digested sewage sludge</t>
  </si>
  <si>
    <t>DSL-F</t>
  </si>
  <si>
    <t>0236//22-24A</t>
  </si>
  <si>
    <t>0236//22-24B</t>
  </si>
  <si>
    <t>0236//22-24C</t>
  </si>
  <si>
    <t>MS-F</t>
  </si>
  <si>
    <t>Dried sewage sludge</t>
  </si>
  <si>
    <t>0236//22-25A</t>
  </si>
  <si>
    <t>0236//22-25B</t>
  </si>
  <si>
    <t>0236//22-25C</t>
  </si>
  <si>
    <t>ug/sample</t>
  </si>
  <si>
    <t>PUF</t>
  </si>
  <si>
    <t>GW-500</t>
  </si>
  <si>
    <t>0236//22-26</t>
  </si>
  <si>
    <t>0236//22-27</t>
  </si>
  <si>
    <t>0236//22-28</t>
  </si>
  <si>
    <t>0236//22-29</t>
  </si>
  <si>
    <t>0236//22-30</t>
  </si>
  <si>
    <t>0236//22-31</t>
  </si>
  <si>
    <t>0236//22-32</t>
  </si>
  <si>
    <t>0236//22-33</t>
  </si>
  <si>
    <t>GW-800</t>
  </si>
  <si>
    <t>WT-500</t>
  </si>
  <si>
    <t>WT-600</t>
  </si>
  <si>
    <t>WT-700</t>
  </si>
  <si>
    <t>WT-800</t>
  </si>
  <si>
    <t>DMFR-600</t>
  </si>
  <si>
    <t>DMFR-800</t>
  </si>
  <si>
    <t>GFF</t>
  </si>
  <si>
    <t>0236//22-34</t>
  </si>
  <si>
    <t>0236//22-35</t>
  </si>
  <si>
    <t>0236//22-36</t>
  </si>
  <si>
    <t>0236//22-37</t>
  </si>
  <si>
    <t>0236//22-38</t>
  </si>
  <si>
    <t>0236//22-39</t>
  </si>
  <si>
    <t>0236//22-40</t>
  </si>
  <si>
    <t>0236//22-41</t>
  </si>
  <si>
    <t>DSL-500</t>
  </si>
  <si>
    <t>0236//22-42</t>
  </si>
  <si>
    <t>DSL-600</t>
  </si>
  <si>
    <t>0236//22-43</t>
  </si>
  <si>
    <t>VS-600</t>
  </si>
  <si>
    <t>0236//22-44</t>
  </si>
  <si>
    <t>VS-760</t>
  </si>
  <si>
    <t>0236//22-45</t>
  </si>
  <si>
    <t>MS-500</t>
  </si>
  <si>
    <t>0236//22-46</t>
  </si>
  <si>
    <t>MS-700</t>
  </si>
  <si>
    <t>0236//22-47</t>
  </si>
  <si>
    <t>MS-800</t>
  </si>
  <si>
    <t>MS-600</t>
  </si>
  <si>
    <t>DSL-700</t>
  </si>
  <si>
    <t>0236//22-48</t>
  </si>
  <si>
    <t>0236//22-49</t>
  </si>
  <si>
    <t>0236//22-50</t>
  </si>
  <si>
    <t>XAD</t>
  </si>
  <si>
    <t>0236//22-51</t>
  </si>
  <si>
    <t>0236//22-52</t>
  </si>
  <si>
    <t>0236//22-53</t>
  </si>
  <si>
    <t>0236//22-54</t>
  </si>
  <si>
    <t>0236//22-55</t>
  </si>
  <si>
    <t>0236//22-56</t>
  </si>
  <si>
    <t>0236//22-57</t>
  </si>
  <si>
    <t>0236//22-58</t>
  </si>
  <si>
    <t>0236//22-59</t>
  </si>
  <si>
    <t>0236//22-60</t>
  </si>
  <si>
    <t>Blank</t>
  </si>
  <si>
    <t>0236//22-61</t>
  </si>
  <si>
    <t>0236//22-62</t>
  </si>
  <si>
    <t>0236//22-63</t>
  </si>
  <si>
    <t>0236//22-64</t>
  </si>
  <si>
    <t>0236//22-65</t>
  </si>
  <si>
    <t>0236//22-66</t>
  </si>
  <si>
    <t>0236//22-67</t>
  </si>
  <si>
    <t>0236//22-68</t>
  </si>
  <si>
    <t xml:space="preserve">     PCB28</t>
  </si>
  <si>
    <t xml:space="preserve">     PCB118</t>
  </si>
  <si>
    <t xml:space="preserve">     PCB52</t>
  </si>
  <si>
    <t xml:space="preserve">     PCB101</t>
  </si>
  <si>
    <t xml:space="preserve">     PCB138</t>
  </si>
  <si>
    <t xml:space="preserve">     PCB153</t>
  </si>
  <si>
    <t xml:space="preserve">     PCB180</t>
  </si>
  <si>
    <t>ULS</t>
  </si>
  <si>
    <t>0236//22-69C</t>
  </si>
  <si>
    <t>0236//22-69A</t>
  </si>
  <si>
    <t>0236//22-69B</t>
  </si>
  <si>
    <t>&lt; 0,1</t>
  </si>
  <si>
    <t>&lt; 0,15</t>
  </si>
  <si>
    <t>&lt; 0,001</t>
  </si>
  <si>
    <t>pg/sample</t>
  </si>
  <si>
    <t>ng/sample</t>
  </si>
  <si>
    <t>&lt; 2,5</t>
  </si>
  <si>
    <t>&lt; 5,0</t>
  </si>
  <si>
    <t>&lt; 1,5</t>
  </si>
  <si>
    <t>&lt; 1</t>
  </si>
  <si>
    <t>&lt; 0,003</t>
  </si>
  <si>
    <t>&lt; 0,002</t>
  </si>
  <si>
    <t>&lt; 0,004</t>
  </si>
  <si>
    <t>&lt; 0,08</t>
  </si>
  <si>
    <t>&lt; 0,06</t>
  </si>
  <si>
    <t>&lt; 0,18</t>
  </si>
  <si>
    <t>nach Mini</t>
  </si>
  <si>
    <t>&lt; 0,05</t>
  </si>
  <si>
    <t>&lt; 0,25</t>
  </si>
  <si>
    <t xml:space="preserve">     Dibenz(ah)anthracene</t>
  </si>
  <si>
    <t>ng/kg</t>
  </si>
  <si>
    <t>&lt; 2</t>
  </si>
  <si>
    <t>&lt; 6</t>
  </si>
  <si>
    <t>&lt; 5</t>
  </si>
  <si>
    <t>&lt; 3</t>
  </si>
  <si>
    <t>&lt; 0,12</t>
  </si>
  <si>
    <t>&lt; 0,07</t>
  </si>
  <si>
    <t>&lt; 0,10</t>
  </si>
  <si>
    <t>&lt; 0,50</t>
  </si>
  <si>
    <t>&lt; 0,20</t>
  </si>
  <si>
    <t>&lt;0,10</t>
  </si>
  <si>
    <t>µg/kg</t>
  </si>
  <si>
    <t>&lt; 8</t>
  </si>
  <si>
    <t>&lt; 7</t>
  </si>
  <si>
    <t>&lt; 4 / 6</t>
  </si>
  <si>
    <t>&lt; 3 /5,4</t>
  </si>
  <si>
    <t>&lt; 3 / 4,1</t>
  </si>
  <si>
    <t>&lt;1</t>
  </si>
  <si>
    <t>RAW</t>
  </si>
  <si>
    <t>Blank corr</t>
  </si>
  <si>
    <t>Total amount</t>
  </si>
  <si>
    <t>ng</t>
  </si>
  <si>
    <t>Raw</t>
  </si>
  <si>
    <t>Blk corr</t>
  </si>
  <si>
    <t>Total amounts</t>
  </si>
  <si>
    <t>Total</t>
  </si>
  <si>
    <t>WT</t>
  </si>
  <si>
    <t>GW</t>
  </si>
  <si>
    <t>DMFR</t>
  </si>
  <si>
    <t>DSL</t>
  </si>
  <si>
    <t>VS</t>
  </si>
  <si>
    <t>MS</t>
  </si>
  <si>
    <t>Particle</t>
  </si>
  <si>
    <t>Gas</t>
  </si>
  <si>
    <t>Total content (ng)</t>
  </si>
  <si>
    <t>Total gas and part</t>
  </si>
  <si>
    <r>
      <rPr>
        <sz val="11"/>
        <color indexed="8"/>
        <rFont val="Times New Roman"/>
        <family val="1"/>
      </rPr>
      <t>Σ</t>
    </r>
    <r>
      <rPr>
        <sz val="11"/>
        <color indexed="8"/>
        <rFont val="Helvetica"/>
      </rPr>
      <t>PAH</t>
    </r>
    <r>
      <rPr>
        <sz val="11"/>
        <color indexed="8"/>
        <rFont val="Helvetica"/>
        <family val="1"/>
      </rPr>
      <t>-16</t>
    </r>
  </si>
  <si>
    <r>
      <rPr>
        <sz val="10"/>
        <color indexed="10"/>
        <rFont val="Times New Roman"/>
        <family val="1"/>
      </rPr>
      <t>Σ</t>
    </r>
    <r>
      <rPr>
        <sz val="10"/>
        <color indexed="10"/>
        <rFont val="Arial"/>
        <family val="2"/>
      </rPr>
      <t>PCB-7</t>
    </r>
  </si>
  <si>
    <t>TEQ</t>
  </si>
  <si>
    <t>ng/kg TEQ</t>
  </si>
  <si>
    <t>CWC1</t>
  </si>
  <si>
    <t>CWC2</t>
  </si>
  <si>
    <t>CWC3</t>
  </si>
  <si>
    <t>1086/21-7</t>
  </si>
  <si>
    <t>1086/21-8</t>
  </si>
  <si>
    <t>1086/21-9</t>
  </si>
  <si>
    <t>&lt; 0,03</t>
  </si>
  <si>
    <t>&lt; 0,01</t>
  </si>
  <si>
    <t>Clean wood chip pellets</t>
  </si>
  <si>
    <t>CWC-500</t>
  </si>
  <si>
    <t>CWC5</t>
  </si>
  <si>
    <t>CWC6</t>
  </si>
  <si>
    <t>CWC7</t>
  </si>
  <si>
    <t>1086/21-10</t>
  </si>
  <si>
    <t>1086/21-11</t>
  </si>
  <si>
    <t>1086/21-12</t>
  </si>
  <si>
    <t>CWC-600</t>
  </si>
  <si>
    <t>CWC9</t>
  </si>
  <si>
    <t>CWC10</t>
  </si>
  <si>
    <t>CWC11</t>
  </si>
  <si>
    <t>1086/21-13</t>
  </si>
  <si>
    <t>1086/21-14</t>
  </si>
  <si>
    <t>1086/21-15</t>
  </si>
  <si>
    <t>CWC-700</t>
  </si>
  <si>
    <t>CWC-7000</t>
  </si>
  <si>
    <t>CWC13</t>
  </si>
  <si>
    <t>CWC14</t>
  </si>
  <si>
    <t>CWC15</t>
  </si>
  <si>
    <t>1086/21-16</t>
  </si>
  <si>
    <t>1086/21-17</t>
  </si>
  <si>
    <t>1086/21-18</t>
  </si>
  <si>
    <t>CWC-750</t>
  </si>
  <si>
    <t>CWC17</t>
  </si>
  <si>
    <t>CWC18</t>
  </si>
  <si>
    <t>CWC19</t>
  </si>
  <si>
    <t>1086/21-19</t>
  </si>
  <si>
    <t>1086/21-20</t>
  </si>
  <si>
    <t>1086/21-21</t>
  </si>
  <si>
    <t>1086/21-1</t>
  </si>
  <si>
    <t>1086/21-2</t>
  </si>
  <si>
    <t>1086/21-3</t>
  </si>
  <si>
    <t>1086/21-4</t>
  </si>
  <si>
    <t>1086/21-5</t>
  </si>
  <si>
    <t>1086/21-6</t>
  </si>
  <si>
    <t>Projectnb.</t>
  </si>
  <si>
    <t>Sample name</t>
  </si>
  <si>
    <t>length (appr.; cm)</t>
  </si>
  <si>
    <t>weight (g)</t>
  </si>
  <si>
    <t>Sum no naph</t>
  </si>
  <si>
    <t>Sum PAH 16'</t>
  </si>
  <si>
    <t>Kondensate</t>
  </si>
  <si>
    <t>CWC 500</t>
  </si>
  <si>
    <t>CWC 600</t>
  </si>
  <si>
    <t>CWC 700</t>
  </si>
  <si>
    <t>CWC 750</t>
  </si>
  <si>
    <t>0588/21-6</t>
  </si>
  <si>
    <t>0588/21-6B</t>
  </si>
  <si>
    <t>0588/21-7</t>
  </si>
  <si>
    <t>0588/21-8</t>
  </si>
  <si>
    <t>0588/21-9</t>
  </si>
  <si>
    <t>0588/21-9B</t>
  </si>
  <si>
    <t>very low "tar"</t>
  </si>
  <si>
    <t>much "tar"</t>
  </si>
  <si>
    <t>Pyrolysis oil</t>
  </si>
  <si>
    <t>BRL_600_280421</t>
  </si>
  <si>
    <t>BRL_700_280421</t>
  </si>
  <si>
    <t>BRL_800_280421</t>
  </si>
  <si>
    <t>2614/21-1</t>
  </si>
  <si>
    <t>2614/21-2</t>
  </si>
  <si>
    <t>2614/21-3</t>
  </si>
  <si>
    <t>Volume of gas sampled (m3)</t>
  </si>
  <si>
    <t>Vflue gas (m3/kg)</t>
  </si>
  <si>
    <t>Emission concentrations (ng/m3)</t>
  </si>
  <si>
    <t>Sum TEQ</t>
  </si>
  <si>
    <t>Emission factors (ng/kg biochar)</t>
  </si>
  <si>
    <t>very low tar = water</t>
  </si>
  <si>
    <t>much tar = 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</si>
</sst>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"/>
    <numFmt numFmtId="167" formatCode="0.000"/>
  </numFmts>
  <fonts count="24">
    <font>
      <sz val="10"/>
      <name val="Arial"/>
    </font>
    <font>
      <sz val="10"/>
      <name val="Arial"/>
      <family val="2"/>
    </font>
    <font>
      <sz val="10"/>
      <name val="Helv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Helvetica"/>
    </font>
    <font>
      <sz val="11"/>
      <color indexed="8"/>
      <name val="Times New Roman"/>
      <family val="1"/>
    </font>
    <font>
      <sz val="11"/>
      <color indexed="8"/>
      <name val="Helvetica"/>
      <family val="1"/>
    </font>
    <font>
      <sz val="10"/>
      <color indexed="10"/>
      <name val="Times New Roman"/>
      <family val="1"/>
    </font>
    <font>
      <sz val="10"/>
      <color indexed="10"/>
      <name val="Arial"/>
      <family val="1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Helvetica"/>
    </font>
    <font>
      <sz val="10"/>
      <color theme="4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1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</cellStyleXfs>
  <cellXfs count="106">
    <xf numFmtId="0" fontId="0" fillId="0" borderId="0" xfId="0"/>
    <xf numFmtId="0" fontId="4" fillId="0" borderId="1" xfId="0" applyFont="1" applyBorder="1"/>
    <xf numFmtId="0" fontId="5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5" fillId="0" borderId="1" xfId="0" applyFon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0" xfId="0" applyFont="1"/>
    <xf numFmtId="0" fontId="15" fillId="0" borderId="1" xfId="0" applyFont="1" applyBorder="1" applyAlignment="1">
      <alignment horizontal="left" wrapText="1"/>
    </xf>
    <xf numFmtId="0" fontId="15" fillId="0" borderId="0" xfId="0" applyFont="1" applyAlignment="1">
      <alignment wrapText="1"/>
    </xf>
    <xf numFmtId="0" fontId="17" fillId="0" borderId="1" xfId="0" applyFont="1" applyBorder="1" applyAlignment="1">
      <alignment horizontal="left"/>
    </xf>
    <xf numFmtId="167" fontId="15" fillId="0" borderId="1" xfId="1" applyNumberFormat="1" applyFont="1" applyFill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6" fillId="0" borderId="1" xfId="2" applyFont="1" applyBorder="1"/>
    <xf numFmtId="0" fontId="15" fillId="0" borderId="1" xfId="0" applyFont="1" applyBorder="1" applyAlignment="1">
      <alignment horizontal="right"/>
    </xf>
    <xf numFmtId="0" fontId="15" fillId="0" borderId="2" xfId="0" applyFont="1" applyBorder="1" applyAlignment="1">
      <alignment horizontal="right"/>
    </xf>
    <xf numFmtId="0" fontId="6" fillId="0" borderId="3" xfId="2" applyFont="1" applyBorder="1"/>
    <xf numFmtId="0" fontId="15" fillId="0" borderId="1" xfId="0" applyFont="1" applyBorder="1"/>
    <xf numFmtId="2" fontId="15" fillId="0" borderId="1" xfId="0" applyNumberFormat="1" applyFont="1" applyBorder="1" applyAlignment="1">
      <alignment horizontal="right"/>
    </xf>
    <xf numFmtId="0" fontId="6" fillId="0" borderId="3" xfId="2" applyFont="1" applyBorder="1" applyAlignment="1">
      <alignment vertical="top"/>
    </xf>
    <xf numFmtId="0" fontId="5" fillId="0" borderId="1" xfId="0" applyFont="1" applyBorder="1"/>
    <xf numFmtId="2" fontId="5" fillId="0" borderId="0" xfId="0" applyNumberFormat="1" applyFont="1"/>
    <xf numFmtId="0" fontId="0" fillId="0" borderId="1" xfId="0" applyBorder="1"/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2" fontId="1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2" fontId="15" fillId="0" borderId="1" xfId="0" applyNumberFormat="1" applyFont="1" applyBorder="1"/>
    <xf numFmtId="0" fontId="0" fillId="0" borderId="0" xfId="0" applyAlignment="1">
      <alignment wrapText="1"/>
    </xf>
    <xf numFmtId="0" fontId="17" fillId="0" borderId="0" xfId="0" applyFont="1" applyAlignment="1">
      <alignment horizontal="left"/>
    </xf>
    <xf numFmtId="0" fontId="8" fillId="0" borderId="1" xfId="2" applyFont="1" applyBorder="1" applyAlignment="1">
      <alignment horizontal="left"/>
    </xf>
    <xf numFmtId="166" fontId="7" fillId="0" borderId="1" xfId="0" applyNumberFormat="1" applyFont="1" applyBorder="1" applyAlignment="1">
      <alignment horizontal="center"/>
    </xf>
    <xf numFmtId="167" fontId="15" fillId="0" borderId="0" xfId="1" applyNumberFormat="1" applyFont="1" applyFill="1" applyBorder="1" applyAlignment="1">
      <alignment horizontal="center"/>
    </xf>
    <xf numFmtId="0" fontId="8" fillId="0" borderId="1" xfId="2" applyFont="1" applyBorder="1" applyAlignment="1">
      <alignment horizontal="left" vertical="top"/>
    </xf>
    <xf numFmtId="0" fontId="8" fillId="0" borderId="1" xfId="2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/>
    <xf numFmtId="0" fontId="19" fillId="0" borderId="1" xfId="2" applyFont="1" applyBorder="1"/>
    <xf numFmtId="164" fontId="15" fillId="0" borderId="0" xfId="0" applyNumberFormat="1" applyFont="1" applyAlignment="1">
      <alignment horizontal="center"/>
    </xf>
    <xf numFmtId="0" fontId="19" fillId="0" borderId="3" xfId="2" applyFont="1" applyBorder="1"/>
    <xf numFmtId="0" fontId="19" fillId="0" borderId="3" xfId="2" applyFont="1" applyBorder="1" applyAlignment="1">
      <alignment vertical="top"/>
    </xf>
    <xf numFmtId="0" fontId="19" fillId="0" borderId="1" xfId="2" applyFont="1" applyBorder="1" applyAlignment="1">
      <alignment vertical="top"/>
    </xf>
    <xf numFmtId="0" fontId="6" fillId="0" borderId="1" xfId="2" applyFont="1" applyBorder="1" applyAlignment="1">
      <alignment vertical="top"/>
    </xf>
    <xf numFmtId="1" fontId="15" fillId="0" borderId="0" xfId="0" applyNumberFormat="1" applyFont="1"/>
    <xf numFmtId="0" fontId="15" fillId="2" borderId="1" xfId="0" applyFont="1" applyFill="1" applyBorder="1" applyAlignment="1">
      <alignment horizontal="center"/>
    </xf>
    <xf numFmtId="0" fontId="7" fillId="0" borderId="0" xfId="0" applyFont="1"/>
    <xf numFmtId="0" fontId="17" fillId="0" borderId="6" xfId="0" applyFont="1" applyBorder="1" applyAlignment="1">
      <alignment horizontal="left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left"/>
    </xf>
    <xf numFmtId="0" fontId="13" fillId="0" borderId="0" xfId="0" applyFont="1"/>
    <xf numFmtId="0" fontId="6" fillId="0" borderId="0" xfId="2" applyFont="1"/>
    <xf numFmtId="0" fontId="15" fillId="0" borderId="0" xfId="0" applyFont="1" applyAlignment="1">
      <alignment horizontal="right"/>
    </xf>
    <xf numFmtId="0" fontId="14" fillId="0" borderId="0" xfId="0" applyFont="1"/>
    <xf numFmtId="167" fontId="14" fillId="0" borderId="0" xfId="0" applyNumberFormat="1" applyFont="1"/>
    <xf numFmtId="165" fontId="15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 wrapText="1"/>
    </xf>
    <xf numFmtId="165" fontId="15" fillId="0" borderId="1" xfId="0" applyNumberFormat="1" applyFont="1" applyBorder="1" applyAlignment="1">
      <alignment horizontal="center" wrapText="1"/>
    </xf>
    <xf numFmtId="0" fontId="15" fillId="0" borderId="0" xfId="0" applyFont="1" applyAlignment="1">
      <alignment horizontal="left"/>
    </xf>
    <xf numFmtId="0" fontId="19" fillId="0" borderId="0" xfId="2" applyFont="1"/>
    <xf numFmtId="0" fontId="19" fillId="0" borderId="0" xfId="2" applyFont="1" applyAlignment="1">
      <alignment vertical="top"/>
    </xf>
    <xf numFmtId="165" fontId="4" fillId="0" borderId="1" xfId="0" applyNumberFormat="1" applyFont="1" applyBorder="1"/>
    <xf numFmtId="165" fontId="4" fillId="0" borderId="1" xfId="0" applyNumberFormat="1" applyFont="1" applyBorder="1" applyAlignment="1">
      <alignment wrapText="1"/>
    </xf>
    <xf numFmtId="165" fontId="9" fillId="0" borderId="1" xfId="0" applyNumberFormat="1" applyFont="1" applyBorder="1"/>
    <xf numFmtId="165" fontId="6" fillId="0" borderId="1" xfId="2" applyNumberFormat="1" applyFont="1" applyBorder="1"/>
    <xf numFmtId="165" fontId="4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49" fontId="16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165" fontId="16" fillId="0" borderId="1" xfId="0" applyNumberFormat="1" applyFont="1" applyBorder="1"/>
    <xf numFmtId="0" fontId="16" fillId="0" borderId="1" xfId="0" applyFont="1" applyBorder="1"/>
    <xf numFmtId="1" fontId="4" fillId="0" borderId="1" xfId="0" applyNumberFormat="1" applyFont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6" fillId="0" borderId="6" xfId="2" applyFont="1" applyBorder="1"/>
    <xf numFmtId="0" fontId="0" fillId="5" borderId="1" xfId="0" applyFill="1" applyBorder="1"/>
    <xf numFmtId="0" fontId="21" fillId="6" borderId="1" xfId="0" applyFont="1" applyFill="1" applyBorder="1"/>
    <xf numFmtId="0" fontId="22" fillId="7" borderId="0" xfId="2" applyFont="1" applyFill="1"/>
    <xf numFmtId="0" fontId="15" fillId="7" borderId="0" xfId="0" applyFont="1" applyFill="1"/>
    <xf numFmtId="0" fontId="22" fillId="0" borderId="0" xfId="2" applyFont="1"/>
    <xf numFmtId="0" fontId="23" fillId="0" borderId="0" xfId="0" applyFont="1" applyAlignment="1">
      <alignment horizontal="right"/>
    </xf>
    <xf numFmtId="0" fontId="16" fillId="0" borderId="0" xfId="3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167" fontId="4" fillId="0" borderId="0" xfId="0" applyNumberFormat="1" applyFont="1"/>
    <xf numFmtId="166" fontId="0" fillId="0" borderId="0" xfId="0" applyNumberFormat="1"/>
    <xf numFmtId="9" fontId="0" fillId="0" borderId="0" xfId="0" applyNumberFormat="1"/>
  </cellXfs>
  <cellStyles count="4">
    <cellStyle name="Normal" xfId="0" builtinId="0"/>
    <cellStyle name="Percent" xfId="1" builtinId="5"/>
    <cellStyle name="Standard 2" xfId="3" xr:uid="{17BAFCF0-09D6-44FB-82DF-FBE0707F894A}"/>
    <cellStyle name="Standard_0-pcddf lebens- und futtermittel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lend Sørmo" id="{62665457-7D14-4A65-9BCC-10B1B62B37C1}" userId="S::erlend.sormo@ngi.no::206b07c1-5930-4ac6-a094-9b853e842cf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R1" dT="2023-02-08T14:12:03.50" personId="{62665457-7D14-4A65-9BCC-10B1B62B37C1}" id="{444065B6-B397-4384-87AD-C914BF3D2D94}">
    <text>Here I have multiplied the amount in the filter by 2, because only half of the GFF filter was extracted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AI54"/>
  <sheetViews>
    <sheetView zoomScaleNormal="100" workbookViewId="0">
      <pane xSplit="1" ySplit="3" topLeftCell="J4" activePane="bottomRight" state="frozen"/>
      <selection pane="topRight" activeCell="B1" sqref="B1"/>
      <selection pane="bottomLeft" activeCell="A7" sqref="A7"/>
      <selection pane="bottomRight" activeCell="X23" sqref="X23:AI23"/>
    </sheetView>
  </sheetViews>
  <sheetFormatPr defaultColWidth="11.5703125" defaultRowHeight="12.75"/>
  <cols>
    <col min="1" max="1" width="24.85546875" customWidth="1"/>
    <col min="2" max="4" width="17.7109375" customWidth="1"/>
    <col min="5" max="19" width="12.7109375" customWidth="1"/>
  </cols>
  <sheetData>
    <row r="1" spans="1:25" s="39" customFormat="1" ht="51">
      <c r="A1" s="19" t="s">
        <v>18</v>
      </c>
      <c r="B1" s="14" t="s">
        <v>118</v>
      </c>
      <c r="C1" s="14" t="s">
        <v>118</v>
      </c>
      <c r="D1" s="14" t="s">
        <v>118</v>
      </c>
      <c r="E1" s="14" t="s">
        <v>120</v>
      </c>
      <c r="F1" s="14" t="s">
        <v>120</v>
      </c>
      <c r="G1" s="14" t="s">
        <v>120</v>
      </c>
      <c r="H1" s="14"/>
      <c r="I1" s="14"/>
      <c r="J1" s="14"/>
      <c r="K1" s="14" t="s">
        <v>132</v>
      </c>
      <c r="L1" s="14" t="s">
        <v>132</v>
      </c>
      <c r="M1" s="14" t="s">
        <v>132</v>
      </c>
      <c r="N1" s="14" t="s">
        <v>133</v>
      </c>
      <c r="O1" s="14" t="s">
        <v>133</v>
      </c>
      <c r="P1" s="14" t="s">
        <v>133</v>
      </c>
      <c r="Q1" s="14" t="s">
        <v>134</v>
      </c>
      <c r="R1" s="14" t="s">
        <v>133</v>
      </c>
      <c r="S1" s="14" t="s">
        <v>133</v>
      </c>
      <c r="T1" s="14" t="s">
        <v>140</v>
      </c>
      <c r="U1" s="14" t="s">
        <v>133</v>
      </c>
      <c r="V1" s="14" t="s">
        <v>133</v>
      </c>
      <c r="W1" s="71" t="s">
        <v>287</v>
      </c>
      <c r="X1" s="71" t="s">
        <v>287</v>
      </c>
      <c r="Y1" s="71" t="s">
        <v>287</v>
      </c>
    </row>
    <row r="2" spans="1:25">
      <c r="A2" s="19" t="s">
        <v>22</v>
      </c>
      <c r="B2" s="14" t="s">
        <v>114</v>
      </c>
      <c r="C2" s="14" t="s">
        <v>114</v>
      </c>
      <c r="D2" s="14" t="s">
        <v>114</v>
      </c>
      <c r="E2" s="14" t="s">
        <v>119</v>
      </c>
      <c r="F2" s="14" t="s">
        <v>119</v>
      </c>
      <c r="G2" s="14" t="s">
        <v>119</v>
      </c>
      <c r="H2" s="14" t="s">
        <v>216</v>
      </c>
      <c r="I2" s="14" t="s">
        <v>216</v>
      </c>
      <c r="J2" s="14" t="s">
        <v>216</v>
      </c>
      <c r="K2" s="14" t="s">
        <v>124</v>
      </c>
      <c r="L2" s="14" t="s">
        <v>124</v>
      </c>
      <c r="M2" s="14" t="s">
        <v>124</v>
      </c>
      <c r="N2" s="14" t="s">
        <v>128</v>
      </c>
      <c r="O2" s="14" t="s">
        <v>128</v>
      </c>
      <c r="P2" s="14" t="s">
        <v>128</v>
      </c>
      <c r="Q2" s="14" t="s">
        <v>135</v>
      </c>
      <c r="R2" s="14" t="s">
        <v>135</v>
      </c>
      <c r="S2" s="14" t="s">
        <v>135</v>
      </c>
      <c r="T2" s="14" t="s">
        <v>139</v>
      </c>
      <c r="U2" s="14" t="s">
        <v>139</v>
      </c>
      <c r="V2" s="14" t="s">
        <v>139</v>
      </c>
      <c r="W2" s="70" t="s">
        <v>279</v>
      </c>
      <c r="X2" s="70" t="s">
        <v>280</v>
      </c>
      <c r="Y2" s="70" t="s">
        <v>281</v>
      </c>
    </row>
    <row r="3" spans="1:25">
      <c r="A3" s="17" t="s">
        <v>19</v>
      </c>
      <c r="B3" s="9" t="s">
        <v>115</v>
      </c>
      <c r="C3" s="9" t="s">
        <v>116</v>
      </c>
      <c r="D3" s="9" t="s">
        <v>117</v>
      </c>
      <c r="E3" s="9" t="s">
        <v>121</v>
      </c>
      <c r="F3" s="9" t="s">
        <v>122</v>
      </c>
      <c r="G3" s="9" t="s">
        <v>123</v>
      </c>
      <c r="H3" s="9" t="s">
        <v>218</v>
      </c>
      <c r="I3" s="9" t="s">
        <v>219</v>
      </c>
      <c r="J3" s="9" t="s">
        <v>217</v>
      </c>
      <c r="K3" s="9" t="s">
        <v>125</v>
      </c>
      <c r="L3" s="9" t="s">
        <v>126</v>
      </c>
      <c r="M3" s="9" t="s">
        <v>127</v>
      </c>
      <c r="N3" s="9" t="s">
        <v>129</v>
      </c>
      <c r="O3" s="9" t="s">
        <v>130</v>
      </c>
      <c r="P3" s="9" t="s">
        <v>131</v>
      </c>
      <c r="Q3" s="9" t="s">
        <v>136</v>
      </c>
      <c r="R3" s="9" t="s">
        <v>137</v>
      </c>
      <c r="S3" s="9" t="s">
        <v>138</v>
      </c>
      <c r="T3" s="9" t="s">
        <v>141</v>
      </c>
      <c r="U3" s="9" t="s">
        <v>142</v>
      </c>
      <c r="V3" s="9" t="s">
        <v>143</v>
      </c>
      <c r="W3" s="69" t="s">
        <v>282</v>
      </c>
      <c r="X3" s="69" t="s">
        <v>283</v>
      </c>
      <c r="Y3" s="69" t="s">
        <v>284</v>
      </c>
    </row>
    <row r="4" spans="1:25">
      <c r="A4" s="17" t="s">
        <v>17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9" t="s">
        <v>23</v>
      </c>
      <c r="J4" s="9" t="s">
        <v>23</v>
      </c>
      <c r="K4" s="9" t="s">
        <v>23</v>
      </c>
      <c r="L4" s="9" t="s">
        <v>23</v>
      </c>
      <c r="M4" s="9" t="s">
        <v>23</v>
      </c>
      <c r="N4" s="9" t="s">
        <v>23</v>
      </c>
      <c r="O4" s="9" t="s">
        <v>23</v>
      </c>
      <c r="P4" s="9" t="s">
        <v>23</v>
      </c>
      <c r="Q4" s="9" t="s">
        <v>23</v>
      </c>
      <c r="R4" s="9" t="s">
        <v>23</v>
      </c>
      <c r="S4" s="9" t="s">
        <v>23</v>
      </c>
      <c r="T4" s="9" t="s">
        <v>23</v>
      </c>
      <c r="U4" s="9" t="s">
        <v>23</v>
      </c>
      <c r="V4" s="9" t="s">
        <v>23</v>
      </c>
      <c r="W4" s="69" t="s">
        <v>23</v>
      </c>
      <c r="X4" s="69" t="s">
        <v>23</v>
      </c>
      <c r="Y4" s="69" t="s">
        <v>23</v>
      </c>
    </row>
    <row r="5" spans="1:25">
      <c r="A5" s="17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69"/>
      <c r="X5" s="69"/>
      <c r="Y5" s="69"/>
    </row>
    <row r="6" spans="1:25" ht="14.25">
      <c r="A6" s="21" t="s">
        <v>25</v>
      </c>
      <c r="B6" s="22">
        <v>4.7E-2</v>
      </c>
      <c r="C6" s="22">
        <v>3.5999999999999997E-2</v>
      </c>
      <c r="D6" s="22">
        <v>4.2000000000000003E-2</v>
      </c>
      <c r="E6" s="22">
        <v>7.5999999999999998E-2</v>
      </c>
      <c r="F6" s="22">
        <v>6.6000000000000003E-2</v>
      </c>
      <c r="G6" s="22">
        <v>0.08</v>
      </c>
      <c r="H6" s="22">
        <v>0.34</v>
      </c>
      <c r="I6" s="22">
        <v>0.38200000000000001</v>
      </c>
      <c r="J6" s="22">
        <v>0.37</v>
      </c>
      <c r="K6" s="22">
        <v>2.7E-2</v>
      </c>
      <c r="L6" s="22">
        <v>2.5000000000000001E-2</v>
      </c>
      <c r="M6" s="22">
        <v>2.4E-2</v>
      </c>
      <c r="N6" s="22">
        <v>2.9000000000000001E-2</v>
      </c>
      <c r="O6" s="22">
        <v>0.03</v>
      </c>
      <c r="P6" s="22">
        <v>2.5999999999999999E-2</v>
      </c>
      <c r="Q6" s="22">
        <v>3.9E-2</v>
      </c>
      <c r="R6" s="22">
        <v>3.5000000000000003E-2</v>
      </c>
      <c r="S6" s="22">
        <v>3.7999999999999999E-2</v>
      </c>
      <c r="T6" s="22">
        <v>2.7E-2</v>
      </c>
      <c r="U6" s="22">
        <v>3.5000000000000003E-2</v>
      </c>
      <c r="V6" s="22">
        <v>2.9000000000000001E-2</v>
      </c>
      <c r="W6" s="9" t="s">
        <v>236</v>
      </c>
      <c r="X6" s="9" t="s">
        <v>236</v>
      </c>
      <c r="Y6" s="9" t="s">
        <v>236</v>
      </c>
    </row>
    <row r="7" spans="1:25" ht="14.25">
      <c r="A7" s="21" t="s">
        <v>24</v>
      </c>
      <c r="B7" s="22">
        <v>6.0000000000000001E-3</v>
      </c>
      <c r="C7" s="22">
        <v>7.0000000000000001E-3</v>
      </c>
      <c r="D7" s="22">
        <v>7.0000000000000001E-3</v>
      </c>
      <c r="E7" s="22">
        <v>3.9E-2</v>
      </c>
      <c r="F7" s="22">
        <v>3.7999999999999999E-2</v>
      </c>
      <c r="G7" s="22">
        <v>4.1000000000000002E-2</v>
      </c>
      <c r="H7" s="22">
        <v>2.1999999999999999E-2</v>
      </c>
      <c r="I7" s="22">
        <v>2.7E-2</v>
      </c>
      <c r="J7" s="22">
        <v>2.4E-2</v>
      </c>
      <c r="K7" s="22">
        <v>5.0000000000000001E-3</v>
      </c>
      <c r="L7" s="22">
        <v>6.0000000000000001E-3</v>
      </c>
      <c r="M7" s="22">
        <v>8.0000000000000002E-3</v>
      </c>
      <c r="N7" s="22">
        <v>1.2E-2</v>
      </c>
      <c r="O7" s="22">
        <v>1.0999999999999999E-2</v>
      </c>
      <c r="P7" s="22">
        <v>1.2E-2</v>
      </c>
      <c r="Q7" s="22">
        <v>1.7000000000000001E-2</v>
      </c>
      <c r="R7" s="22">
        <v>1.9E-2</v>
      </c>
      <c r="S7" s="22">
        <v>2.1999999999999999E-2</v>
      </c>
      <c r="T7" s="22">
        <v>6.0000000000000001E-3</v>
      </c>
      <c r="U7" s="22">
        <v>8.0000000000000002E-3</v>
      </c>
      <c r="V7" s="22">
        <v>6.0000000000000001E-3</v>
      </c>
      <c r="W7" s="9" t="s">
        <v>285</v>
      </c>
      <c r="X7" s="9" t="s">
        <v>285</v>
      </c>
      <c r="Y7" s="9" t="s">
        <v>285</v>
      </c>
    </row>
    <row r="8" spans="1:25" ht="14.25">
      <c r="A8" s="21" t="s">
        <v>26</v>
      </c>
      <c r="B8" s="22">
        <v>1.4999999999999999E-2</v>
      </c>
      <c r="C8" s="22">
        <v>1.6E-2</v>
      </c>
      <c r="D8" s="22">
        <v>1.4E-2</v>
      </c>
      <c r="E8" s="22">
        <v>0.158</v>
      </c>
      <c r="F8" s="22">
        <v>0.16200000000000001</v>
      </c>
      <c r="G8" s="22">
        <v>0.153</v>
      </c>
      <c r="H8" s="22">
        <v>2.8000000000000001E-2</v>
      </c>
      <c r="I8" s="22">
        <v>3.2000000000000001E-2</v>
      </c>
      <c r="J8" s="22">
        <v>3.4000000000000002E-2</v>
      </c>
      <c r="K8" s="22">
        <v>7.0000000000000001E-3</v>
      </c>
      <c r="L8" s="22">
        <v>6.0000000000000001E-3</v>
      </c>
      <c r="M8" s="22">
        <v>6.0000000000000001E-3</v>
      </c>
      <c r="N8" s="22">
        <v>8.9999999999999993E-3</v>
      </c>
      <c r="O8" s="22">
        <v>8.0000000000000002E-3</v>
      </c>
      <c r="P8" s="22">
        <v>7.0000000000000001E-3</v>
      </c>
      <c r="Q8" s="22">
        <v>1.4E-2</v>
      </c>
      <c r="R8" s="22">
        <v>1.6E-2</v>
      </c>
      <c r="S8" s="22">
        <v>1.2E-2</v>
      </c>
      <c r="T8" s="22">
        <v>7.0000000000000001E-3</v>
      </c>
      <c r="U8" s="22">
        <v>6.0000000000000001E-3</v>
      </c>
      <c r="V8" s="22">
        <v>5.0000000000000001E-3</v>
      </c>
      <c r="W8" s="9" t="s">
        <v>286</v>
      </c>
      <c r="X8" s="9" t="s">
        <v>286</v>
      </c>
      <c r="Y8" s="9" t="s">
        <v>286</v>
      </c>
    </row>
    <row r="9" spans="1:25" ht="14.25">
      <c r="A9" s="21" t="s">
        <v>27</v>
      </c>
      <c r="B9" s="22">
        <v>2.7E-2</v>
      </c>
      <c r="C9" s="22">
        <v>2.9000000000000001E-2</v>
      </c>
      <c r="D9" s="22">
        <v>3.2000000000000001E-2</v>
      </c>
      <c r="E9" s="22">
        <v>7.8E-2</v>
      </c>
      <c r="F9" s="22">
        <v>7.8E-2</v>
      </c>
      <c r="G9" s="22">
        <v>8.3000000000000004E-2</v>
      </c>
      <c r="H9" s="22">
        <v>0.106</v>
      </c>
      <c r="I9" s="22">
        <v>9.0999999999999998E-2</v>
      </c>
      <c r="J9" s="22">
        <v>0.10100000000000001</v>
      </c>
      <c r="K9" s="22">
        <v>8.9999999999999993E-3</v>
      </c>
      <c r="L9" s="22">
        <v>1.2E-2</v>
      </c>
      <c r="M9" s="22">
        <v>1.2999999999999999E-2</v>
      </c>
      <c r="N9" s="22">
        <v>2.3E-2</v>
      </c>
      <c r="O9" s="22">
        <v>1.9E-2</v>
      </c>
      <c r="P9" s="22">
        <v>2.1000000000000001E-2</v>
      </c>
      <c r="Q9" s="22">
        <v>4.3999999999999997E-2</v>
      </c>
      <c r="R9" s="22">
        <v>4.7E-2</v>
      </c>
      <c r="S9" s="22">
        <v>3.7999999999999999E-2</v>
      </c>
      <c r="T9" s="22">
        <v>1.4E-2</v>
      </c>
      <c r="U9" s="22">
        <v>1.7000000000000001E-2</v>
      </c>
      <c r="V9" s="22">
        <v>1.2999999999999999E-2</v>
      </c>
      <c r="W9" s="9" t="s">
        <v>286</v>
      </c>
      <c r="X9" s="9" t="s">
        <v>286</v>
      </c>
      <c r="Y9" s="9" t="s">
        <v>286</v>
      </c>
    </row>
    <row r="10" spans="1:25" ht="14.25">
      <c r="A10" s="21" t="s">
        <v>28</v>
      </c>
      <c r="B10" s="22">
        <v>0.253</v>
      </c>
      <c r="C10" s="22">
        <v>0.252</v>
      </c>
      <c r="D10" s="22">
        <v>0.23</v>
      </c>
      <c r="E10" s="22">
        <v>0.48799999999999999</v>
      </c>
      <c r="F10" s="22">
        <v>0.53500000000000003</v>
      </c>
      <c r="G10" s="22">
        <v>0.51900000000000002</v>
      </c>
      <c r="H10" s="22">
        <v>0.35299999999999998</v>
      </c>
      <c r="I10" s="22">
        <v>0.40200000000000002</v>
      </c>
      <c r="J10" s="22">
        <v>0.374</v>
      </c>
      <c r="K10" s="22">
        <v>0.105</v>
      </c>
      <c r="L10" s="22">
        <v>0.108</v>
      </c>
      <c r="M10" s="22">
        <v>9.2999999999999999E-2</v>
      </c>
      <c r="N10" s="22">
        <v>0.159</v>
      </c>
      <c r="O10" s="22">
        <v>0.151</v>
      </c>
      <c r="P10" s="22">
        <v>0.13</v>
      </c>
      <c r="Q10" s="22">
        <v>0.254</v>
      </c>
      <c r="R10" s="22">
        <v>0.23200000000000001</v>
      </c>
      <c r="S10" s="22">
        <v>0.23899999999999999</v>
      </c>
      <c r="T10" s="22">
        <v>0.111</v>
      </c>
      <c r="U10" s="22">
        <v>0.114</v>
      </c>
      <c r="V10" s="22">
        <v>9.8000000000000004E-2</v>
      </c>
      <c r="W10" s="9" t="s">
        <v>286</v>
      </c>
      <c r="X10" s="9" t="s">
        <v>286</v>
      </c>
      <c r="Y10" s="9" t="s">
        <v>286</v>
      </c>
    </row>
    <row r="11" spans="1:25" ht="14.25">
      <c r="A11" s="21" t="s">
        <v>29</v>
      </c>
      <c r="B11" s="22">
        <v>3.5999999999999997E-2</v>
      </c>
      <c r="C11" s="22">
        <v>3.5999999999999997E-2</v>
      </c>
      <c r="D11" s="22">
        <v>4.1000000000000002E-2</v>
      </c>
      <c r="E11" s="22">
        <v>0.307</v>
      </c>
      <c r="F11" s="22">
        <v>0.30199999999999999</v>
      </c>
      <c r="G11" s="22">
        <v>0.318</v>
      </c>
      <c r="H11" s="22">
        <v>0.05</v>
      </c>
      <c r="I11" s="22">
        <v>4.4999999999999998E-2</v>
      </c>
      <c r="J11" s="22">
        <v>4.9000000000000002E-2</v>
      </c>
      <c r="K11" s="22">
        <v>8.9999999999999993E-3</v>
      </c>
      <c r="L11" s="22">
        <v>8.0000000000000002E-3</v>
      </c>
      <c r="M11" s="22">
        <v>1.0999999999999999E-2</v>
      </c>
      <c r="N11" s="22">
        <v>2.8000000000000001E-2</v>
      </c>
      <c r="O11" s="22">
        <v>2.9000000000000001E-2</v>
      </c>
      <c r="P11" s="22">
        <v>3.1E-2</v>
      </c>
      <c r="Q11" s="22">
        <v>5.1999999999999998E-2</v>
      </c>
      <c r="R11" s="22">
        <v>5.6000000000000001E-2</v>
      </c>
      <c r="S11" s="22">
        <v>0.05</v>
      </c>
      <c r="T11" s="22">
        <v>1.6E-2</v>
      </c>
      <c r="U11" s="22">
        <v>1.7000000000000001E-2</v>
      </c>
      <c r="V11" s="22">
        <v>1.7999999999999999E-2</v>
      </c>
      <c r="W11" s="9" t="s">
        <v>286</v>
      </c>
      <c r="X11" s="9" t="s">
        <v>286</v>
      </c>
      <c r="Y11" s="9" t="s">
        <v>286</v>
      </c>
    </row>
    <row r="12" spans="1:25" ht="14.25">
      <c r="A12" s="21" t="s">
        <v>30</v>
      </c>
      <c r="B12" s="22">
        <v>0.23799999999999999</v>
      </c>
      <c r="C12" s="22">
        <v>0.22600000000000001</v>
      </c>
      <c r="D12" s="22">
        <v>0.21</v>
      </c>
      <c r="E12" s="36">
        <v>1.64</v>
      </c>
      <c r="F12" s="36">
        <v>1.77</v>
      </c>
      <c r="G12" s="36">
        <v>1.7</v>
      </c>
      <c r="H12" s="22">
        <v>9.2999999999999999E-2</v>
      </c>
      <c r="I12" s="22">
        <v>9.0999999999999998E-2</v>
      </c>
      <c r="J12" s="22">
        <v>8.5999999999999993E-2</v>
      </c>
      <c r="K12" s="22">
        <v>6.7000000000000004E-2</v>
      </c>
      <c r="L12" s="22">
        <v>6.9000000000000006E-2</v>
      </c>
      <c r="M12" s="22">
        <v>6.0999999999999999E-2</v>
      </c>
      <c r="N12" s="22">
        <v>0.17499999999999999</v>
      </c>
      <c r="O12" s="22">
        <v>0.19700000000000001</v>
      </c>
      <c r="P12" s="22">
        <v>0.16800000000000001</v>
      </c>
      <c r="Q12" s="22">
        <v>0.27400000000000002</v>
      </c>
      <c r="R12" s="22">
        <v>0.29499999999999998</v>
      </c>
      <c r="S12" s="22">
        <v>0.26400000000000001</v>
      </c>
      <c r="T12" s="22">
        <v>7.9000000000000001E-2</v>
      </c>
      <c r="U12" s="22">
        <v>9.1999999999999998E-2</v>
      </c>
      <c r="V12" s="22">
        <v>7.4999999999999997E-2</v>
      </c>
      <c r="W12" s="9" t="s">
        <v>286</v>
      </c>
      <c r="X12" s="9" t="s">
        <v>286</v>
      </c>
      <c r="Y12" s="9" t="s">
        <v>286</v>
      </c>
    </row>
    <row r="13" spans="1:25" ht="14.25">
      <c r="A13" s="21" t="s">
        <v>31</v>
      </c>
      <c r="B13" s="22">
        <v>0.151</v>
      </c>
      <c r="C13" s="22">
        <v>0.153</v>
      </c>
      <c r="D13" s="22">
        <v>0.13800000000000001</v>
      </c>
      <c r="E13" s="36">
        <v>1.03</v>
      </c>
      <c r="F13" s="36">
        <v>1.1000000000000001</v>
      </c>
      <c r="G13" s="36">
        <v>1.1399999999999999</v>
      </c>
      <c r="H13" s="22">
        <v>8.7999999999999995E-2</v>
      </c>
      <c r="I13" s="22">
        <v>0.09</v>
      </c>
      <c r="J13" s="22">
        <v>8.4000000000000005E-2</v>
      </c>
      <c r="K13" s="22">
        <v>7.3999999999999996E-2</v>
      </c>
      <c r="L13" s="22">
        <v>7.0000000000000007E-2</v>
      </c>
      <c r="M13" s="22">
        <v>6.7000000000000004E-2</v>
      </c>
      <c r="N13" s="22">
        <v>0.16</v>
      </c>
      <c r="O13" s="22">
        <v>0.17399999999999999</v>
      </c>
      <c r="P13" s="22">
        <v>0.157</v>
      </c>
      <c r="Q13" s="22">
        <v>0.26400000000000001</v>
      </c>
      <c r="R13" s="22">
        <v>0.31</v>
      </c>
      <c r="S13" s="22">
        <v>0.26600000000000001</v>
      </c>
      <c r="T13" s="22">
        <v>7.8E-2</v>
      </c>
      <c r="U13" s="22">
        <v>9.2999999999999999E-2</v>
      </c>
      <c r="V13" s="22">
        <v>8.3000000000000004E-2</v>
      </c>
      <c r="W13" s="9" t="s">
        <v>286</v>
      </c>
      <c r="X13" s="9" t="s">
        <v>286</v>
      </c>
      <c r="Y13" s="9" t="s">
        <v>286</v>
      </c>
    </row>
    <row r="14" spans="1:25" ht="14.25">
      <c r="A14" s="21" t="s">
        <v>32</v>
      </c>
      <c r="B14" s="22">
        <v>3.1E-2</v>
      </c>
      <c r="C14" s="22">
        <v>3.4000000000000002E-2</v>
      </c>
      <c r="D14" s="22">
        <v>2.8000000000000001E-2</v>
      </c>
      <c r="E14" s="22">
        <v>0.28999999999999998</v>
      </c>
      <c r="F14" s="22">
        <v>0.28000000000000003</v>
      </c>
      <c r="G14" s="22">
        <v>0.31</v>
      </c>
      <c r="H14" s="22">
        <v>2.3E-2</v>
      </c>
      <c r="I14" s="22">
        <v>2.1000000000000001E-2</v>
      </c>
      <c r="J14" s="22">
        <v>2.3E-2</v>
      </c>
      <c r="K14" s="22">
        <v>1.0999999999999999E-2</v>
      </c>
      <c r="L14" s="22">
        <v>1.2E-2</v>
      </c>
      <c r="M14" s="22">
        <v>1.4E-2</v>
      </c>
      <c r="N14" s="22">
        <v>4.7E-2</v>
      </c>
      <c r="O14" s="22">
        <v>5.5E-2</v>
      </c>
      <c r="P14" s="22">
        <v>5.8999999999999997E-2</v>
      </c>
      <c r="Q14" s="22">
        <v>8.6999999999999994E-2</v>
      </c>
      <c r="R14" s="22">
        <v>9.4E-2</v>
      </c>
      <c r="S14" s="22">
        <v>8.8999999999999996E-2</v>
      </c>
      <c r="T14" s="22">
        <v>2.4E-2</v>
      </c>
      <c r="U14" s="22">
        <v>2.3E-2</v>
      </c>
      <c r="V14" s="22">
        <v>2.1000000000000001E-2</v>
      </c>
      <c r="W14" s="9" t="s">
        <v>286</v>
      </c>
      <c r="X14" s="9" t="s">
        <v>286</v>
      </c>
      <c r="Y14" s="9" t="s">
        <v>286</v>
      </c>
    </row>
    <row r="15" spans="1:25" ht="14.25">
      <c r="A15" s="21" t="s">
        <v>33</v>
      </c>
      <c r="B15" s="22">
        <v>3.2000000000000001E-2</v>
      </c>
      <c r="C15" s="22">
        <v>3.4000000000000002E-2</v>
      </c>
      <c r="D15" s="22">
        <v>0.03</v>
      </c>
      <c r="E15" s="22">
        <v>0.27</v>
      </c>
      <c r="F15" s="22">
        <v>0.251</v>
      </c>
      <c r="G15" s="22">
        <v>0.26200000000000001</v>
      </c>
      <c r="H15" s="22">
        <v>2.9000000000000001E-2</v>
      </c>
      <c r="I15" s="22">
        <v>3.4000000000000002E-2</v>
      </c>
      <c r="J15" s="22">
        <v>0.03</v>
      </c>
      <c r="K15" s="22">
        <v>1.7000000000000001E-2</v>
      </c>
      <c r="L15" s="22">
        <v>1.4E-2</v>
      </c>
      <c r="M15" s="22">
        <v>1.6E-2</v>
      </c>
      <c r="N15" s="22">
        <v>8.1000000000000003E-2</v>
      </c>
      <c r="O15" s="22">
        <v>0.08</v>
      </c>
      <c r="P15" s="22">
        <v>0.08</v>
      </c>
      <c r="Q15" s="22">
        <v>0.108</v>
      </c>
      <c r="R15" s="22">
        <v>0.112</v>
      </c>
      <c r="S15" s="22">
        <v>0.112</v>
      </c>
      <c r="T15" s="22">
        <v>3.1E-2</v>
      </c>
      <c r="U15" s="22">
        <v>3.2000000000000001E-2</v>
      </c>
      <c r="V15" s="22">
        <v>2.8000000000000001E-2</v>
      </c>
      <c r="W15" s="9" t="s">
        <v>286</v>
      </c>
      <c r="X15" s="9" t="s">
        <v>286</v>
      </c>
      <c r="Y15" s="9" t="s">
        <v>286</v>
      </c>
    </row>
    <row r="16" spans="1:25" ht="14.25">
      <c r="A16" s="21" t="s">
        <v>34</v>
      </c>
      <c r="B16" s="22">
        <v>0.02</v>
      </c>
      <c r="C16" s="22">
        <v>2.3E-2</v>
      </c>
      <c r="D16" s="22">
        <v>0.02</v>
      </c>
      <c r="E16" s="22">
        <v>0.14299999999999999</v>
      </c>
      <c r="F16" s="22">
        <v>0.16300000000000001</v>
      </c>
      <c r="G16" s="22">
        <v>0.158</v>
      </c>
      <c r="H16" s="22">
        <v>2.3E-2</v>
      </c>
      <c r="I16" s="22">
        <v>2.4E-2</v>
      </c>
      <c r="J16" s="22">
        <v>2.1000000000000001E-2</v>
      </c>
      <c r="K16" s="22">
        <v>1.2999999999999999E-2</v>
      </c>
      <c r="L16" s="22">
        <v>1.0999999999999999E-2</v>
      </c>
      <c r="M16" s="22">
        <v>0.01</v>
      </c>
      <c r="N16" s="22">
        <v>4.8000000000000001E-2</v>
      </c>
      <c r="O16" s="22">
        <v>5.5E-2</v>
      </c>
      <c r="P16" s="22">
        <v>5.2999999999999999E-2</v>
      </c>
      <c r="Q16" s="22">
        <v>7.9000000000000001E-2</v>
      </c>
      <c r="R16" s="22">
        <v>0.09</v>
      </c>
      <c r="S16" s="22">
        <v>8.3000000000000004E-2</v>
      </c>
      <c r="T16" s="22">
        <v>2.4E-2</v>
      </c>
      <c r="U16" s="22">
        <v>2.9000000000000001E-2</v>
      </c>
      <c r="V16" s="22">
        <v>2.5000000000000001E-2</v>
      </c>
      <c r="W16" s="9" t="s">
        <v>286</v>
      </c>
      <c r="X16" s="9" t="s">
        <v>286</v>
      </c>
      <c r="Y16" s="9" t="s">
        <v>286</v>
      </c>
    </row>
    <row r="17" spans="1:35" ht="14.25">
      <c r="A17" s="21" t="s">
        <v>35</v>
      </c>
      <c r="B17" s="22">
        <v>1.0999999999999999E-2</v>
      </c>
      <c r="C17" s="22">
        <v>1.0999999999999999E-2</v>
      </c>
      <c r="D17" s="22">
        <v>0.01</v>
      </c>
      <c r="E17" s="22">
        <v>9.7000000000000003E-2</v>
      </c>
      <c r="F17" s="22">
        <v>9.2999999999999999E-2</v>
      </c>
      <c r="G17" s="22">
        <v>9.9000000000000005E-2</v>
      </c>
      <c r="H17" s="22">
        <v>8.9999999999999993E-3</v>
      </c>
      <c r="I17" s="22">
        <v>1.2E-2</v>
      </c>
      <c r="J17" s="22">
        <v>0.01</v>
      </c>
      <c r="K17" s="22">
        <v>8.9999999999999993E-3</v>
      </c>
      <c r="L17" s="22">
        <v>6.0000000000000001E-3</v>
      </c>
      <c r="M17" s="22">
        <v>7.0000000000000001E-3</v>
      </c>
      <c r="N17" s="22">
        <v>2.9000000000000001E-2</v>
      </c>
      <c r="O17" s="22">
        <v>3.5000000000000003E-2</v>
      </c>
      <c r="P17" s="22">
        <v>3.1E-2</v>
      </c>
      <c r="Q17" s="22">
        <v>4.2000000000000003E-2</v>
      </c>
      <c r="R17" s="22">
        <v>4.3999999999999997E-2</v>
      </c>
      <c r="S17" s="22">
        <v>0.04</v>
      </c>
      <c r="T17" s="22">
        <v>0.01</v>
      </c>
      <c r="U17" s="22">
        <v>1.2999999999999999E-2</v>
      </c>
      <c r="V17" s="22">
        <v>0.01</v>
      </c>
      <c r="W17" s="9" t="s">
        <v>286</v>
      </c>
      <c r="X17" s="9" t="s">
        <v>286</v>
      </c>
      <c r="Y17" s="9" t="s">
        <v>286</v>
      </c>
    </row>
    <row r="18" spans="1:35" ht="14.25">
      <c r="A18" s="21" t="s">
        <v>36</v>
      </c>
      <c r="B18" s="22">
        <v>1.6E-2</v>
      </c>
      <c r="C18" s="22">
        <v>1.7999999999999999E-2</v>
      </c>
      <c r="D18" s="22">
        <v>1.4999999999999999E-2</v>
      </c>
      <c r="E18" s="22">
        <v>0.11700000000000001</v>
      </c>
      <c r="F18" s="22">
        <v>0.114</v>
      </c>
      <c r="G18" s="22">
        <v>0.12</v>
      </c>
      <c r="H18" s="22">
        <v>1.6E-2</v>
      </c>
      <c r="I18" s="22">
        <v>1.2999999999999999E-2</v>
      </c>
      <c r="J18" s="22">
        <v>1.4E-2</v>
      </c>
      <c r="K18" s="22">
        <v>8.9999999999999993E-3</v>
      </c>
      <c r="L18" s="22">
        <v>8.0000000000000002E-3</v>
      </c>
      <c r="M18" s="22">
        <v>7.0000000000000001E-3</v>
      </c>
      <c r="N18" s="22">
        <v>0.06</v>
      </c>
      <c r="O18" s="22">
        <v>5.8000000000000003E-2</v>
      </c>
      <c r="P18" s="22">
        <v>5.3999999999999999E-2</v>
      </c>
      <c r="Q18" s="22">
        <v>5.7000000000000002E-2</v>
      </c>
      <c r="R18" s="22">
        <v>5.5E-2</v>
      </c>
      <c r="S18" s="22">
        <v>5.0999999999999997E-2</v>
      </c>
      <c r="T18" s="22">
        <v>1.7000000000000001E-2</v>
      </c>
      <c r="U18" s="22">
        <v>1.7000000000000001E-2</v>
      </c>
      <c r="V18" s="22">
        <v>1.6E-2</v>
      </c>
      <c r="W18" s="9" t="s">
        <v>286</v>
      </c>
      <c r="X18" s="9" t="s">
        <v>286</v>
      </c>
      <c r="Y18" s="9" t="s">
        <v>286</v>
      </c>
    </row>
    <row r="19" spans="1:35" ht="14.25">
      <c r="A19" s="21" t="s">
        <v>37</v>
      </c>
      <c r="B19" s="22">
        <v>1.4E-2</v>
      </c>
      <c r="C19" s="22">
        <v>1.4999999999999999E-2</v>
      </c>
      <c r="D19" s="22">
        <v>1.2E-2</v>
      </c>
      <c r="E19" s="22">
        <v>7.0999999999999994E-2</v>
      </c>
      <c r="F19" s="22">
        <v>7.0999999999999994E-2</v>
      </c>
      <c r="G19" s="22">
        <v>7.4999999999999997E-2</v>
      </c>
      <c r="H19" s="22">
        <v>1.7000000000000001E-2</v>
      </c>
      <c r="I19" s="22">
        <v>1.6E-2</v>
      </c>
      <c r="J19" s="22">
        <v>1.4999999999999999E-2</v>
      </c>
      <c r="K19" s="22">
        <v>0.01</v>
      </c>
      <c r="L19" s="22">
        <v>8.0000000000000002E-3</v>
      </c>
      <c r="M19" s="22">
        <v>8.0000000000000002E-3</v>
      </c>
      <c r="N19" s="22">
        <v>4.9000000000000002E-2</v>
      </c>
      <c r="O19" s="22">
        <v>5.0999999999999997E-2</v>
      </c>
      <c r="P19" s="22">
        <v>4.4999999999999998E-2</v>
      </c>
      <c r="Q19" s="22">
        <v>5.2999999999999999E-2</v>
      </c>
      <c r="R19" s="22">
        <v>5.0999999999999997E-2</v>
      </c>
      <c r="S19" s="22">
        <v>5.3999999999999999E-2</v>
      </c>
      <c r="T19" s="22">
        <v>1.4999999999999999E-2</v>
      </c>
      <c r="U19" s="22">
        <v>1.7000000000000001E-2</v>
      </c>
      <c r="V19" s="22">
        <v>1.6E-2</v>
      </c>
      <c r="W19" s="9" t="s">
        <v>286</v>
      </c>
      <c r="X19" s="9" t="s">
        <v>286</v>
      </c>
      <c r="Y19" s="9" t="s">
        <v>286</v>
      </c>
    </row>
    <row r="20" spans="1:35" ht="14.25">
      <c r="A20" s="21" t="s">
        <v>38</v>
      </c>
      <c r="B20" s="22">
        <v>1.2999999999999999E-2</v>
      </c>
      <c r="C20" s="22">
        <v>1.4E-2</v>
      </c>
      <c r="D20" s="22">
        <v>1.2E-2</v>
      </c>
      <c r="E20" s="22">
        <v>6.3E-2</v>
      </c>
      <c r="F20" s="22">
        <v>6.3E-2</v>
      </c>
      <c r="G20" s="22">
        <v>6.7000000000000004E-2</v>
      </c>
      <c r="H20" s="22">
        <v>2.1999999999999999E-2</v>
      </c>
      <c r="I20" s="22">
        <v>2.1000000000000001E-2</v>
      </c>
      <c r="J20" s="22">
        <v>0.02</v>
      </c>
      <c r="K20" s="22">
        <v>1.4E-2</v>
      </c>
      <c r="L20" s="22">
        <v>1.0999999999999999E-2</v>
      </c>
      <c r="M20" s="22">
        <v>1.2E-2</v>
      </c>
      <c r="N20" s="22">
        <v>5.7000000000000002E-2</v>
      </c>
      <c r="O20" s="22">
        <v>6.0999999999999999E-2</v>
      </c>
      <c r="P20" s="22">
        <v>5.1999999999999998E-2</v>
      </c>
      <c r="Q20" s="22">
        <v>7.0000000000000007E-2</v>
      </c>
      <c r="R20" s="22">
        <v>6.5000000000000002E-2</v>
      </c>
      <c r="S20" s="22">
        <v>6.3E-2</v>
      </c>
      <c r="T20" s="22">
        <v>2.1000000000000001E-2</v>
      </c>
      <c r="U20" s="22">
        <v>2.1000000000000001E-2</v>
      </c>
      <c r="V20" s="22">
        <v>0.02</v>
      </c>
      <c r="W20" s="9" t="s">
        <v>286</v>
      </c>
      <c r="X20" s="9" t="s">
        <v>286</v>
      </c>
      <c r="Y20" s="9" t="s">
        <v>286</v>
      </c>
    </row>
    <row r="21" spans="1:35" s="8" customFormat="1" ht="14.25">
      <c r="A21" s="21" t="s">
        <v>238</v>
      </c>
      <c r="B21" s="22">
        <v>3.0000000000000001E-3</v>
      </c>
      <c r="C21" s="22">
        <v>4.0000000000000001E-3</v>
      </c>
      <c r="D21" s="22">
        <v>3.0000000000000001E-3</v>
      </c>
      <c r="E21" s="22">
        <v>1.9E-2</v>
      </c>
      <c r="F21" s="22">
        <v>0.02</v>
      </c>
      <c r="G21" s="22">
        <v>2.1999999999999999E-2</v>
      </c>
      <c r="H21" s="22">
        <v>5.0000000000000001E-3</v>
      </c>
      <c r="I21" s="22">
        <v>4.0000000000000001E-3</v>
      </c>
      <c r="J21" s="22">
        <v>5.0000000000000001E-3</v>
      </c>
      <c r="K21" s="22">
        <v>6.0000000000000001E-3</v>
      </c>
      <c r="L21" s="22">
        <v>4.0000000000000001E-3</v>
      </c>
      <c r="M21" s="22">
        <v>4.0000000000000001E-3</v>
      </c>
      <c r="N21" s="22">
        <v>1.4E-2</v>
      </c>
      <c r="O21" s="22">
        <v>1.2999999999999999E-2</v>
      </c>
      <c r="P21" s="22">
        <v>1.2999999999999999E-2</v>
      </c>
      <c r="Q21" s="22">
        <v>1.7000000000000001E-2</v>
      </c>
      <c r="R21" s="22">
        <v>1.6E-2</v>
      </c>
      <c r="S21" s="22">
        <v>1.7000000000000001E-2</v>
      </c>
      <c r="T21" s="22">
        <v>5.0000000000000001E-3</v>
      </c>
      <c r="U21" s="22">
        <v>4.0000000000000001E-3</v>
      </c>
      <c r="V21" s="22">
        <v>5.0000000000000001E-3</v>
      </c>
      <c r="W21" s="9" t="s">
        <v>286</v>
      </c>
      <c r="X21" s="9" t="s">
        <v>286</v>
      </c>
      <c r="Y21" s="9" t="s">
        <v>286</v>
      </c>
    </row>
    <row r="22" spans="1:35" s="8" customFormat="1" ht="14.25">
      <c r="A22" s="21"/>
      <c r="B22" s="43"/>
      <c r="C22" s="43"/>
      <c r="D22" s="43"/>
      <c r="E22" s="43"/>
      <c r="F22" s="43"/>
      <c r="G22" s="43"/>
      <c r="H22" s="43"/>
      <c r="I22" s="43"/>
      <c r="J22" s="43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35" s="5" customFormat="1">
      <c r="A23" s="17" t="s">
        <v>17</v>
      </c>
      <c r="B23" s="43"/>
      <c r="K23" s="9" t="s">
        <v>239</v>
      </c>
      <c r="L23" s="9" t="s">
        <v>239</v>
      </c>
      <c r="M23" s="9" t="s">
        <v>239</v>
      </c>
      <c r="N23" s="9" t="s">
        <v>239</v>
      </c>
      <c r="O23" s="9" t="s">
        <v>239</v>
      </c>
      <c r="P23" s="9" t="s">
        <v>239</v>
      </c>
      <c r="Q23" s="9" t="s">
        <v>239</v>
      </c>
      <c r="R23" s="9" t="s">
        <v>239</v>
      </c>
      <c r="S23" s="9" t="s">
        <v>239</v>
      </c>
      <c r="T23" s="9" t="s">
        <v>239</v>
      </c>
      <c r="U23" s="9" t="s">
        <v>239</v>
      </c>
      <c r="V23" s="9" t="s">
        <v>239</v>
      </c>
      <c r="X23" s="14" t="s">
        <v>124</v>
      </c>
      <c r="Y23" s="14" t="s">
        <v>124</v>
      </c>
      <c r="Z23" s="14" t="s">
        <v>124</v>
      </c>
      <c r="AA23" s="14" t="s">
        <v>128</v>
      </c>
      <c r="AB23" s="14" t="s">
        <v>128</v>
      </c>
      <c r="AC23" s="14" t="s">
        <v>128</v>
      </c>
      <c r="AD23" s="14" t="s">
        <v>135</v>
      </c>
      <c r="AE23" s="14" t="s">
        <v>135</v>
      </c>
      <c r="AF23" s="14" t="s">
        <v>135</v>
      </c>
      <c r="AG23" s="14" t="s">
        <v>139</v>
      </c>
      <c r="AH23" s="14" t="s">
        <v>139</v>
      </c>
      <c r="AI23" s="14" t="s">
        <v>139</v>
      </c>
    </row>
    <row r="24" spans="1:35" s="5" customFormat="1" ht="14.25">
      <c r="A24" s="41" t="s">
        <v>0</v>
      </c>
      <c r="B24" s="43"/>
      <c r="C24" s="6"/>
      <c r="D24" s="6"/>
      <c r="E24" s="6"/>
      <c r="F24" s="6"/>
      <c r="G24" s="6"/>
      <c r="H24" s="6"/>
      <c r="I24" s="6"/>
      <c r="J24" s="6"/>
      <c r="K24" s="11" t="s">
        <v>220</v>
      </c>
      <c r="L24" s="11" t="s">
        <v>220</v>
      </c>
      <c r="M24" s="11" t="s">
        <v>220</v>
      </c>
      <c r="N24" s="11" t="s">
        <v>220</v>
      </c>
      <c r="O24" s="11" t="s">
        <v>220</v>
      </c>
      <c r="P24" s="11" t="s">
        <v>220</v>
      </c>
      <c r="Q24" s="11" t="s">
        <v>220</v>
      </c>
      <c r="R24" s="11" t="s">
        <v>220</v>
      </c>
      <c r="S24" s="11" t="s">
        <v>220</v>
      </c>
      <c r="T24" s="11" t="s">
        <v>220</v>
      </c>
      <c r="U24" s="11" t="s">
        <v>220</v>
      </c>
      <c r="V24" s="11" t="s">
        <v>220</v>
      </c>
      <c r="X24" s="5">
        <f t="shared" ref="X24:X31" si="0">IF(ISNUMBER(K24),1,0)</f>
        <v>0</v>
      </c>
      <c r="Y24" s="5">
        <f t="shared" ref="Y24:Y32" si="1">IF(ISNUMBER(L24),1,0)</f>
        <v>0</v>
      </c>
      <c r="Z24" s="5">
        <f t="shared" ref="Z24:Z32" si="2">IF(ISNUMBER(M24),1,0)</f>
        <v>0</v>
      </c>
      <c r="AA24" s="5">
        <f t="shared" ref="AA24:AA32" si="3">IF(ISNUMBER(N24),1,0)</f>
        <v>0</v>
      </c>
      <c r="AB24" s="5">
        <f t="shared" ref="AB24:AB32" si="4">IF(ISNUMBER(O24),1,0)</f>
        <v>0</v>
      </c>
      <c r="AC24" s="5">
        <f t="shared" ref="AC24:AC32" si="5">IF(ISNUMBER(P24),1,0)</f>
        <v>0</v>
      </c>
      <c r="AD24" s="5">
        <f t="shared" ref="AD24:AD32" si="6">IF(ISNUMBER(Q24),1,0)</f>
        <v>0</v>
      </c>
      <c r="AE24" s="5">
        <f t="shared" ref="AE24:AE32" si="7">IF(ISNUMBER(R24),1,0)</f>
        <v>0</v>
      </c>
      <c r="AF24" s="5">
        <f t="shared" ref="AF24:AF32" si="8">IF(ISNUMBER(S24),1,0)</f>
        <v>0</v>
      </c>
      <c r="AG24" s="5">
        <f t="shared" ref="AG24:AG32" si="9">IF(ISNUMBER(T24),1,0)</f>
        <v>0</v>
      </c>
      <c r="AH24" s="5">
        <f t="shared" ref="AH24:AH32" si="10">IF(ISNUMBER(U24),1,0)</f>
        <v>0</v>
      </c>
      <c r="AI24" s="5">
        <f t="shared" ref="AI24:AI32" si="11">IF(ISNUMBER(V24),1,0)</f>
        <v>0</v>
      </c>
    </row>
    <row r="25" spans="1:35" s="5" customFormat="1" ht="14.25">
      <c r="A25" s="41" t="s">
        <v>1</v>
      </c>
      <c r="B25" s="43"/>
      <c r="C25" s="6"/>
      <c r="D25" s="6"/>
      <c r="E25" s="6"/>
      <c r="F25" s="6"/>
      <c r="G25" s="6"/>
      <c r="H25" s="6"/>
      <c r="I25" s="6"/>
      <c r="J25" s="6"/>
      <c r="K25" s="11" t="s">
        <v>220</v>
      </c>
      <c r="L25" s="11" t="s">
        <v>220</v>
      </c>
      <c r="M25" s="11" t="s">
        <v>220</v>
      </c>
      <c r="N25" s="11" t="s">
        <v>220</v>
      </c>
      <c r="O25" s="11" t="s">
        <v>220</v>
      </c>
      <c r="P25" s="11" t="s">
        <v>220</v>
      </c>
      <c r="Q25" s="11" t="s">
        <v>220</v>
      </c>
      <c r="R25" s="11" t="s">
        <v>220</v>
      </c>
      <c r="S25" s="11" t="s">
        <v>220</v>
      </c>
      <c r="T25" s="11" t="s">
        <v>220</v>
      </c>
      <c r="U25" s="11" t="s">
        <v>220</v>
      </c>
      <c r="V25" s="11" t="s">
        <v>220</v>
      </c>
      <c r="X25" s="5">
        <f t="shared" si="0"/>
        <v>0</v>
      </c>
      <c r="Y25" s="5">
        <f t="shared" si="1"/>
        <v>0</v>
      </c>
      <c r="Z25" s="5">
        <f t="shared" si="2"/>
        <v>0</v>
      </c>
      <c r="AA25" s="5">
        <f t="shared" si="3"/>
        <v>0</v>
      </c>
      <c r="AB25" s="5">
        <f t="shared" si="4"/>
        <v>0</v>
      </c>
      <c r="AC25" s="5">
        <f t="shared" si="5"/>
        <v>0</v>
      </c>
      <c r="AD25" s="5">
        <f t="shared" si="6"/>
        <v>0</v>
      </c>
      <c r="AE25" s="5">
        <f t="shared" si="7"/>
        <v>0</v>
      </c>
      <c r="AF25" s="5">
        <f t="shared" si="8"/>
        <v>0</v>
      </c>
      <c r="AG25" s="5">
        <f t="shared" si="9"/>
        <v>0</v>
      </c>
      <c r="AH25" s="5">
        <f t="shared" si="10"/>
        <v>0</v>
      </c>
      <c r="AI25" s="5">
        <f t="shared" si="11"/>
        <v>0</v>
      </c>
    </row>
    <row r="26" spans="1:35" s="5" customFormat="1" ht="14.25">
      <c r="A26" s="41" t="s">
        <v>2</v>
      </c>
      <c r="B26" s="43"/>
      <c r="C26" s="6"/>
      <c r="D26" s="6"/>
      <c r="E26" s="6"/>
      <c r="F26" s="6"/>
      <c r="G26" s="6"/>
      <c r="H26" s="6"/>
      <c r="I26" s="6"/>
      <c r="J26" s="6"/>
      <c r="K26" s="11" t="s">
        <v>220</v>
      </c>
      <c r="L26" s="11" t="s">
        <v>220</v>
      </c>
      <c r="M26" s="11" t="s">
        <v>220</v>
      </c>
      <c r="N26" s="11">
        <v>0.54</v>
      </c>
      <c r="O26" s="11">
        <v>0.49</v>
      </c>
      <c r="P26" s="11">
        <v>0.44</v>
      </c>
      <c r="Q26" s="11">
        <v>0.49</v>
      </c>
      <c r="R26" s="11">
        <v>0.45</v>
      </c>
      <c r="S26" s="11">
        <v>0.5</v>
      </c>
      <c r="T26" s="11">
        <v>0.36</v>
      </c>
      <c r="U26" s="11">
        <v>0.32</v>
      </c>
      <c r="V26" s="11">
        <v>0.33</v>
      </c>
      <c r="X26" s="5">
        <f t="shared" si="0"/>
        <v>0</v>
      </c>
      <c r="Y26" s="5">
        <f t="shared" si="1"/>
        <v>0</v>
      </c>
      <c r="Z26" s="5">
        <f t="shared" si="2"/>
        <v>0</v>
      </c>
      <c r="AA26" s="5">
        <f t="shared" si="3"/>
        <v>1</v>
      </c>
      <c r="AB26" s="5">
        <f t="shared" si="4"/>
        <v>1</v>
      </c>
      <c r="AC26" s="5">
        <f t="shared" si="5"/>
        <v>1</v>
      </c>
      <c r="AD26" s="5">
        <f t="shared" si="6"/>
        <v>1</v>
      </c>
      <c r="AE26" s="5">
        <f t="shared" si="7"/>
        <v>1</v>
      </c>
      <c r="AF26" s="5">
        <f t="shared" si="8"/>
        <v>1</v>
      </c>
      <c r="AG26" s="5">
        <f t="shared" si="9"/>
        <v>1</v>
      </c>
      <c r="AH26" s="5">
        <f t="shared" si="10"/>
        <v>1</v>
      </c>
      <c r="AI26" s="5">
        <f t="shared" si="11"/>
        <v>1</v>
      </c>
    </row>
    <row r="27" spans="1:35" s="5" customFormat="1" ht="14.25">
      <c r="A27" s="41" t="s">
        <v>3</v>
      </c>
      <c r="B27" s="43"/>
      <c r="C27" s="6"/>
      <c r="D27" s="6"/>
      <c r="E27" s="6"/>
      <c r="F27" s="6"/>
      <c r="G27" s="6"/>
      <c r="H27" s="6"/>
      <c r="I27" s="6"/>
      <c r="J27" s="6"/>
      <c r="K27" s="11" t="s">
        <v>220</v>
      </c>
      <c r="L27" s="11" t="s">
        <v>220</v>
      </c>
      <c r="M27" s="11" t="s">
        <v>220</v>
      </c>
      <c r="N27" s="11">
        <v>1.3</v>
      </c>
      <c r="O27" s="11">
        <v>1.4</v>
      </c>
      <c r="P27" s="11">
        <v>1.3</v>
      </c>
      <c r="Q27" s="11">
        <v>1.7</v>
      </c>
      <c r="R27" s="11">
        <v>1.8</v>
      </c>
      <c r="S27" s="11">
        <v>1.9</v>
      </c>
      <c r="T27" s="11">
        <v>0.84</v>
      </c>
      <c r="U27" s="11">
        <v>0.69</v>
      </c>
      <c r="V27" s="11">
        <v>0.74</v>
      </c>
      <c r="X27" s="5">
        <f t="shared" si="0"/>
        <v>0</v>
      </c>
      <c r="Y27" s="5">
        <f t="shared" si="1"/>
        <v>0</v>
      </c>
      <c r="Z27" s="5">
        <f t="shared" si="2"/>
        <v>0</v>
      </c>
      <c r="AA27" s="5">
        <f t="shared" si="3"/>
        <v>1</v>
      </c>
      <c r="AB27" s="5">
        <f t="shared" si="4"/>
        <v>1</v>
      </c>
      <c r="AC27" s="5">
        <f t="shared" si="5"/>
        <v>1</v>
      </c>
      <c r="AD27" s="5">
        <f t="shared" si="6"/>
        <v>1</v>
      </c>
      <c r="AE27" s="5">
        <f t="shared" si="7"/>
        <v>1</v>
      </c>
      <c r="AF27" s="5">
        <f t="shared" si="8"/>
        <v>1</v>
      </c>
      <c r="AG27" s="5">
        <f t="shared" si="9"/>
        <v>1</v>
      </c>
      <c r="AH27" s="5">
        <f t="shared" si="10"/>
        <v>1</v>
      </c>
      <c r="AI27" s="5">
        <f t="shared" si="11"/>
        <v>1</v>
      </c>
    </row>
    <row r="28" spans="1:35" s="5" customFormat="1" ht="14.25">
      <c r="A28" s="41" t="s">
        <v>4</v>
      </c>
      <c r="B28" s="43"/>
      <c r="C28" s="6"/>
      <c r="D28" s="6"/>
      <c r="E28" s="6"/>
      <c r="F28" s="6"/>
      <c r="G28" s="6"/>
      <c r="H28" s="6"/>
      <c r="I28" s="6"/>
      <c r="J28" s="6"/>
      <c r="K28" s="11" t="s">
        <v>220</v>
      </c>
      <c r="L28" s="11" t="s">
        <v>220</v>
      </c>
      <c r="M28" s="11" t="s">
        <v>220</v>
      </c>
      <c r="N28" s="11">
        <v>0.72</v>
      </c>
      <c r="O28" s="11">
        <v>0.69</v>
      </c>
      <c r="P28" s="11">
        <v>0.66</v>
      </c>
      <c r="Q28" s="11">
        <v>0.76</v>
      </c>
      <c r="R28" s="11">
        <v>0.68</v>
      </c>
      <c r="S28" s="11">
        <v>0.79</v>
      </c>
      <c r="T28" s="11">
        <v>0.46</v>
      </c>
      <c r="U28" s="11">
        <v>0.38</v>
      </c>
      <c r="V28" s="11">
        <v>0.41</v>
      </c>
      <c r="X28" s="5">
        <f t="shared" si="0"/>
        <v>0</v>
      </c>
      <c r="Y28" s="5">
        <f t="shared" si="1"/>
        <v>0</v>
      </c>
      <c r="Z28" s="5">
        <f t="shared" si="2"/>
        <v>0</v>
      </c>
      <c r="AA28" s="5">
        <f t="shared" si="3"/>
        <v>1</v>
      </c>
      <c r="AB28" s="5">
        <f t="shared" si="4"/>
        <v>1</v>
      </c>
      <c r="AC28" s="5">
        <f t="shared" si="5"/>
        <v>1</v>
      </c>
      <c r="AD28" s="5">
        <f t="shared" si="6"/>
        <v>1</v>
      </c>
      <c r="AE28" s="5">
        <f t="shared" si="7"/>
        <v>1</v>
      </c>
      <c r="AF28" s="5">
        <f t="shared" si="8"/>
        <v>1</v>
      </c>
      <c r="AG28" s="5">
        <f t="shared" si="9"/>
        <v>1</v>
      </c>
      <c r="AH28" s="5">
        <f t="shared" si="10"/>
        <v>1</v>
      </c>
      <c r="AI28" s="5">
        <f t="shared" si="11"/>
        <v>1</v>
      </c>
    </row>
    <row r="29" spans="1:35" s="5" customFormat="1" ht="14.25">
      <c r="A29" s="41" t="s">
        <v>5</v>
      </c>
      <c r="B29" s="43"/>
      <c r="C29" s="6"/>
      <c r="D29" s="6"/>
      <c r="E29" s="6"/>
      <c r="F29" s="6"/>
      <c r="G29" s="6"/>
      <c r="H29" s="6"/>
      <c r="I29" s="6"/>
      <c r="J29" s="6"/>
      <c r="K29" s="11">
        <v>26.8</v>
      </c>
      <c r="L29" s="11">
        <v>31.1</v>
      </c>
      <c r="M29" s="11">
        <v>32</v>
      </c>
      <c r="N29" s="11">
        <v>69.2</v>
      </c>
      <c r="O29" s="11">
        <v>66.099999999999994</v>
      </c>
      <c r="P29" s="11">
        <v>62</v>
      </c>
      <c r="Q29" s="11">
        <v>121</v>
      </c>
      <c r="R29" s="11">
        <v>127</v>
      </c>
      <c r="S29" s="11">
        <v>134</v>
      </c>
      <c r="T29" s="11">
        <v>30.2</v>
      </c>
      <c r="U29" s="11">
        <v>27.8</v>
      </c>
      <c r="V29" s="11">
        <v>28.2</v>
      </c>
      <c r="X29" s="5">
        <f t="shared" si="0"/>
        <v>1</v>
      </c>
      <c r="Y29" s="5">
        <f t="shared" si="1"/>
        <v>1</v>
      </c>
      <c r="Z29" s="5">
        <f t="shared" si="2"/>
        <v>1</v>
      </c>
      <c r="AA29" s="5">
        <f t="shared" si="3"/>
        <v>1</v>
      </c>
      <c r="AB29" s="5">
        <f t="shared" si="4"/>
        <v>1</v>
      </c>
      <c r="AC29" s="5">
        <f t="shared" si="5"/>
        <v>1</v>
      </c>
      <c r="AD29" s="5">
        <f t="shared" si="6"/>
        <v>1</v>
      </c>
      <c r="AE29" s="5">
        <f t="shared" si="7"/>
        <v>1</v>
      </c>
      <c r="AF29" s="5">
        <f t="shared" si="8"/>
        <v>1</v>
      </c>
      <c r="AG29" s="5">
        <f t="shared" si="9"/>
        <v>1</v>
      </c>
      <c r="AH29" s="5">
        <f t="shared" si="10"/>
        <v>1</v>
      </c>
      <c r="AI29" s="5">
        <f t="shared" si="11"/>
        <v>1</v>
      </c>
    </row>
    <row r="30" spans="1:35" s="5" customFormat="1" ht="14.25">
      <c r="A30" s="44" t="s">
        <v>6</v>
      </c>
      <c r="B30" s="43"/>
      <c r="C30" s="6"/>
      <c r="D30" s="6"/>
      <c r="E30" s="6"/>
      <c r="F30" s="6"/>
      <c r="G30" s="6"/>
      <c r="H30" s="6"/>
      <c r="I30" s="6"/>
      <c r="J30" s="6"/>
      <c r="K30" s="11">
        <v>244</v>
      </c>
      <c r="L30" s="11">
        <v>264</v>
      </c>
      <c r="M30" s="11">
        <v>269</v>
      </c>
      <c r="N30" s="11">
        <v>526</v>
      </c>
      <c r="O30" s="11">
        <v>507</v>
      </c>
      <c r="P30" s="11">
        <v>469</v>
      </c>
      <c r="Q30" s="11">
        <v>1730</v>
      </c>
      <c r="R30" s="11">
        <v>1800</v>
      </c>
      <c r="S30" s="11">
        <v>1960</v>
      </c>
      <c r="T30" s="11">
        <v>259</v>
      </c>
      <c r="U30" s="11">
        <v>260</v>
      </c>
      <c r="V30" s="11">
        <v>250</v>
      </c>
      <c r="X30" s="5">
        <f t="shared" si="0"/>
        <v>1</v>
      </c>
      <c r="Y30" s="5">
        <f t="shared" si="1"/>
        <v>1</v>
      </c>
      <c r="Z30" s="5">
        <f t="shared" si="2"/>
        <v>1</v>
      </c>
      <c r="AA30" s="5">
        <f t="shared" si="3"/>
        <v>1</v>
      </c>
      <c r="AB30" s="5">
        <f t="shared" si="4"/>
        <v>1</v>
      </c>
      <c r="AC30" s="5">
        <f t="shared" si="5"/>
        <v>1</v>
      </c>
      <c r="AD30" s="5">
        <f t="shared" si="6"/>
        <v>1</v>
      </c>
      <c r="AE30" s="5">
        <f t="shared" si="7"/>
        <v>1</v>
      </c>
      <c r="AF30" s="5">
        <f t="shared" si="8"/>
        <v>1</v>
      </c>
      <c r="AG30" s="5">
        <f t="shared" si="9"/>
        <v>1</v>
      </c>
      <c r="AH30" s="5">
        <f t="shared" si="10"/>
        <v>1</v>
      </c>
      <c r="AI30" s="5">
        <f t="shared" si="11"/>
        <v>1</v>
      </c>
    </row>
    <row r="31" spans="1:35" s="5" customFormat="1" ht="14.25">
      <c r="A31" s="45"/>
      <c r="B31" s="43"/>
      <c r="C31" s="6"/>
      <c r="D31" s="6"/>
      <c r="E31" s="6"/>
      <c r="F31" s="6"/>
      <c r="G31" s="6"/>
      <c r="H31" s="6"/>
      <c r="I31" s="6"/>
      <c r="J31" s="6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X31" s="5">
        <f t="shared" si="0"/>
        <v>0</v>
      </c>
      <c r="Y31" s="5">
        <f t="shared" si="1"/>
        <v>0</v>
      </c>
      <c r="Z31" s="5">
        <f t="shared" si="2"/>
        <v>0</v>
      </c>
      <c r="AA31" s="5">
        <f t="shared" si="3"/>
        <v>0</v>
      </c>
      <c r="AB31" s="5">
        <f t="shared" si="4"/>
        <v>0</v>
      </c>
      <c r="AC31" s="5">
        <f t="shared" si="5"/>
        <v>0</v>
      </c>
      <c r="AD31" s="5">
        <f t="shared" si="6"/>
        <v>0</v>
      </c>
      <c r="AE31" s="5">
        <f t="shared" si="7"/>
        <v>0</v>
      </c>
      <c r="AF31" s="5">
        <f t="shared" si="8"/>
        <v>0</v>
      </c>
      <c r="AG31" s="5">
        <f t="shared" si="9"/>
        <v>0</v>
      </c>
      <c r="AH31" s="5">
        <f t="shared" si="10"/>
        <v>0</v>
      </c>
      <c r="AI31" s="5">
        <f t="shared" si="11"/>
        <v>0</v>
      </c>
    </row>
    <row r="32" spans="1:35" s="5" customFormat="1" ht="14.25">
      <c r="A32" s="41" t="s">
        <v>7</v>
      </c>
      <c r="B32" s="43"/>
      <c r="C32" s="6"/>
      <c r="D32" s="6"/>
      <c r="E32" s="6"/>
      <c r="F32" s="6"/>
      <c r="G32" s="6"/>
      <c r="H32" s="6"/>
      <c r="I32" s="6"/>
      <c r="J32" s="6"/>
      <c r="K32" s="34">
        <v>0.13</v>
      </c>
      <c r="L32" s="11">
        <v>0.18</v>
      </c>
      <c r="M32" s="11">
        <v>0.15</v>
      </c>
      <c r="N32" s="34">
        <v>0.59</v>
      </c>
      <c r="O32" s="11">
        <v>0.56999999999999995</v>
      </c>
      <c r="P32" s="11">
        <v>0.53</v>
      </c>
      <c r="Q32" s="12">
        <v>1.1000000000000001</v>
      </c>
      <c r="R32" s="11">
        <v>1.4</v>
      </c>
      <c r="S32" s="11">
        <v>1.3</v>
      </c>
      <c r="T32" s="11">
        <v>0.45</v>
      </c>
      <c r="U32" s="11">
        <v>0.54</v>
      </c>
      <c r="V32" s="11">
        <v>0.47</v>
      </c>
      <c r="X32" s="5">
        <f>IF(ISNUMBER(K32),1,0)</f>
        <v>1</v>
      </c>
      <c r="Y32" s="5">
        <f t="shared" si="1"/>
        <v>1</v>
      </c>
      <c r="Z32" s="5">
        <f t="shared" si="2"/>
        <v>1</v>
      </c>
      <c r="AA32" s="5">
        <f t="shared" si="3"/>
        <v>1</v>
      </c>
      <c r="AB32" s="5">
        <f t="shared" si="4"/>
        <v>1</v>
      </c>
      <c r="AC32" s="5">
        <f t="shared" si="5"/>
        <v>1</v>
      </c>
      <c r="AD32" s="5">
        <f t="shared" si="6"/>
        <v>1</v>
      </c>
      <c r="AE32" s="5">
        <f t="shared" si="7"/>
        <v>1</v>
      </c>
      <c r="AF32" s="5">
        <f t="shared" si="8"/>
        <v>1</v>
      </c>
      <c r="AG32" s="5">
        <f t="shared" si="9"/>
        <v>1</v>
      </c>
      <c r="AH32" s="5">
        <f t="shared" si="10"/>
        <v>1</v>
      </c>
      <c r="AI32" s="5">
        <f t="shared" si="11"/>
        <v>1</v>
      </c>
    </row>
    <row r="33" spans="1:35" s="5" customFormat="1" ht="14.25">
      <c r="A33" s="41" t="s">
        <v>8</v>
      </c>
      <c r="B33" s="43"/>
      <c r="C33" s="6"/>
      <c r="D33" s="6"/>
      <c r="E33" s="6"/>
      <c r="F33" s="6"/>
      <c r="G33" s="6"/>
      <c r="H33" s="6"/>
      <c r="I33" s="6"/>
      <c r="J33" s="6"/>
      <c r="K33" s="11" t="s">
        <v>220</v>
      </c>
      <c r="L33" s="11" t="s">
        <v>220</v>
      </c>
      <c r="M33" s="11" t="s">
        <v>220</v>
      </c>
      <c r="N33" s="11">
        <v>0.21</v>
      </c>
      <c r="O33" s="11">
        <v>0.22</v>
      </c>
      <c r="P33" s="11">
        <v>0.19</v>
      </c>
      <c r="Q33" s="11">
        <v>0.5</v>
      </c>
      <c r="R33" s="11">
        <v>0.56000000000000005</v>
      </c>
      <c r="S33" s="11">
        <v>0.59</v>
      </c>
      <c r="T33" s="11">
        <v>0.28000000000000003</v>
      </c>
      <c r="U33" s="11">
        <v>0.35</v>
      </c>
      <c r="V33" s="11">
        <v>0.31</v>
      </c>
      <c r="X33" s="5">
        <f t="shared" ref="X33:X41" si="12">IF(ISNUMBER(K33),1,0)</f>
        <v>0</v>
      </c>
      <c r="Y33" s="5">
        <f t="shared" ref="Y32:AF41" si="13">IF(ISNUMBER(L33),1,0)</f>
        <v>0</v>
      </c>
      <c r="Z33" s="5">
        <f t="shared" si="13"/>
        <v>0</v>
      </c>
      <c r="AA33" s="5">
        <f t="shared" si="13"/>
        <v>1</v>
      </c>
      <c r="AB33" s="5">
        <f t="shared" si="13"/>
        <v>1</v>
      </c>
      <c r="AC33" s="5">
        <f t="shared" si="13"/>
        <v>1</v>
      </c>
      <c r="AD33" s="5">
        <f t="shared" si="13"/>
        <v>1</v>
      </c>
      <c r="AE33" s="5">
        <f t="shared" si="13"/>
        <v>1</v>
      </c>
      <c r="AF33" s="5">
        <f t="shared" si="13"/>
        <v>1</v>
      </c>
      <c r="AG33" s="5">
        <f t="shared" ref="AG33:AG41" si="14">IF(ISNUMBER(T33),1,0)</f>
        <v>1</v>
      </c>
      <c r="AH33" s="5">
        <f t="shared" ref="AH32:AH41" si="15">IF(ISNUMBER(U33),1,0)</f>
        <v>1</v>
      </c>
      <c r="AI33" s="5">
        <f t="shared" ref="AI32:AI41" si="16">IF(ISNUMBER(V33),1,0)</f>
        <v>1</v>
      </c>
    </row>
    <row r="34" spans="1:35" s="5" customFormat="1" ht="14.25">
      <c r="A34" s="41" t="s">
        <v>9</v>
      </c>
      <c r="B34" s="43"/>
      <c r="C34" s="6"/>
      <c r="D34" s="6"/>
      <c r="E34" s="6"/>
      <c r="F34" s="6"/>
      <c r="G34" s="6"/>
      <c r="H34" s="6"/>
      <c r="I34" s="6"/>
      <c r="J34" s="6"/>
      <c r="K34" s="11" t="s">
        <v>220</v>
      </c>
      <c r="L34" s="11" t="s">
        <v>220</v>
      </c>
      <c r="M34" s="11" t="s">
        <v>220</v>
      </c>
      <c r="N34" s="11">
        <v>0.51</v>
      </c>
      <c r="O34" s="11">
        <v>0.55000000000000004</v>
      </c>
      <c r="P34" s="11">
        <v>0.54</v>
      </c>
      <c r="Q34" s="11">
        <v>0.86</v>
      </c>
      <c r="R34" s="11">
        <v>0.93</v>
      </c>
      <c r="S34" s="11">
        <v>0.97</v>
      </c>
      <c r="T34" s="11">
        <v>0.51</v>
      </c>
      <c r="U34" s="11">
        <v>0.63</v>
      </c>
      <c r="V34" s="11">
        <v>0.57999999999999996</v>
      </c>
      <c r="X34" s="5">
        <f t="shared" si="12"/>
        <v>0</v>
      </c>
      <c r="Y34" s="5">
        <f t="shared" si="13"/>
        <v>0</v>
      </c>
      <c r="Z34" s="5">
        <f t="shared" si="13"/>
        <v>0</v>
      </c>
      <c r="AA34" s="5">
        <f t="shared" si="13"/>
        <v>1</v>
      </c>
      <c r="AB34" s="5">
        <f t="shared" si="13"/>
        <v>1</v>
      </c>
      <c r="AC34" s="5">
        <f t="shared" si="13"/>
        <v>1</v>
      </c>
      <c r="AD34" s="5">
        <f t="shared" si="13"/>
        <v>1</v>
      </c>
      <c r="AE34" s="5">
        <f t="shared" si="13"/>
        <v>1</v>
      </c>
      <c r="AF34" s="5">
        <f t="shared" si="13"/>
        <v>1</v>
      </c>
      <c r="AG34" s="5">
        <f t="shared" si="14"/>
        <v>1</v>
      </c>
      <c r="AH34" s="5">
        <f t="shared" si="15"/>
        <v>1</v>
      </c>
      <c r="AI34" s="5">
        <f t="shared" si="16"/>
        <v>1</v>
      </c>
    </row>
    <row r="35" spans="1:35" s="5" customFormat="1" ht="14.25">
      <c r="A35" s="41" t="s">
        <v>10</v>
      </c>
      <c r="B35" s="43"/>
      <c r="C35" s="6"/>
      <c r="D35" s="6"/>
      <c r="E35" s="6"/>
      <c r="F35" s="6"/>
      <c r="G35" s="6"/>
      <c r="H35" s="6"/>
      <c r="I35" s="6"/>
      <c r="J35" s="6"/>
      <c r="K35" s="11" t="s">
        <v>220</v>
      </c>
      <c r="L35" s="11" t="s">
        <v>220</v>
      </c>
      <c r="M35" s="11" t="s">
        <v>220</v>
      </c>
      <c r="N35" s="11">
        <v>0.73</v>
      </c>
      <c r="O35" s="11">
        <v>0.71</v>
      </c>
      <c r="P35" s="11">
        <v>0.67</v>
      </c>
      <c r="Q35" s="11">
        <v>1.5</v>
      </c>
      <c r="R35" s="11">
        <v>1.6</v>
      </c>
      <c r="S35" s="11">
        <v>1.7</v>
      </c>
      <c r="T35" s="11">
        <v>0.6</v>
      </c>
      <c r="U35" s="11">
        <v>0.52</v>
      </c>
      <c r="V35" s="11">
        <v>0.55000000000000004</v>
      </c>
      <c r="X35" s="5">
        <f t="shared" si="12"/>
        <v>0</v>
      </c>
      <c r="Y35" s="5">
        <f t="shared" si="13"/>
        <v>0</v>
      </c>
      <c r="Z35" s="5">
        <f t="shared" si="13"/>
        <v>0</v>
      </c>
      <c r="AA35" s="5">
        <f t="shared" si="13"/>
        <v>1</v>
      </c>
      <c r="AB35" s="5">
        <f t="shared" si="13"/>
        <v>1</v>
      </c>
      <c r="AC35" s="5">
        <f t="shared" si="13"/>
        <v>1</v>
      </c>
      <c r="AD35" s="5">
        <f t="shared" si="13"/>
        <v>1</v>
      </c>
      <c r="AE35" s="5">
        <f t="shared" si="13"/>
        <v>1</v>
      </c>
      <c r="AF35" s="5">
        <f t="shared" si="13"/>
        <v>1</v>
      </c>
      <c r="AG35" s="5">
        <f t="shared" si="14"/>
        <v>1</v>
      </c>
      <c r="AH35" s="5">
        <f t="shared" si="15"/>
        <v>1</v>
      </c>
      <c r="AI35" s="5">
        <f t="shared" si="16"/>
        <v>1</v>
      </c>
    </row>
    <row r="36" spans="1:35" s="5" customFormat="1" ht="14.25">
      <c r="A36" s="41" t="s">
        <v>11</v>
      </c>
      <c r="B36" s="43"/>
      <c r="C36" s="6"/>
      <c r="D36" s="6"/>
      <c r="E36" s="6"/>
      <c r="F36" s="6"/>
      <c r="G36" s="6"/>
      <c r="H36" s="6"/>
      <c r="I36" s="6"/>
      <c r="J36" s="6"/>
      <c r="K36" s="11">
        <v>0.15</v>
      </c>
      <c r="L36" s="11">
        <v>0.18</v>
      </c>
      <c r="M36" s="11">
        <v>0.16</v>
      </c>
      <c r="N36" s="11">
        <v>0.38</v>
      </c>
      <c r="O36" s="11">
        <v>0.4</v>
      </c>
      <c r="P36" s="11">
        <v>0.39</v>
      </c>
      <c r="Q36" s="11">
        <v>1.1000000000000001</v>
      </c>
      <c r="R36" s="11">
        <v>1.3</v>
      </c>
      <c r="S36" s="11">
        <v>1.4</v>
      </c>
      <c r="T36" s="11">
        <v>0.56000000000000005</v>
      </c>
      <c r="U36" s="11">
        <v>0.62</v>
      </c>
      <c r="V36" s="11">
        <v>0.6</v>
      </c>
      <c r="X36" s="5">
        <f t="shared" si="12"/>
        <v>1</v>
      </c>
      <c r="Y36" s="5">
        <f t="shared" si="13"/>
        <v>1</v>
      </c>
      <c r="Z36" s="5">
        <f t="shared" si="13"/>
        <v>1</v>
      </c>
      <c r="AA36" s="5">
        <f t="shared" si="13"/>
        <v>1</v>
      </c>
      <c r="AB36" s="5">
        <f t="shared" si="13"/>
        <v>1</v>
      </c>
      <c r="AC36" s="5">
        <f t="shared" si="13"/>
        <v>1</v>
      </c>
      <c r="AD36" s="5">
        <f t="shared" si="13"/>
        <v>1</v>
      </c>
      <c r="AE36" s="5">
        <f t="shared" si="13"/>
        <v>1</v>
      </c>
      <c r="AF36" s="5">
        <f t="shared" si="13"/>
        <v>1</v>
      </c>
      <c r="AG36" s="5">
        <f t="shared" si="14"/>
        <v>1</v>
      </c>
      <c r="AH36" s="5">
        <f t="shared" si="15"/>
        <v>1</v>
      </c>
      <c r="AI36" s="5">
        <f t="shared" si="16"/>
        <v>1</v>
      </c>
    </row>
    <row r="37" spans="1:35" s="5" customFormat="1" ht="14.25">
      <c r="A37" s="41" t="s">
        <v>12</v>
      </c>
      <c r="B37" s="43"/>
      <c r="C37" s="6"/>
      <c r="D37" s="6"/>
      <c r="E37" s="6"/>
      <c r="F37" s="6"/>
      <c r="G37" s="6"/>
      <c r="H37" s="6"/>
      <c r="I37" s="6"/>
      <c r="J37" s="6"/>
      <c r="K37" s="11" t="s">
        <v>220</v>
      </c>
      <c r="L37" s="11" t="s">
        <v>220</v>
      </c>
      <c r="M37" s="11" t="s">
        <v>220</v>
      </c>
      <c r="N37" s="11" t="s">
        <v>220</v>
      </c>
      <c r="O37" s="11" t="s">
        <v>220</v>
      </c>
      <c r="P37" s="11" t="s">
        <v>220</v>
      </c>
      <c r="Q37" s="11" t="s">
        <v>220</v>
      </c>
      <c r="R37" s="11" t="s">
        <v>220</v>
      </c>
      <c r="S37" s="11" t="s">
        <v>220</v>
      </c>
      <c r="T37" s="11">
        <v>0.13</v>
      </c>
      <c r="U37" s="11">
        <v>0.1</v>
      </c>
      <c r="V37" s="11">
        <v>0.12</v>
      </c>
      <c r="X37" s="5">
        <f t="shared" si="12"/>
        <v>0</v>
      </c>
      <c r="Y37" s="5">
        <f t="shared" si="13"/>
        <v>0</v>
      </c>
      <c r="Z37" s="5">
        <f t="shared" si="13"/>
        <v>0</v>
      </c>
      <c r="AA37" s="5">
        <f t="shared" si="13"/>
        <v>0</v>
      </c>
      <c r="AB37" s="5">
        <f t="shared" si="13"/>
        <v>0</v>
      </c>
      <c r="AC37" s="5">
        <f t="shared" si="13"/>
        <v>0</v>
      </c>
      <c r="AD37" s="5">
        <f t="shared" si="13"/>
        <v>0</v>
      </c>
      <c r="AE37" s="5">
        <f t="shared" si="13"/>
        <v>0</v>
      </c>
      <c r="AF37" s="5">
        <f t="shared" si="13"/>
        <v>0</v>
      </c>
      <c r="AG37" s="5">
        <f t="shared" si="14"/>
        <v>1</v>
      </c>
      <c r="AH37" s="5">
        <f t="shared" si="15"/>
        <v>1</v>
      </c>
      <c r="AI37" s="5">
        <f t="shared" si="16"/>
        <v>1</v>
      </c>
    </row>
    <row r="38" spans="1:35" s="5" customFormat="1" ht="14.25">
      <c r="A38" s="41" t="s">
        <v>13</v>
      </c>
      <c r="B38" s="43"/>
      <c r="C38" s="6"/>
      <c r="D38" s="6"/>
      <c r="E38" s="6"/>
      <c r="F38" s="6"/>
      <c r="G38" s="6"/>
      <c r="H38" s="6"/>
      <c r="I38" s="6"/>
      <c r="J38" s="6"/>
      <c r="K38" s="11">
        <v>0.14000000000000001</v>
      </c>
      <c r="L38" s="11">
        <v>0.17</v>
      </c>
      <c r="M38" s="11">
        <v>0.15</v>
      </c>
      <c r="N38" s="11">
        <v>0.62</v>
      </c>
      <c r="O38" s="11">
        <v>0.59</v>
      </c>
      <c r="P38" s="11">
        <v>0.54</v>
      </c>
      <c r="Q38" s="11">
        <v>1.2</v>
      </c>
      <c r="R38" s="11">
        <v>1.2</v>
      </c>
      <c r="S38" s="11">
        <v>1.3</v>
      </c>
      <c r="T38" s="11">
        <v>0.46</v>
      </c>
      <c r="U38" s="11">
        <v>0.53</v>
      </c>
      <c r="V38" s="11">
        <v>0.5</v>
      </c>
      <c r="X38" s="5">
        <f t="shared" si="12"/>
        <v>1</v>
      </c>
      <c r="Y38" s="5">
        <f t="shared" si="13"/>
        <v>1</v>
      </c>
      <c r="Z38" s="5">
        <f t="shared" si="13"/>
        <v>1</v>
      </c>
      <c r="AA38" s="5">
        <f t="shared" si="13"/>
        <v>1</v>
      </c>
      <c r="AB38" s="5">
        <f t="shared" si="13"/>
        <v>1</v>
      </c>
      <c r="AC38" s="5">
        <f t="shared" si="13"/>
        <v>1</v>
      </c>
      <c r="AD38" s="5">
        <f t="shared" si="13"/>
        <v>1</v>
      </c>
      <c r="AE38" s="5">
        <f t="shared" si="13"/>
        <v>1</v>
      </c>
      <c r="AF38" s="5">
        <f t="shared" si="13"/>
        <v>1</v>
      </c>
      <c r="AG38" s="5">
        <f t="shared" si="14"/>
        <v>1</v>
      </c>
      <c r="AH38" s="5">
        <f t="shared" si="15"/>
        <v>1</v>
      </c>
      <c r="AI38" s="5">
        <f t="shared" si="16"/>
        <v>1</v>
      </c>
    </row>
    <row r="39" spans="1:35" s="5" customFormat="1" ht="14.25">
      <c r="A39" s="41" t="s">
        <v>14</v>
      </c>
      <c r="B39" s="43"/>
      <c r="C39" s="6"/>
      <c r="D39" s="6"/>
      <c r="E39" s="6"/>
      <c r="F39" s="6"/>
      <c r="G39" s="6"/>
      <c r="H39" s="6"/>
      <c r="I39" s="6"/>
      <c r="J39" s="6"/>
      <c r="K39" s="11">
        <v>2.4</v>
      </c>
      <c r="L39" s="11">
        <v>2.7</v>
      </c>
      <c r="M39" s="11">
        <v>2.8</v>
      </c>
      <c r="N39" s="11">
        <v>5.3</v>
      </c>
      <c r="O39" s="11">
        <v>5.9</v>
      </c>
      <c r="P39" s="11">
        <v>6.1</v>
      </c>
      <c r="Q39" s="11">
        <v>11.7</v>
      </c>
      <c r="R39" s="11">
        <v>10.9</v>
      </c>
      <c r="S39" s="11">
        <v>12.5</v>
      </c>
      <c r="T39" s="11">
        <v>3.9</v>
      </c>
      <c r="U39" s="11">
        <v>3.7</v>
      </c>
      <c r="V39" s="11">
        <v>3.5</v>
      </c>
      <c r="X39" s="5">
        <f t="shared" si="12"/>
        <v>1</v>
      </c>
      <c r="Y39" s="5">
        <f t="shared" si="13"/>
        <v>1</v>
      </c>
      <c r="Z39" s="5">
        <f t="shared" si="13"/>
        <v>1</v>
      </c>
      <c r="AA39" s="5">
        <f t="shared" si="13"/>
        <v>1</v>
      </c>
      <c r="AB39" s="5">
        <f t="shared" si="13"/>
        <v>1</v>
      </c>
      <c r="AC39" s="5">
        <f t="shared" si="13"/>
        <v>1</v>
      </c>
      <c r="AD39" s="5">
        <f t="shared" si="13"/>
        <v>1</v>
      </c>
      <c r="AE39" s="5">
        <f t="shared" si="13"/>
        <v>1</v>
      </c>
      <c r="AF39" s="5">
        <f t="shared" si="13"/>
        <v>1</v>
      </c>
      <c r="AG39" s="5">
        <f t="shared" si="14"/>
        <v>1</v>
      </c>
      <c r="AH39" s="5">
        <f t="shared" si="15"/>
        <v>1</v>
      </c>
      <c r="AI39" s="5">
        <f t="shared" si="16"/>
        <v>1</v>
      </c>
    </row>
    <row r="40" spans="1:35" s="5" customFormat="1" ht="14.25">
      <c r="A40" s="41" t="s">
        <v>15</v>
      </c>
      <c r="B40" s="43"/>
      <c r="C40" s="6"/>
      <c r="D40" s="6"/>
      <c r="E40" s="6"/>
      <c r="F40" s="6"/>
      <c r="G40" s="6"/>
      <c r="H40" s="6"/>
      <c r="I40" s="6"/>
      <c r="J40" s="6"/>
      <c r="K40" s="11" t="s">
        <v>20</v>
      </c>
      <c r="L40" s="11" t="s">
        <v>20</v>
      </c>
      <c r="M40" s="11" t="s">
        <v>20</v>
      </c>
      <c r="N40" s="11" t="s">
        <v>20</v>
      </c>
      <c r="O40" s="11" t="s">
        <v>20</v>
      </c>
      <c r="P40" s="11" t="s">
        <v>20</v>
      </c>
      <c r="Q40" s="11">
        <v>1.1000000000000001</v>
      </c>
      <c r="R40" s="11">
        <v>1.3</v>
      </c>
      <c r="S40" s="11">
        <v>1.3</v>
      </c>
      <c r="T40" s="12" t="s">
        <v>20</v>
      </c>
      <c r="U40" s="12" t="s">
        <v>20</v>
      </c>
      <c r="V40" s="12" t="s">
        <v>20</v>
      </c>
      <c r="X40" s="5">
        <f t="shared" si="12"/>
        <v>0</v>
      </c>
      <c r="Y40" s="5">
        <f t="shared" si="13"/>
        <v>0</v>
      </c>
      <c r="Z40" s="5">
        <f t="shared" si="13"/>
        <v>0</v>
      </c>
      <c r="AA40" s="5">
        <f t="shared" si="13"/>
        <v>0</v>
      </c>
      <c r="AB40" s="5">
        <f t="shared" si="13"/>
        <v>0</v>
      </c>
      <c r="AC40" s="5">
        <f t="shared" si="13"/>
        <v>0</v>
      </c>
      <c r="AD40" s="5">
        <f t="shared" si="13"/>
        <v>1</v>
      </c>
      <c r="AE40" s="5">
        <f t="shared" si="13"/>
        <v>1</v>
      </c>
      <c r="AF40" s="5">
        <f t="shared" si="13"/>
        <v>1</v>
      </c>
      <c r="AG40" s="5">
        <f t="shared" si="14"/>
        <v>0</v>
      </c>
      <c r="AH40" s="5">
        <f t="shared" si="15"/>
        <v>0</v>
      </c>
      <c r="AI40" s="5">
        <f t="shared" si="16"/>
        <v>0</v>
      </c>
    </row>
    <row r="41" spans="1:35" s="5" customFormat="1" ht="14.25">
      <c r="A41" s="41" t="s">
        <v>16</v>
      </c>
      <c r="B41" s="6"/>
      <c r="C41" s="6"/>
      <c r="D41" s="6"/>
      <c r="E41" s="6"/>
      <c r="F41" s="6"/>
      <c r="G41" s="6"/>
      <c r="H41" s="6"/>
      <c r="I41" s="6"/>
      <c r="J41" s="6"/>
      <c r="K41" s="11">
        <v>30.5</v>
      </c>
      <c r="L41" s="11">
        <v>29.6</v>
      </c>
      <c r="M41" s="11">
        <v>32.4</v>
      </c>
      <c r="N41" s="11">
        <v>11.4</v>
      </c>
      <c r="O41" s="11">
        <v>11.9</v>
      </c>
      <c r="P41" s="11">
        <v>11</v>
      </c>
      <c r="Q41" s="11">
        <v>29.5</v>
      </c>
      <c r="R41" s="11">
        <v>31.2</v>
      </c>
      <c r="S41" s="11">
        <v>33.1</v>
      </c>
      <c r="T41" s="11">
        <v>8.1</v>
      </c>
      <c r="U41" s="11">
        <v>9.1999999999999993</v>
      </c>
      <c r="V41" s="11">
        <v>8.4</v>
      </c>
      <c r="X41" s="5">
        <f t="shared" si="12"/>
        <v>1</v>
      </c>
      <c r="Y41" s="5">
        <f t="shared" si="13"/>
        <v>1</v>
      </c>
      <c r="Z41" s="5">
        <f t="shared" si="13"/>
        <v>1</v>
      </c>
      <c r="AA41" s="5">
        <f t="shared" si="13"/>
        <v>1</v>
      </c>
      <c r="AB41" s="5">
        <f t="shared" si="13"/>
        <v>1</v>
      </c>
      <c r="AC41" s="5">
        <f t="shared" si="13"/>
        <v>1</v>
      </c>
      <c r="AD41" s="5">
        <f t="shared" si="13"/>
        <v>1</v>
      </c>
      <c r="AE41" s="5">
        <f t="shared" si="13"/>
        <v>1</v>
      </c>
      <c r="AF41" s="5">
        <f t="shared" si="13"/>
        <v>1</v>
      </c>
      <c r="AG41" s="5">
        <f t="shared" si="14"/>
        <v>1</v>
      </c>
      <c r="AH41" s="5">
        <f t="shared" si="15"/>
        <v>1</v>
      </c>
      <c r="AI41" s="5">
        <f t="shared" si="16"/>
        <v>1</v>
      </c>
    </row>
    <row r="42" spans="1:35" s="5" customFormat="1" ht="14.25">
      <c r="A42" s="41"/>
      <c r="B42" s="6"/>
      <c r="C42" s="6"/>
      <c r="D42" s="6"/>
      <c r="E42" s="6"/>
      <c r="F42" s="6"/>
      <c r="G42" s="6"/>
      <c r="H42" s="6"/>
      <c r="I42" s="6"/>
      <c r="J42" s="6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35" s="5" customFormat="1">
      <c r="A43" s="17" t="s">
        <v>17</v>
      </c>
      <c r="K43" s="9" t="s">
        <v>23</v>
      </c>
      <c r="L43" s="9" t="s">
        <v>23</v>
      </c>
      <c r="M43" s="9" t="s">
        <v>23</v>
      </c>
      <c r="N43" s="9" t="s">
        <v>23</v>
      </c>
      <c r="O43" s="9" t="s">
        <v>23</v>
      </c>
      <c r="P43" s="9" t="s">
        <v>23</v>
      </c>
      <c r="Q43" s="9" t="s">
        <v>23</v>
      </c>
      <c r="R43" s="9" t="s">
        <v>23</v>
      </c>
      <c r="S43" s="9" t="s">
        <v>23</v>
      </c>
      <c r="T43" s="9" t="s">
        <v>23</v>
      </c>
      <c r="U43" s="9" t="s">
        <v>23</v>
      </c>
      <c r="V43" s="9" t="s">
        <v>23</v>
      </c>
      <c r="X43" s="5">
        <f>SUM(X24:X41)</f>
        <v>7</v>
      </c>
      <c r="Y43" s="5">
        <f t="shared" ref="Y43:AI43" si="17">SUM(Y24:Y41)</f>
        <v>7</v>
      </c>
      <c r="Z43" s="5">
        <f t="shared" si="17"/>
        <v>7</v>
      </c>
      <c r="AA43" s="5">
        <f t="shared" si="17"/>
        <v>13</v>
      </c>
      <c r="AB43" s="5">
        <f t="shared" si="17"/>
        <v>13</v>
      </c>
      <c r="AC43" s="5">
        <f t="shared" si="17"/>
        <v>13</v>
      </c>
      <c r="AD43" s="5">
        <f t="shared" si="17"/>
        <v>14</v>
      </c>
      <c r="AE43" s="5">
        <f t="shared" si="17"/>
        <v>14</v>
      </c>
      <c r="AF43" s="5">
        <f t="shared" si="17"/>
        <v>14</v>
      </c>
      <c r="AG43" s="5">
        <f t="shared" si="17"/>
        <v>14</v>
      </c>
      <c r="AH43" s="5">
        <f t="shared" si="17"/>
        <v>14</v>
      </c>
      <c r="AI43" s="5">
        <f t="shared" si="17"/>
        <v>14</v>
      </c>
    </row>
    <row r="44" spans="1:35" s="5" customFormat="1" ht="14.25">
      <c r="A44" s="41" t="s">
        <v>209</v>
      </c>
      <c r="K44" s="11">
        <v>2.2000000000000001E-3</v>
      </c>
      <c r="L44" s="11">
        <v>1.9E-3</v>
      </c>
      <c r="M44" s="11">
        <v>1.8E-3</v>
      </c>
      <c r="N44" s="42">
        <v>1E-3</v>
      </c>
      <c r="O44" s="11">
        <v>8.9999999999999998E-4</v>
      </c>
      <c r="P44" s="11">
        <v>8.0000000000000004E-4</v>
      </c>
      <c r="Q44" s="11">
        <v>2.5000000000000001E-3</v>
      </c>
      <c r="R44" s="11">
        <v>2.7000000000000001E-3</v>
      </c>
      <c r="S44" s="11">
        <v>2.8999999999999998E-3</v>
      </c>
      <c r="T44" s="42">
        <v>1E-3</v>
      </c>
      <c r="U44" s="11">
        <v>1.1000000000000001E-3</v>
      </c>
      <c r="V44" s="11">
        <v>1.1999999999999999E-3</v>
      </c>
    </row>
    <row r="45" spans="1:35" s="5" customFormat="1" ht="14.25">
      <c r="A45" s="41" t="s">
        <v>211</v>
      </c>
      <c r="K45" s="11">
        <v>1.4E-3</v>
      </c>
      <c r="L45" s="11">
        <v>1.6000000000000001E-3</v>
      </c>
      <c r="M45" s="11">
        <v>1.4E-3</v>
      </c>
      <c r="N45" s="42">
        <v>0.01</v>
      </c>
      <c r="O45" s="42">
        <v>1.0999999999999999E-2</v>
      </c>
      <c r="P45" s="11">
        <v>9.1000000000000004E-3</v>
      </c>
      <c r="Q45" s="11">
        <v>2.7000000000000001E-3</v>
      </c>
      <c r="R45" s="11">
        <v>3.0000000000000001E-3</v>
      </c>
      <c r="S45" s="11">
        <v>3.2000000000000002E-3</v>
      </c>
      <c r="T45" s="42">
        <v>1E-3</v>
      </c>
      <c r="U45" s="11">
        <v>1.1999999999999999E-3</v>
      </c>
      <c r="V45" s="11">
        <v>1.1999999999999999E-3</v>
      </c>
    </row>
    <row r="46" spans="1:35" s="5" customFormat="1" ht="14.25">
      <c r="A46" s="41" t="s">
        <v>212</v>
      </c>
      <c r="K46" s="11">
        <v>1.5E-3</v>
      </c>
      <c r="L46" s="11">
        <v>1.2999999999999999E-3</v>
      </c>
      <c r="M46" s="11">
        <v>1.1999999999999999E-3</v>
      </c>
      <c r="N46" s="11">
        <v>1.2999999999999999E-3</v>
      </c>
      <c r="O46" s="11">
        <v>1.2999999999999999E-3</v>
      </c>
      <c r="P46" s="11">
        <v>1.1000000000000001E-3</v>
      </c>
      <c r="Q46" s="11">
        <v>2.8E-3</v>
      </c>
      <c r="R46" s="11">
        <v>2.8999999999999998E-3</v>
      </c>
      <c r="S46" s="11">
        <v>3.2000000000000002E-3</v>
      </c>
      <c r="T46" s="11">
        <v>1.1999999999999999E-3</v>
      </c>
      <c r="U46" s="11">
        <v>1.2999999999999999E-3</v>
      </c>
      <c r="V46" s="11">
        <v>1.1999999999999999E-3</v>
      </c>
    </row>
    <row r="47" spans="1:35" s="5" customFormat="1" ht="14.25">
      <c r="A47" s="41" t="s">
        <v>213</v>
      </c>
      <c r="K47" s="11">
        <v>1.2999999999999999E-3</v>
      </c>
      <c r="L47" s="11">
        <v>1.1000000000000001E-3</v>
      </c>
      <c r="M47" s="11">
        <v>1E-3</v>
      </c>
      <c r="N47" s="11">
        <v>1.2999999999999999E-3</v>
      </c>
      <c r="O47" s="11">
        <v>1.1999999999999999E-3</v>
      </c>
      <c r="P47" s="11">
        <v>1E-3</v>
      </c>
      <c r="Q47" s="11">
        <v>3.0999999999999999E-3</v>
      </c>
      <c r="R47" s="11">
        <v>3.0999999999999999E-3</v>
      </c>
      <c r="S47" s="11">
        <v>3.3999999999999998E-3</v>
      </c>
      <c r="T47" s="11">
        <v>1.1000000000000001E-3</v>
      </c>
      <c r="U47" s="11">
        <v>1.2999999999999999E-3</v>
      </c>
      <c r="V47" s="11">
        <v>1.4E-3</v>
      </c>
    </row>
    <row r="48" spans="1:35" s="5" customFormat="1" ht="14.25">
      <c r="A48" s="41" t="s">
        <v>214</v>
      </c>
      <c r="K48" s="11">
        <v>1.8E-3</v>
      </c>
      <c r="L48" s="11">
        <v>1.5E-3</v>
      </c>
      <c r="M48" s="11">
        <v>1.6000000000000001E-3</v>
      </c>
      <c r="N48" s="11">
        <v>1.8E-3</v>
      </c>
      <c r="O48" s="11">
        <v>1.6999999999999999E-3</v>
      </c>
      <c r="P48" s="11">
        <v>1.5E-3</v>
      </c>
      <c r="Q48" s="11">
        <v>4.3E-3</v>
      </c>
      <c r="R48" s="11">
        <v>4.1000000000000003E-3</v>
      </c>
      <c r="S48" s="11">
        <v>4.5999999999999999E-3</v>
      </c>
      <c r="T48" s="11">
        <v>1.2999999999999999E-3</v>
      </c>
      <c r="U48" s="11">
        <v>1.4E-3</v>
      </c>
      <c r="V48" s="11">
        <v>1.5E-3</v>
      </c>
    </row>
    <row r="49" spans="1:22" s="5" customFormat="1" ht="14.25">
      <c r="A49" s="41" t="s">
        <v>215</v>
      </c>
      <c r="K49" s="11">
        <v>1.1999999999999999E-3</v>
      </c>
      <c r="L49" s="11">
        <v>8.9999999999999998E-4</v>
      </c>
      <c r="M49" s="11">
        <v>8.0000000000000004E-4</v>
      </c>
      <c r="N49" s="11">
        <v>1.1000000000000001E-3</v>
      </c>
      <c r="O49" s="11">
        <v>8.9999999999999998E-4</v>
      </c>
      <c r="P49" s="11">
        <v>8.9999999999999998E-4</v>
      </c>
      <c r="Q49" s="11">
        <v>2E-3</v>
      </c>
      <c r="R49" s="11">
        <v>2.2000000000000001E-3</v>
      </c>
      <c r="S49" s="11">
        <v>2.3999999999999998E-3</v>
      </c>
      <c r="T49" s="11">
        <v>8.0000000000000004E-4</v>
      </c>
      <c r="U49" s="11">
        <v>8.0000000000000004E-4</v>
      </c>
      <c r="V49" s="42">
        <v>1E-3</v>
      </c>
    </row>
    <row r="50" spans="1:22" s="5" customFormat="1" ht="14.25">
      <c r="A50" s="41" t="s">
        <v>210</v>
      </c>
      <c r="K50" s="11">
        <v>8.0000000000000004E-4</v>
      </c>
      <c r="L50" s="11">
        <v>5.9999999999999995E-4</v>
      </c>
      <c r="M50" s="11">
        <v>5.9999999999999995E-4</v>
      </c>
      <c r="N50" s="11">
        <v>8.0000000000000004E-4</v>
      </c>
      <c r="O50" s="11">
        <v>6.9999999999999999E-4</v>
      </c>
      <c r="P50" s="11">
        <v>5.0000000000000001E-4</v>
      </c>
      <c r="Q50" s="11">
        <v>2.2000000000000001E-3</v>
      </c>
      <c r="R50" s="11">
        <v>2.3999999999999998E-3</v>
      </c>
      <c r="S50" s="11">
        <v>2.5000000000000001E-3</v>
      </c>
      <c r="T50" s="11">
        <v>5.0000000000000001E-4</v>
      </c>
      <c r="U50" s="11">
        <v>6.9999999999999999E-4</v>
      </c>
      <c r="V50" s="11">
        <v>6.9999999999999999E-4</v>
      </c>
    </row>
    <row r="52" spans="1:22">
      <c r="N52" s="104">
        <f>SUM(N44:N50)</f>
        <v>1.7299999999999996E-2</v>
      </c>
      <c r="O52" s="104">
        <f t="shared" ref="O52:S52" si="18">SUM(O44:O50)</f>
        <v>1.77E-2</v>
      </c>
      <c r="P52" s="104">
        <f t="shared" si="18"/>
        <v>1.49E-2</v>
      </c>
      <c r="Q52" s="104">
        <f t="shared" si="18"/>
        <v>1.9599999999999999E-2</v>
      </c>
      <c r="R52" s="104">
        <f t="shared" si="18"/>
        <v>2.0400000000000001E-2</v>
      </c>
      <c r="S52" s="104">
        <f t="shared" si="18"/>
        <v>2.2199999999999998E-2</v>
      </c>
    </row>
    <row r="53" spans="1:22">
      <c r="N53">
        <f>N52*1000</f>
        <v>17.299999999999997</v>
      </c>
      <c r="O53">
        <f t="shared" ref="O53" si="19">O52*1000</f>
        <v>17.7</v>
      </c>
      <c r="P53">
        <f t="shared" ref="P53" si="20">P52*1000</f>
        <v>14.9</v>
      </c>
      <c r="Q53">
        <f t="shared" ref="Q53" si="21">Q52*1000</f>
        <v>19.599999999999998</v>
      </c>
      <c r="R53">
        <f t="shared" ref="R53" si="22">R52*1000</f>
        <v>20.400000000000002</v>
      </c>
      <c r="S53">
        <f t="shared" ref="S53" si="23">S52*1000</f>
        <v>22.199999999999996</v>
      </c>
    </row>
    <row r="54" spans="1:22">
      <c r="N54">
        <f>AVERAGE(N53:P53)</f>
        <v>16.633333333333333</v>
      </c>
      <c r="Q54">
        <f>AVERAGE(Q53:S53)</f>
        <v>20.733333333333331</v>
      </c>
    </row>
  </sheetData>
  <phoneticPr fontId="3" type="noConversion"/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>
    <pageSetUpPr fitToPage="1"/>
  </sheetPr>
  <dimension ref="A1:EW62"/>
  <sheetViews>
    <sheetView tabSelected="1" zoomScaleNormal="100" workbookViewId="0">
      <pane xSplit="1" ySplit="3" topLeftCell="S4" activePane="bottomRight" state="frozen"/>
      <selection pane="topRight" activeCell="C1" sqref="C1"/>
      <selection pane="bottomLeft" activeCell="A7" sqref="A7"/>
      <selection pane="bottomRight" activeCell="BE45" sqref="BE45:BE52"/>
    </sheetView>
  </sheetViews>
  <sheetFormatPr defaultColWidth="11.42578125" defaultRowHeight="12.75"/>
  <cols>
    <col min="1" max="1" width="26.7109375" style="2" customWidth="1"/>
    <col min="2" max="4" width="12.7109375" style="2" customWidth="1"/>
    <col min="5" max="10" width="12.7109375" style="3" customWidth="1"/>
    <col min="11" max="55" width="12.7109375" style="2" customWidth="1"/>
    <col min="56" max="16384" width="11.42578125" style="2"/>
  </cols>
  <sheetData>
    <row r="1" spans="1:153">
      <c r="A1" s="17" t="s">
        <v>18</v>
      </c>
      <c r="B1" s="14" t="s">
        <v>21</v>
      </c>
      <c r="C1" s="14" t="s">
        <v>21</v>
      </c>
      <c r="D1" s="14" t="s">
        <v>21</v>
      </c>
      <c r="E1" s="14" t="s">
        <v>21</v>
      </c>
      <c r="F1" s="14" t="s">
        <v>21</v>
      </c>
      <c r="G1" s="14" t="s">
        <v>21</v>
      </c>
      <c r="H1" s="14" t="s">
        <v>21</v>
      </c>
      <c r="I1" s="14" t="s">
        <v>21</v>
      </c>
      <c r="J1" s="14" t="s">
        <v>21</v>
      </c>
      <c r="K1" s="14" t="s">
        <v>21</v>
      </c>
      <c r="L1" s="14" t="s">
        <v>21</v>
      </c>
      <c r="M1" s="14" t="s">
        <v>21</v>
      </c>
      <c r="N1" s="9" t="s">
        <v>21</v>
      </c>
      <c r="O1" s="9" t="s">
        <v>21</v>
      </c>
      <c r="P1" s="9" t="s">
        <v>21</v>
      </c>
      <c r="Q1" s="14" t="s">
        <v>21</v>
      </c>
      <c r="R1" s="14" t="s">
        <v>21</v>
      </c>
      <c r="S1" s="14" t="s">
        <v>21</v>
      </c>
      <c r="T1" s="14" t="s">
        <v>21</v>
      </c>
      <c r="U1" s="14" t="s">
        <v>21</v>
      </c>
      <c r="V1" s="14" t="s">
        <v>21</v>
      </c>
      <c r="W1" s="14" t="s">
        <v>21</v>
      </c>
      <c r="X1" s="14" t="s">
        <v>21</v>
      </c>
      <c r="Y1" s="14" t="s">
        <v>21</v>
      </c>
      <c r="Z1" s="14" t="s">
        <v>21</v>
      </c>
      <c r="AA1" s="14" t="s">
        <v>21</v>
      </c>
      <c r="AB1" s="14" t="s">
        <v>21</v>
      </c>
      <c r="AC1" s="14" t="s">
        <v>21</v>
      </c>
      <c r="AD1" s="14" t="s">
        <v>21</v>
      </c>
      <c r="AE1" s="14" t="s">
        <v>21</v>
      </c>
      <c r="AF1" s="14" t="s">
        <v>21</v>
      </c>
      <c r="AG1" s="14" t="s">
        <v>21</v>
      </c>
      <c r="AH1" s="14" t="s">
        <v>21</v>
      </c>
      <c r="AI1" s="14" t="s">
        <v>21</v>
      </c>
      <c r="AJ1" s="14" t="s">
        <v>21</v>
      </c>
      <c r="AK1" s="14" t="s">
        <v>21</v>
      </c>
      <c r="AL1" s="9" t="s">
        <v>21</v>
      </c>
      <c r="AM1" s="9" t="s">
        <v>21</v>
      </c>
      <c r="AN1" s="9" t="s">
        <v>21</v>
      </c>
      <c r="AO1" s="9" t="s">
        <v>21</v>
      </c>
      <c r="AP1" s="9" t="s">
        <v>21</v>
      </c>
      <c r="AQ1" s="9" t="s">
        <v>21</v>
      </c>
      <c r="AR1" s="9" t="s">
        <v>21</v>
      </c>
      <c r="AS1" s="9" t="s">
        <v>21</v>
      </c>
      <c r="AT1" s="9" t="s">
        <v>21</v>
      </c>
      <c r="AU1" s="9" t="s">
        <v>21</v>
      </c>
      <c r="AV1" s="9" t="s">
        <v>21</v>
      </c>
      <c r="AW1" s="9" t="s">
        <v>21</v>
      </c>
      <c r="AX1" s="9" t="s">
        <v>21</v>
      </c>
      <c r="AY1" s="9" t="s">
        <v>21</v>
      </c>
      <c r="AZ1" s="9" t="s">
        <v>21</v>
      </c>
      <c r="BA1" s="9" t="s">
        <v>21</v>
      </c>
      <c r="BB1" s="9" t="s">
        <v>21</v>
      </c>
      <c r="BC1" s="9" t="s">
        <v>21</v>
      </c>
      <c r="BD1" s="9" t="s">
        <v>21</v>
      </c>
      <c r="BE1" s="9" t="s">
        <v>21</v>
      </c>
      <c r="BF1" s="9" t="s">
        <v>21</v>
      </c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</row>
    <row r="2" spans="1:153" ht="25.5">
      <c r="A2" s="19" t="s">
        <v>22</v>
      </c>
      <c r="B2" s="14" t="s">
        <v>39</v>
      </c>
      <c r="C2" s="14" t="s">
        <v>39</v>
      </c>
      <c r="D2" s="14" t="s">
        <v>39</v>
      </c>
      <c r="E2" s="14" t="s">
        <v>43</v>
      </c>
      <c r="F2" s="14" t="s">
        <v>43</v>
      </c>
      <c r="G2" s="14" t="s">
        <v>43</v>
      </c>
      <c r="H2" s="14" t="s">
        <v>47</v>
      </c>
      <c r="I2" s="14" t="s">
        <v>47</v>
      </c>
      <c r="J2" s="14" t="s">
        <v>47</v>
      </c>
      <c r="K2" s="14" t="s">
        <v>52</v>
      </c>
      <c r="L2" s="14" t="s">
        <v>52</v>
      </c>
      <c r="M2" s="14" t="s">
        <v>52</v>
      </c>
      <c r="N2" s="14" t="s">
        <v>56</v>
      </c>
      <c r="O2" s="14" t="s">
        <v>56</v>
      </c>
      <c r="P2" s="14" t="s">
        <v>56</v>
      </c>
      <c r="Q2" s="14" t="s">
        <v>59</v>
      </c>
      <c r="R2" s="14" t="s">
        <v>59</v>
      </c>
      <c r="S2" s="14" t="s">
        <v>59</v>
      </c>
      <c r="T2" s="14" t="s">
        <v>63</v>
      </c>
      <c r="U2" s="14" t="s">
        <v>63</v>
      </c>
      <c r="V2" s="14" t="s">
        <v>63</v>
      </c>
      <c r="W2" s="14" t="s">
        <v>67</v>
      </c>
      <c r="X2" s="14" t="s">
        <v>67</v>
      </c>
      <c r="Y2" s="14" t="s">
        <v>67</v>
      </c>
      <c r="Z2" s="14" t="s">
        <v>71</v>
      </c>
      <c r="AA2" s="14" t="s">
        <v>71</v>
      </c>
      <c r="AB2" s="14" t="s">
        <v>71</v>
      </c>
      <c r="AC2" s="14" t="s">
        <v>75</v>
      </c>
      <c r="AD2" s="14" t="s">
        <v>75</v>
      </c>
      <c r="AE2" s="14" t="s">
        <v>75</v>
      </c>
      <c r="AF2" s="14" t="s">
        <v>79</v>
      </c>
      <c r="AG2" s="14" t="s">
        <v>79</v>
      </c>
      <c r="AH2" s="14" t="s">
        <v>79</v>
      </c>
      <c r="AI2" s="14" t="s">
        <v>84</v>
      </c>
      <c r="AJ2" s="14" t="s">
        <v>84</v>
      </c>
      <c r="AK2" s="14" t="s">
        <v>84</v>
      </c>
      <c r="AL2" s="14" t="s">
        <v>87</v>
      </c>
      <c r="AM2" s="14" t="s">
        <v>87</v>
      </c>
      <c r="AN2" s="14" t="s">
        <v>87</v>
      </c>
      <c r="AO2" s="14" t="s">
        <v>91</v>
      </c>
      <c r="AP2" s="14" t="s">
        <v>91</v>
      </c>
      <c r="AQ2" s="14" t="s">
        <v>91</v>
      </c>
      <c r="AR2" s="14" t="s">
        <v>95</v>
      </c>
      <c r="AS2" s="14" t="s">
        <v>95</v>
      </c>
      <c r="AT2" s="14" t="s">
        <v>95</v>
      </c>
      <c r="AU2" s="14" t="s">
        <v>98</v>
      </c>
      <c r="AV2" s="14" t="s">
        <v>98</v>
      </c>
      <c r="AW2" s="14" t="s">
        <v>98</v>
      </c>
      <c r="AX2" s="14" t="s">
        <v>102</v>
      </c>
      <c r="AY2" s="14" t="s">
        <v>102</v>
      </c>
      <c r="AZ2" s="14" t="s">
        <v>102</v>
      </c>
      <c r="BA2" s="14" t="s">
        <v>106</v>
      </c>
      <c r="BB2" s="14" t="s">
        <v>106</v>
      </c>
      <c r="BC2" s="14" t="s">
        <v>106</v>
      </c>
      <c r="BD2" s="14" t="s">
        <v>110</v>
      </c>
      <c r="BE2" s="14" t="s">
        <v>110</v>
      </c>
      <c r="BF2" s="14" t="s">
        <v>110</v>
      </c>
      <c r="BG2" s="69" t="s">
        <v>288</v>
      </c>
      <c r="BH2" s="69" t="s">
        <v>288</v>
      </c>
      <c r="BI2" s="69" t="s">
        <v>288</v>
      </c>
      <c r="BJ2" s="69" t="s">
        <v>295</v>
      </c>
      <c r="BK2" s="69" t="s">
        <v>295</v>
      </c>
      <c r="BL2" s="69" t="s">
        <v>295</v>
      </c>
      <c r="BM2" s="69" t="s">
        <v>302</v>
      </c>
      <c r="BN2" s="69" t="s">
        <v>303</v>
      </c>
      <c r="BO2" s="69" t="s">
        <v>302</v>
      </c>
      <c r="BP2" s="69" t="s">
        <v>310</v>
      </c>
      <c r="BQ2" s="69" t="s">
        <v>310</v>
      </c>
      <c r="BR2" s="69" t="s">
        <v>310</v>
      </c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</row>
    <row r="3" spans="1:153">
      <c r="A3" s="17" t="s">
        <v>19</v>
      </c>
      <c r="B3" s="9" t="s">
        <v>40</v>
      </c>
      <c r="C3" s="9" t="s">
        <v>41</v>
      </c>
      <c r="D3" s="9" t="s">
        <v>42</v>
      </c>
      <c r="E3" s="9" t="s">
        <v>44</v>
      </c>
      <c r="F3" s="9" t="s">
        <v>45</v>
      </c>
      <c r="G3" s="9" t="s">
        <v>46</v>
      </c>
      <c r="H3" s="9" t="s">
        <v>48</v>
      </c>
      <c r="I3" s="9" t="s">
        <v>49</v>
      </c>
      <c r="J3" s="9" t="s">
        <v>50</v>
      </c>
      <c r="K3" s="9" t="s">
        <v>51</v>
      </c>
      <c r="L3" s="9" t="s">
        <v>53</v>
      </c>
      <c r="M3" s="9" t="s">
        <v>54</v>
      </c>
      <c r="N3" s="9" t="s">
        <v>55</v>
      </c>
      <c r="O3" s="9" t="s">
        <v>57</v>
      </c>
      <c r="P3" s="9" t="s">
        <v>58</v>
      </c>
      <c r="Q3" s="9" t="s">
        <v>60</v>
      </c>
      <c r="R3" s="9" t="s">
        <v>61</v>
      </c>
      <c r="S3" s="9" t="s">
        <v>62</v>
      </c>
      <c r="T3" s="9" t="s">
        <v>64</v>
      </c>
      <c r="U3" s="9" t="s">
        <v>65</v>
      </c>
      <c r="V3" s="9" t="s">
        <v>66</v>
      </c>
      <c r="W3" s="9" t="s">
        <v>68</v>
      </c>
      <c r="X3" s="9" t="s">
        <v>69</v>
      </c>
      <c r="Y3" s="9" t="s">
        <v>70</v>
      </c>
      <c r="Z3" s="9" t="s">
        <v>72</v>
      </c>
      <c r="AA3" s="9" t="s">
        <v>73</v>
      </c>
      <c r="AB3" s="9" t="s">
        <v>74</v>
      </c>
      <c r="AC3" s="9" t="s">
        <v>76</v>
      </c>
      <c r="AD3" s="9" t="s">
        <v>77</v>
      </c>
      <c r="AE3" s="9" t="s">
        <v>78</v>
      </c>
      <c r="AF3" s="9" t="s">
        <v>80</v>
      </c>
      <c r="AG3" s="9" t="s">
        <v>81</v>
      </c>
      <c r="AH3" s="9" t="s">
        <v>82</v>
      </c>
      <c r="AI3" s="9" t="s">
        <v>83</v>
      </c>
      <c r="AJ3" s="9" t="s">
        <v>85</v>
      </c>
      <c r="AK3" s="9" t="s">
        <v>86</v>
      </c>
      <c r="AL3" s="9" t="s">
        <v>88</v>
      </c>
      <c r="AM3" s="9" t="s">
        <v>89</v>
      </c>
      <c r="AN3" s="9" t="s">
        <v>90</v>
      </c>
      <c r="AO3" s="9" t="s">
        <v>92</v>
      </c>
      <c r="AP3" s="9" t="s">
        <v>93</v>
      </c>
      <c r="AQ3" s="9" t="s">
        <v>94</v>
      </c>
      <c r="AR3" s="9" t="s">
        <v>96</v>
      </c>
      <c r="AS3" s="9" t="s">
        <v>97</v>
      </c>
      <c r="AT3" s="9" t="s">
        <v>97</v>
      </c>
      <c r="AU3" s="9" t="s">
        <v>99</v>
      </c>
      <c r="AV3" s="9" t="s">
        <v>100</v>
      </c>
      <c r="AW3" s="9" t="s">
        <v>101</v>
      </c>
      <c r="AX3" s="9" t="s">
        <v>103</v>
      </c>
      <c r="AY3" s="9" t="s">
        <v>104</v>
      </c>
      <c r="AZ3" s="9" t="s">
        <v>105</v>
      </c>
      <c r="BA3" s="9" t="s">
        <v>107</v>
      </c>
      <c r="BB3" s="9" t="s">
        <v>108</v>
      </c>
      <c r="BC3" s="9" t="s">
        <v>109</v>
      </c>
      <c r="BD3" s="9" t="s">
        <v>111</v>
      </c>
      <c r="BE3" s="9" t="s">
        <v>112</v>
      </c>
      <c r="BF3" s="9" t="s">
        <v>113</v>
      </c>
      <c r="BG3" s="70" t="s">
        <v>289</v>
      </c>
      <c r="BH3" s="70" t="s">
        <v>290</v>
      </c>
      <c r="BI3" s="70" t="s">
        <v>291</v>
      </c>
      <c r="BJ3" s="70" t="s">
        <v>296</v>
      </c>
      <c r="BK3" s="70" t="s">
        <v>297</v>
      </c>
      <c r="BL3" s="70" t="s">
        <v>298</v>
      </c>
      <c r="BM3" s="70" t="s">
        <v>304</v>
      </c>
      <c r="BN3" s="70" t="s">
        <v>305</v>
      </c>
      <c r="BO3" s="70" t="s">
        <v>306</v>
      </c>
      <c r="BP3" s="70" t="s">
        <v>311</v>
      </c>
      <c r="BQ3" s="70" t="s">
        <v>312</v>
      </c>
      <c r="BR3" s="70" t="s">
        <v>313</v>
      </c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</row>
    <row r="4" spans="1:153">
      <c r="A4" s="17" t="s">
        <v>17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9" t="s">
        <v>23</v>
      </c>
      <c r="J4" s="9" t="s">
        <v>23</v>
      </c>
      <c r="K4" s="9" t="s">
        <v>23</v>
      </c>
      <c r="L4" s="9" t="s">
        <v>23</v>
      </c>
      <c r="M4" s="9" t="s">
        <v>23</v>
      </c>
      <c r="N4" s="9" t="s">
        <v>23</v>
      </c>
      <c r="O4" s="9" t="s">
        <v>23</v>
      </c>
      <c r="P4" s="9" t="s">
        <v>23</v>
      </c>
      <c r="Q4" s="9" t="s">
        <v>23</v>
      </c>
      <c r="R4" s="9" t="s">
        <v>23</v>
      </c>
      <c r="S4" s="9" t="s">
        <v>23</v>
      </c>
      <c r="T4" s="9" t="s">
        <v>23</v>
      </c>
      <c r="U4" s="9" t="s">
        <v>23</v>
      </c>
      <c r="V4" s="9" t="s">
        <v>23</v>
      </c>
      <c r="W4" s="9" t="s">
        <v>23</v>
      </c>
      <c r="X4" s="9" t="s">
        <v>23</v>
      </c>
      <c r="Y4" s="9" t="s">
        <v>23</v>
      </c>
      <c r="Z4" s="9" t="s">
        <v>23</v>
      </c>
      <c r="AA4" s="9" t="s">
        <v>23</v>
      </c>
      <c r="AB4" s="9" t="s">
        <v>23</v>
      </c>
      <c r="AC4" s="9" t="s">
        <v>23</v>
      </c>
      <c r="AD4" s="9" t="s">
        <v>23</v>
      </c>
      <c r="AE4" s="9" t="s">
        <v>23</v>
      </c>
      <c r="AF4" s="9" t="s">
        <v>23</v>
      </c>
      <c r="AG4" s="9" t="s">
        <v>23</v>
      </c>
      <c r="AH4" s="9" t="s">
        <v>23</v>
      </c>
      <c r="AI4" s="9" t="s">
        <v>23</v>
      </c>
      <c r="AJ4" s="9" t="s">
        <v>23</v>
      </c>
      <c r="AK4" s="9" t="s">
        <v>23</v>
      </c>
      <c r="AL4" s="9" t="s">
        <v>23</v>
      </c>
      <c r="AM4" s="9" t="s">
        <v>23</v>
      </c>
      <c r="AN4" s="9" t="s">
        <v>23</v>
      </c>
      <c r="AO4" s="9" t="s">
        <v>23</v>
      </c>
      <c r="AP4" s="9" t="s">
        <v>23</v>
      </c>
      <c r="AQ4" s="9" t="s">
        <v>23</v>
      </c>
      <c r="AR4" s="9" t="s">
        <v>23</v>
      </c>
      <c r="AS4" s="9" t="s">
        <v>23</v>
      </c>
      <c r="AT4" s="9" t="s">
        <v>23</v>
      </c>
      <c r="AU4" s="9" t="s">
        <v>23</v>
      </c>
      <c r="AV4" s="9" t="s">
        <v>23</v>
      </c>
      <c r="AW4" s="9" t="s">
        <v>23</v>
      </c>
      <c r="AX4" s="9" t="s">
        <v>23</v>
      </c>
      <c r="AY4" s="9" t="s">
        <v>23</v>
      </c>
      <c r="AZ4" s="9" t="s">
        <v>23</v>
      </c>
      <c r="BA4" s="9" t="s">
        <v>23</v>
      </c>
      <c r="BB4" s="9" t="s">
        <v>23</v>
      </c>
      <c r="BC4" s="9" t="s">
        <v>23</v>
      </c>
      <c r="BD4" s="9" t="s">
        <v>23</v>
      </c>
      <c r="BE4" s="9" t="s">
        <v>23</v>
      </c>
      <c r="BF4" s="9" t="s">
        <v>23</v>
      </c>
      <c r="BG4" s="69" t="s">
        <v>292</v>
      </c>
      <c r="BH4" s="69" t="s">
        <v>293</v>
      </c>
      <c r="BI4" s="69" t="s">
        <v>294</v>
      </c>
      <c r="BJ4" s="69" t="s">
        <v>299</v>
      </c>
      <c r="BK4" s="69" t="s">
        <v>300</v>
      </c>
      <c r="BL4" s="69" t="s">
        <v>301</v>
      </c>
      <c r="BM4" s="69" t="s">
        <v>307</v>
      </c>
      <c r="BN4" s="69" t="s">
        <v>308</v>
      </c>
      <c r="BO4" s="69" t="s">
        <v>309</v>
      </c>
      <c r="BP4" s="69" t="s">
        <v>314</v>
      </c>
      <c r="BQ4" s="69" t="s">
        <v>315</v>
      </c>
      <c r="BR4" s="69" t="s">
        <v>316</v>
      </c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</row>
    <row r="5" spans="1:153">
      <c r="A5" s="17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69" t="s">
        <v>23</v>
      </c>
      <c r="BH5" s="69" t="s">
        <v>23</v>
      </c>
      <c r="BI5" s="69" t="s">
        <v>23</v>
      </c>
      <c r="BJ5" s="69" t="s">
        <v>23</v>
      </c>
      <c r="BK5" s="69" t="s">
        <v>23</v>
      </c>
      <c r="BL5" s="69" t="s">
        <v>23</v>
      </c>
      <c r="BM5" s="69" t="s">
        <v>23</v>
      </c>
      <c r="BN5" s="69" t="s">
        <v>23</v>
      </c>
      <c r="BO5" s="69" t="s">
        <v>23</v>
      </c>
      <c r="BP5" s="69" t="s">
        <v>23</v>
      </c>
      <c r="BQ5" s="69" t="s">
        <v>23</v>
      </c>
      <c r="BR5" s="69" t="s">
        <v>23</v>
      </c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</row>
    <row r="6" spans="1:153" ht="14.25">
      <c r="A6" s="21" t="s">
        <v>25</v>
      </c>
      <c r="B6" s="36">
        <v>9.93</v>
      </c>
      <c r="C6" s="36">
        <v>7.94</v>
      </c>
      <c r="D6" s="36">
        <v>8.75</v>
      </c>
      <c r="E6" s="36">
        <v>2.83</v>
      </c>
      <c r="F6" s="36">
        <v>3.01</v>
      </c>
      <c r="G6" s="36">
        <v>3.12</v>
      </c>
      <c r="H6" s="36">
        <v>4.07</v>
      </c>
      <c r="I6" s="36">
        <v>4.3899999999999997</v>
      </c>
      <c r="J6" s="36">
        <v>4.54</v>
      </c>
      <c r="K6" s="36">
        <v>7.1</v>
      </c>
      <c r="L6" s="36">
        <v>6.42</v>
      </c>
      <c r="M6" s="36">
        <v>6.21</v>
      </c>
      <c r="N6" s="36">
        <v>4.5999999999999996</v>
      </c>
      <c r="O6" s="36">
        <v>4.17</v>
      </c>
      <c r="P6" s="36">
        <v>4.09</v>
      </c>
      <c r="Q6" s="36">
        <v>2.41</v>
      </c>
      <c r="R6" s="36">
        <v>2.42</v>
      </c>
      <c r="S6" s="36">
        <v>2.4700000000000002</v>
      </c>
      <c r="T6" s="36">
        <v>1.47</v>
      </c>
      <c r="U6" s="36">
        <v>1.44</v>
      </c>
      <c r="V6" s="36">
        <v>1.53</v>
      </c>
      <c r="W6" s="22">
        <v>0.94399999999999995</v>
      </c>
      <c r="X6" s="36">
        <v>1.08</v>
      </c>
      <c r="Y6" s="36">
        <v>1</v>
      </c>
      <c r="Z6" s="37">
        <v>56.6</v>
      </c>
      <c r="AA6" s="37">
        <v>67</v>
      </c>
      <c r="AB6" s="37">
        <v>62</v>
      </c>
      <c r="AC6" s="36">
        <v>4.38</v>
      </c>
      <c r="AD6" s="36">
        <v>5.73</v>
      </c>
      <c r="AE6" s="36">
        <v>5.62</v>
      </c>
      <c r="AF6" s="22">
        <v>0.84599999999999997</v>
      </c>
      <c r="AG6" s="36">
        <v>1.1000000000000001</v>
      </c>
      <c r="AH6" s="22">
        <v>0.89900000000000002</v>
      </c>
      <c r="AI6" s="36">
        <v>7.53</v>
      </c>
      <c r="AJ6" s="36">
        <v>8.5500000000000007</v>
      </c>
      <c r="AK6" s="36">
        <v>8.24</v>
      </c>
      <c r="AL6" s="9">
        <v>12.7</v>
      </c>
      <c r="AM6" s="9">
        <v>14.7</v>
      </c>
      <c r="AN6" s="9">
        <v>13.2</v>
      </c>
      <c r="AO6" s="9">
        <v>2.69</v>
      </c>
      <c r="AP6" s="9">
        <v>2.27</v>
      </c>
      <c r="AQ6" s="9">
        <v>2.58</v>
      </c>
      <c r="AR6" s="9">
        <v>1.86</v>
      </c>
      <c r="AS6" s="9">
        <v>1.62</v>
      </c>
      <c r="AT6" s="9">
        <v>1.79</v>
      </c>
      <c r="AU6" s="9">
        <v>27.7</v>
      </c>
      <c r="AV6" s="16">
        <v>24</v>
      </c>
      <c r="AW6" s="9">
        <v>25.1</v>
      </c>
      <c r="AX6" s="9">
        <v>16.5</v>
      </c>
      <c r="AY6" s="9">
        <v>16.3</v>
      </c>
      <c r="AZ6" s="9">
        <v>17.2</v>
      </c>
      <c r="BA6" s="23">
        <v>3.8</v>
      </c>
      <c r="BB6" s="9">
        <v>4.68</v>
      </c>
      <c r="BC6" s="9">
        <v>4.47</v>
      </c>
      <c r="BD6" s="9">
        <v>9.74</v>
      </c>
      <c r="BE6" s="9">
        <v>10.7</v>
      </c>
      <c r="BF6" s="9">
        <v>9.23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</row>
    <row r="7" spans="1:153" ht="14.25">
      <c r="A7" s="21" t="s">
        <v>24</v>
      </c>
      <c r="B7" s="22">
        <v>0.71899999999999997</v>
      </c>
      <c r="C7" s="22">
        <v>0.59</v>
      </c>
      <c r="D7" s="22">
        <v>0.68300000000000005</v>
      </c>
      <c r="E7" s="22">
        <v>0.18</v>
      </c>
      <c r="F7" s="22">
        <v>0.19</v>
      </c>
      <c r="G7" s="22">
        <v>0.2</v>
      </c>
      <c r="H7" s="22">
        <v>0.217</v>
      </c>
      <c r="I7" s="22">
        <v>0.27</v>
      </c>
      <c r="J7" s="22">
        <v>0.254</v>
      </c>
      <c r="K7" s="22">
        <v>0.25</v>
      </c>
      <c r="L7" s="22">
        <v>0.219</v>
      </c>
      <c r="M7" s="22">
        <v>0.23200000000000001</v>
      </c>
      <c r="N7" s="22">
        <v>0.128</v>
      </c>
      <c r="O7" s="22">
        <v>0.10299999999999999</v>
      </c>
      <c r="P7" s="22">
        <v>9.9000000000000005E-2</v>
      </c>
      <c r="Q7" s="22">
        <v>8.0000000000000002E-3</v>
      </c>
      <c r="R7" s="22">
        <v>8.9999999999999993E-3</v>
      </c>
      <c r="S7" s="22">
        <v>8.9999999999999993E-3</v>
      </c>
      <c r="T7" s="22">
        <v>2.4E-2</v>
      </c>
      <c r="U7" s="22">
        <v>2.5000000000000001E-2</v>
      </c>
      <c r="V7" s="22">
        <v>2.5999999999999999E-2</v>
      </c>
      <c r="W7" s="22">
        <v>7.2999999999999995E-2</v>
      </c>
      <c r="X7" s="22">
        <v>9.8000000000000004E-2</v>
      </c>
      <c r="Y7" s="22">
        <v>9.1999999999999998E-2</v>
      </c>
      <c r="Z7" s="37">
        <v>15.8</v>
      </c>
      <c r="AA7" s="37">
        <v>18</v>
      </c>
      <c r="AB7" s="37">
        <v>17.600000000000001</v>
      </c>
      <c r="AC7" s="36">
        <v>2.99</v>
      </c>
      <c r="AD7" s="36">
        <v>3.5</v>
      </c>
      <c r="AE7" s="36">
        <v>3.41</v>
      </c>
      <c r="AF7" s="22">
        <v>0.36899999999999999</v>
      </c>
      <c r="AG7" s="22">
        <v>0.48899999999999999</v>
      </c>
      <c r="AH7" s="22">
        <v>0.40200000000000002</v>
      </c>
      <c r="AI7" s="22">
        <v>7.8E-2</v>
      </c>
      <c r="AJ7" s="22">
        <v>0.09</v>
      </c>
      <c r="AK7" s="22">
        <v>8.6999999999999994E-2</v>
      </c>
      <c r="AL7" s="9">
        <v>0.18099999999999999</v>
      </c>
      <c r="AM7" s="9">
        <v>0.20399999999999999</v>
      </c>
      <c r="AN7" s="10">
        <v>0.19</v>
      </c>
      <c r="AO7" s="9">
        <v>0.36199999999999999</v>
      </c>
      <c r="AP7" s="9">
        <v>0.38600000000000001</v>
      </c>
      <c r="AQ7" s="9">
        <v>0.379</v>
      </c>
      <c r="AR7" s="9">
        <v>0.10299999999999999</v>
      </c>
      <c r="AS7" s="9">
        <v>8.4000000000000005E-2</v>
      </c>
      <c r="AT7" s="9">
        <v>9.6000000000000002E-2</v>
      </c>
      <c r="AU7" s="9">
        <v>0.43099999999999999</v>
      </c>
      <c r="AV7" s="9">
        <v>0.34300000000000003</v>
      </c>
      <c r="AW7" s="9">
        <v>0.39100000000000001</v>
      </c>
      <c r="AX7" s="9">
        <v>0.746</v>
      </c>
      <c r="AY7" s="9">
        <v>0.76100000000000001</v>
      </c>
      <c r="AZ7" s="9">
        <v>0.80500000000000005</v>
      </c>
      <c r="BA7" s="9">
        <v>5.7000000000000002E-2</v>
      </c>
      <c r="BB7" s="9">
        <v>6.2E-2</v>
      </c>
      <c r="BC7" s="9">
        <v>6.3E-2</v>
      </c>
      <c r="BD7" s="9">
        <v>0.38900000000000001</v>
      </c>
      <c r="BE7" s="9">
        <v>0.32800000000000001</v>
      </c>
      <c r="BF7" s="9">
        <v>0.30399999999999999</v>
      </c>
      <c r="BG7" s="9">
        <v>10.9</v>
      </c>
      <c r="BH7" s="9">
        <v>6.75</v>
      </c>
      <c r="BI7" s="9">
        <v>6.41</v>
      </c>
      <c r="BJ7" s="9">
        <v>17.899999999999999</v>
      </c>
      <c r="BK7" s="9">
        <v>17.899999999999999</v>
      </c>
      <c r="BL7" s="23">
        <v>9</v>
      </c>
      <c r="BM7" s="9">
        <v>3.69</v>
      </c>
      <c r="BN7" s="47">
        <v>9.1999999999999993</v>
      </c>
      <c r="BO7" s="9">
        <v>2.98</v>
      </c>
      <c r="BP7" s="9">
        <v>5.09</v>
      </c>
      <c r="BQ7" s="23">
        <v>5.0999999999999996</v>
      </c>
      <c r="BR7" s="9">
        <v>5.17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</row>
    <row r="8" spans="1:153" ht="14.25">
      <c r="A8" s="21" t="s">
        <v>26</v>
      </c>
      <c r="B8" s="22">
        <v>0.11799999999999999</v>
      </c>
      <c r="C8" s="22">
        <v>9.9000000000000005E-2</v>
      </c>
      <c r="D8" s="22">
        <v>0.104</v>
      </c>
      <c r="E8" s="22">
        <v>4.2999999999999997E-2</v>
      </c>
      <c r="F8" s="22">
        <v>4.3999999999999997E-2</v>
      </c>
      <c r="G8" s="22">
        <v>4.7E-2</v>
      </c>
      <c r="H8" s="22">
        <v>5.2999999999999999E-2</v>
      </c>
      <c r="I8" s="22">
        <v>5.6000000000000001E-2</v>
      </c>
      <c r="J8" s="22">
        <v>5.8000000000000003E-2</v>
      </c>
      <c r="K8" s="22">
        <v>3.1E-2</v>
      </c>
      <c r="L8" s="22">
        <v>2.5999999999999999E-2</v>
      </c>
      <c r="M8" s="22">
        <v>2.7E-2</v>
      </c>
      <c r="N8" s="22">
        <v>4.4999999999999998E-2</v>
      </c>
      <c r="O8" s="22">
        <v>0.04</v>
      </c>
      <c r="P8" s="22">
        <v>3.7999999999999999E-2</v>
      </c>
      <c r="Q8" s="22">
        <v>6.0000000000000001E-3</v>
      </c>
      <c r="R8" s="22">
        <v>7.0000000000000001E-3</v>
      </c>
      <c r="S8" s="22">
        <v>6.0000000000000001E-3</v>
      </c>
      <c r="T8" s="22">
        <v>8.9999999999999993E-3</v>
      </c>
      <c r="U8" s="22">
        <v>0.01</v>
      </c>
      <c r="V8" s="22">
        <v>1.0999999999999999E-2</v>
      </c>
      <c r="W8" s="22">
        <v>0.06</v>
      </c>
      <c r="X8" s="22">
        <v>6.7000000000000004E-2</v>
      </c>
      <c r="Y8" s="22">
        <v>6.4000000000000001E-2</v>
      </c>
      <c r="Z8" s="36">
        <v>2.98</v>
      </c>
      <c r="AA8" s="36">
        <v>3.39</v>
      </c>
      <c r="AB8" s="36">
        <v>3.23</v>
      </c>
      <c r="AC8" s="22">
        <v>0.43</v>
      </c>
      <c r="AD8" s="22">
        <v>0.50900000000000001</v>
      </c>
      <c r="AE8" s="22">
        <v>0.49099999999999999</v>
      </c>
      <c r="AF8" s="22">
        <v>5.7000000000000002E-2</v>
      </c>
      <c r="AG8" s="22">
        <v>7.0999999999999994E-2</v>
      </c>
      <c r="AH8" s="22">
        <v>6.0999999999999999E-2</v>
      </c>
      <c r="AI8" s="22">
        <v>6.9000000000000006E-2</v>
      </c>
      <c r="AJ8" s="22">
        <v>8.6999999999999994E-2</v>
      </c>
      <c r="AK8" s="22">
        <v>8.4000000000000005E-2</v>
      </c>
      <c r="AL8" s="9">
        <v>0.249</v>
      </c>
      <c r="AM8" s="9">
        <v>0.30399999999999999</v>
      </c>
      <c r="AN8" s="9">
        <v>0.26200000000000001</v>
      </c>
      <c r="AO8" s="9">
        <v>1.02</v>
      </c>
      <c r="AP8" s="23">
        <v>1.252</v>
      </c>
      <c r="AQ8" s="23">
        <v>1.196</v>
      </c>
      <c r="AR8" s="9">
        <v>1.4999999999999999E-2</v>
      </c>
      <c r="AS8" s="9">
        <v>1.2E-2</v>
      </c>
      <c r="AT8" s="9">
        <v>1.4999999999999999E-2</v>
      </c>
      <c r="AU8" s="9">
        <v>0.23200000000000001</v>
      </c>
      <c r="AV8" s="9">
        <v>0.20200000000000001</v>
      </c>
      <c r="AW8" s="9">
        <v>0.22800000000000001</v>
      </c>
      <c r="AX8" s="9">
        <v>0.307</v>
      </c>
      <c r="AY8" s="9">
        <v>0.33200000000000002</v>
      </c>
      <c r="AZ8" s="10">
        <v>0.34599999999999997</v>
      </c>
      <c r="BA8" s="9">
        <v>1.4E-2</v>
      </c>
      <c r="BB8" s="9">
        <v>1.6E-2</v>
      </c>
      <c r="BC8" s="9">
        <v>1.7000000000000001E-2</v>
      </c>
      <c r="BD8" s="9">
        <v>0.26900000000000002</v>
      </c>
      <c r="BE8" s="9">
        <v>0.26500000000000001</v>
      </c>
      <c r="BF8" s="9">
        <v>0.247</v>
      </c>
      <c r="BG8" s="9">
        <v>0.3</v>
      </c>
      <c r="BH8" s="9">
        <v>0.19</v>
      </c>
      <c r="BI8" s="9">
        <v>0.15</v>
      </c>
      <c r="BJ8" s="9">
        <v>0.5</v>
      </c>
      <c r="BK8" s="9">
        <v>0.4</v>
      </c>
      <c r="BL8" s="9">
        <v>0.21</v>
      </c>
      <c r="BM8" s="9">
        <v>0.14000000000000001</v>
      </c>
      <c r="BN8" s="9">
        <v>0.36</v>
      </c>
      <c r="BO8" s="9">
        <v>0.21</v>
      </c>
      <c r="BP8" s="9">
        <v>0.16</v>
      </c>
      <c r="BQ8" s="9">
        <v>0.16</v>
      </c>
      <c r="BR8" s="9">
        <v>0.17</v>
      </c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</row>
    <row r="9" spans="1:153" ht="14.25">
      <c r="A9" s="21" t="s">
        <v>27</v>
      </c>
      <c r="B9" s="22">
        <v>0.39900000000000002</v>
      </c>
      <c r="C9" s="22">
        <v>0.34100000000000003</v>
      </c>
      <c r="D9" s="22">
        <v>0.36499999999999999</v>
      </c>
      <c r="E9" s="22">
        <v>8.4000000000000005E-2</v>
      </c>
      <c r="F9" s="22">
        <v>7.6999999999999999E-2</v>
      </c>
      <c r="G9" s="22">
        <v>8.5000000000000006E-2</v>
      </c>
      <c r="H9" s="22">
        <v>0.108</v>
      </c>
      <c r="I9" s="22">
        <v>8.3000000000000004E-2</v>
      </c>
      <c r="J9" s="22">
        <v>9.9000000000000005E-2</v>
      </c>
      <c r="K9" s="22">
        <v>4.8000000000000001E-2</v>
      </c>
      <c r="L9" s="22">
        <v>0.04</v>
      </c>
      <c r="M9" s="22">
        <v>4.2000000000000003E-2</v>
      </c>
      <c r="N9" s="22">
        <v>5.7000000000000002E-2</v>
      </c>
      <c r="O9" s="22">
        <v>5.1999999999999998E-2</v>
      </c>
      <c r="P9" s="22">
        <v>4.8000000000000001E-2</v>
      </c>
      <c r="Q9" s="22">
        <v>2.8000000000000001E-2</v>
      </c>
      <c r="R9" s="22">
        <v>2.7E-2</v>
      </c>
      <c r="S9" s="22">
        <v>0.03</v>
      </c>
      <c r="T9" s="22">
        <v>2.5000000000000001E-2</v>
      </c>
      <c r="U9" s="22">
        <v>1.7999999999999999E-2</v>
      </c>
      <c r="V9" s="22">
        <v>2.3E-2</v>
      </c>
      <c r="W9" s="22">
        <v>0.02</v>
      </c>
      <c r="X9" s="22">
        <v>2.5000000000000001E-2</v>
      </c>
      <c r="Y9" s="22">
        <v>2.4E-2</v>
      </c>
      <c r="Z9" s="36">
        <v>2.63</v>
      </c>
      <c r="AA9" s="36">
        <v>3.1779999999999999</v>
      </c>
      <c r="AB9" s="36">
        <v>2.94</v>
      </c>
      <c r="AC9" s="22">
        <v>0.78200000000000003</v>
      </c>
      <c r="AD9" s="22">
        <v>0.877</v>
      </c>
      <c r="AE9" s="22">
        <v>0.85</v>
      </c>
      <c r="AF9" s="22">
        <v>7.1999999999999995E-2</v>
      </c>
      <c r="AG9" s="22">
        <v>8.8999999999999996E-2</v>
      </c>
      <c r="AH9" s="22">
        <v>7.8E-2</v>
      </c>
      <c r="AI9" s="22">
        <v>0.39200000000000002</v>
      </c>
      <c r="AJ9" s="22">
        <v>0.42499999999999999</v>
      </c>
      <c r="AK9" s="22">
        <v>0.41199999999999998</v>
      </c>
      <c r="AL9" s="9">
        <v>0.29899999999999999</v>
      </c>
      <c r="AM9" s="9">
        <v>0.38400000000000001</v>
      </c>
      <c r="AN9" s="9">
        <v>0.32100000000000001</v>
      </c>
      <c r="AO9" s="9">
        <v>0.40100000000000002</v>
      </c>
      <c r="AP9" s="9">
        <v>0.44900000000000001</v>
      </c>
      <c r="AQ9" s="9">
        <v>0.433</v>
      </c>
      <c r="AR9" s="9">
        <v>3.3000000000000002E-2</v>
      </c>
      <c r="AS9" s="9">
        <v>2.7E-2</v>
      </c>
      <c r="AT9" s="9">
        <v>3.2000000000000001E-2</v>
      </c>
      <c r="AU9" s="9">
        <v>0.60299999999999998</v>
      </c>
      <c r="AV9" s="9">
        <v>0.53900000000000003</v>
      </c>
      <c r="AW9" s="9">
        <v>0.58599999999999997</v>
      </c>
      <c r="AX9" s="9">
        <v>0.32400000000000001</v>
      </c>
      <c r="AY9" s="9">
        <v>0.31900000000000001</v>
      </c>
      <c r="AZ9" s="9">
        <v>0.34100000000000003</v>
      </c>
      <c r="BA9" s="9">
        <v>0.03</v>
      </c>
      <c r="BB9" s="9">
        <v>2.9000000000000001E-2</v>
      </c>
      <c r="BC9" s="9">
        <v>3.3000000000000002E-2</v>
      </c>
      <c r="BD9" s="9">
        <v>0.13400000000000001</v>
      </c>
      <c r="BE9" s="9">
        <v>0.109</v>
      </c>
      <c r="BF9" s="9">
        <v>0.11799999999999999</v>
      </c>
      <c r="BG9" s="9">
        <v>0.09</v>
      </c>
      <c r="BH9" s="9">
        <v>0.06</v>
      </c>
      <c r="BI9" s="9">
        <v>0.05</v>
      </c>
      <c r="BJ9" s="9">
        <v>0.14000000000000001</v>
      </c>
      <c r="BK9" s="9">
        <v>0.13</v>
      </c>
      <c r="BL9" s="9">
        <v>0.06</v>
      </c>
      <c r="BM9" s="9">
        <v>0.04</v>
      </c>
      <c r="BN9" s="9">
        <v>0.11</v>
      </c>
      <c r="BO9" s="9">
        <v>0.06</v>
      </c>
      <c r="BP9" s="9">
        <v>0.05</v>
      </c>
      <c r="BQ9" s="9">
        <v>0.05</v>
      </c>
      <c r="BR9" s="9">
        <v>0.05</v>
      </c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</row>
    <row r="10" spans="1:153" ht="14.25">
      <c r="A10" s="21" t="s">
        <v>28</v>
      </c>
      <c r="B10" s="36">
        <v>1.97</v>
      </c>
      <c r="C10" s="36">
        <v>1.59</v>
      </c>
      <c r="D10" s="36">
        <v>1.85</v>
      </c>
      <c r="E10" s="22">
        <v>0.58699999999999997</v>
      </c>
      <c r="F10" s="22">
        <v>0.49299999999999999</v>
      </c>
      <c r="G10" s="22">
        <v>0.57099999999999995</v>
      </c>
      <c r="H10" s="22">
        <v>0.996</v>
      </c>
      <c r="I10" s="22">
        <v>0.97299999999999998</v>
      </c>
      <c r="J10" s="36">
        <v>1.08</v>
      </c>
      <c r="K10" s="36">
        <v>1.19</v>
      </c>
      <c r="L10" s="36">
        <v>1.06</v>
      </c>
      <c r="M10" s="36">
        <v>1.081</v>
      </c>
      <c r="N10" s="22">
        <v>0.91400000000000003</v>
      </c>
      <c r="O10" s="22">
        <v>0.871</v>
      </c>
      <c r="P10" s="22">
        <v>0.83599999999999997</v>
      </c>
      <c r="Q10" s="22">
        <v>0.45400000000000001</v>
      </c>
      <c r="R10" s="22">
        <v>0.42099999999999999</v>
      </c>
      <c r="S10" s="22">
        <v>0.44700000000000001</v>
      </c>
      <c r="T10" s="22">
        <v>0.435</v>
      </c>
      <c r="U10" s="22">
        <v>0.39200000000000002</v>
      </c>
      <c r="V10" s="22">
        <v>0.42599999999999999</v>
      </c>
      <c r="W10" s="22">
        <v>0.55700000000000005</v>
      </c>
      <c r="X10" s="22">
        <v>0.70799999999999996</v>
      </c>
      <c r="Y10" s="22">
        <v>0.68100000000000005</v>
      </c>
      <c r="Z10" s="36">
        <v>8.82</v>
      </c>
      <c r="AA10" s="37">
        <v>10.5</v>
      </c>
      <c r="AB10" s="37">
        <v>10.1</v>
      </c>
      <c r="AC10" s="36">
        <v>5.93</v>
      </c>
      <c r="AD10" s="36">
        <v>7.08</v>
      </c>
      <c r="AE10" s="36">
        <v>6.64</v>
      </c>
      <c r="AF10" s="36">
        <v>1.62</v>
      </c>
      <c r="AG10" s="36">
        <v>2.06</v>
      </c>
      <c r="AH10" s="36">
        <v>1.75</v>
      </c>
      <c r="AI10" s="36">
        <v>3.19</v>
      </c>
      <c r="AJ10" s="36">
        <v>3.7</v>
      </c>
      <c r="AK10" s="36">
        <v>3.57</v>
      </c>
      <c r="AL10" s="9">
        <v>2.76</v>
      </c>
      <c r="AM10" s="9">
        <v>3.34</v>
      </c>
      <c r="AN10" s="9">
        <v>2.89</v>
      </c>
      <c r="AO10" s="9">
        <v>0.89900000000000002</v>
      </c>
      <c r="AP10" s="9">
        <v>1.0900000000000001</v>
      </c>
      <c r="AQ10" s="23">
        <v>1</v>
      </c>
      <c r="AR10" s="9">
        <v>0.72199999999999998</v>
      </c>
      <c r="AS10" s="9">
        <v>0.79100000000000004</v>
      </c>
      <c r="AT10" s="9">
        <v>0.747</v>
      </c>
      <c r="AU10" s="23">
        <v>4.4000000000000004</v>
      </c>
      <c r="AV10" s="9">
        <v>3.85</v>
      </c>
      <c r="AW10" s="9">
        <v>4.3099999999999996</v>
      </c>
      <c r="AX10" s="9">
        <v>2.2200000000000002</v>
      </c>
      <c r="AY10" s="9">
        <v>2.13</v>
      </c>
      <c r="AZ10" s="9">
        <v>2.31</v>
      </c>
      <c r="BA10" s="9">
        <v>0.63500000000000001</v>
      </c>
      <c r="BB10" s="10">
        <v>0.78</v>
      </c>
      <c r="BC10" s="9">
        <v>0.751</v>
      </c>
      <c r="BD10" s="9">
        <v>5.35</v>
      </c>
      <c r="BE10" s="9">
        <v>5.31</v>
      </c>
      <c r="BF10" s="9">
        <v>5.16</v>
      </c>
      <c r="BG10" s="9">
        <v>0.12</v>
      </c>
      <c r="BH10" s="9">
        <v>0.09</v>
      </c>
      <c r="BI10" s="9">
        <v>0.09</v>
      </c>
      <c r="BJ10" s="9">
        <v>0.17</v>
      </c>
      <c r="BK10" s="9">
        <v>0.22</v>
      </c>
      <c r="BL10" s="9">
        <v>0.08</v>
      </c>
      <c r="BM10" s="9">
        <v>0.13</v>
      </c>
      <c r="BN10" s="9">
        <v>0.11</v>
      </c>
      <c r="BO10" s="9">
        <v>0.12</v>
      </c>
      <c r="BP10" s="9">
        <v>0.09</v>
      </c>
      <c r="BQ10" s="9">
        <v>7.0000000000000007E-2</v>
      </c>
      <c r="BR10" s="9">
        <v>0.08</v>
      </c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</row>
    <row r="11" spans="1:153" ht="14.25">
      <c r="A11" s="21" t="s">
        <v>29</v>
      </c>
      <c r="B11" s="22">
        <v>0.503</v>
      </c>
      <c r="C11" s="22">
        <v>0.41</v>
      </c>
      <c r="D11" s="22">
        <v>0.47599999999999998</v>
      </c>
      <c r="E11" s="22">
        <v>0.16500000000000001</v>
      </c>
      <c r="F11" s="22">
        <v>0.16900000000000001</v>
      </c>
      <c r="G11" s="22">
        <v>0.157</v>
      </c>
      <c r="H11" s="22">
        <v>0.223</v>
      </c>
      <c r="I11" s="22">
        <v>0.19600000000000001</v>
      </c>
      <c r="J11" s="22">
        <v>0.23599999999999999</v>
      </c>
      <c r="K11" s="22">
        <v>0.22</v>
      </c>
      <c r="L11" s="22">
        <v>0.20300000000000001</v>
      </c>
      <c r="M11" s="22">
        <v>0.19800000000000001</v>
      </c>
      <c r="N11" s="22">
        <v>0.19400000000000001</v>
      </c>
      <c r="O11" s="22">
        <v>0.17799999999999999</v>
      </c>
      <c r="P11" s="22">
        <v>0.17499999999999999</v>
      </c>
      <c r="Q11" s="22">
        <v>7.8E-2</v>
      </c>
      <c r="R11" s="22">
        <v>8.8999999999999996E-2</v>
      </c>
      <c r="S11" s="22">
        <v>8.2000000000000003E-2</v>
      </c>
      <c r="T11" s="22">
        <v>8.5000000000000006E-2</v>
      </c>
      <c r="U11" s="22">
        <v>6.0999999999999999E-2</v>
      </c>
      <c r="V11" s="22">
        <v>0.08</v>
      </c>
      <c r="W11" s="22">
        <v>9.8000000000000004E-2</v>
      </c>
      <c r="X11" s="22">
        <v>0.128</v>
      </c>
      <c r="Y11" s="22">
        <v>0.114</v>
      </c>
      <c r="Z11" s="36">
        <v>2.98</v>
      </c>
      <c r="AA11" s="36">
        <v>3.47</v>
      </c>
      <c r="AB11" s="36">
        <v>3.33</v>
      </c>
      <c r="AC11" s="36">
        <v>1.81</v>
      </c>
      <c r="AD11" s="36">
        <v>2.09</v>
      </c>
      <c r="AE11" s="36">
        <v>2.02</v>
      </c>
      <c r="AF11" s="22">
        <v>0.41799999999999998</v>
      </c>
      <c r="AG11" s="22">
        <v>0.51300000000000001</v>
      </c>
      <c r="AH11" s="22">
        <v>0.436</v>
      </c>
      <c r="AI11" s="22">
        <v>0.74399999999999999</v>
      </c>
      <c r="AJ11" s="22">
        <v>0.88800000000000001</v>
      </c>
      <c r="AK11" s="22">
        <v>0.83499999999999996</v>
      </c>
      <c r="AL11" s="9">
        <v>0.67300000000000004</v>
      </c>
      <c r="AM11" s="9">
        <v>0.78900000000000003</v>
      </c>
      <c r="AN11" s="9">
        <v>0.71099999999999997</v>
      </c>
      <c r="AO11" s="9">
        <v>0.16200000000000001</v>
      </c>
      <c r="AP11" s="9">
        <v>0.186</v>
      </c>
      <c r="AQ11" s="9">
        <v>0.17899999999999999</v>
      </c>
      <c r="AR11" s="9">
        <v>0.157</v>
      </c>
      <c r="AS11" s="9">
        <v>0.184</v>
      </c>
      <c r="AT11" s="10">
        <v>0.17</v>
      </c>
      <c r="AU11" s="9">
        <v>1.01</v>
      </c>
      <c r="AV11" s="9">
        <v>0.89700000000000002</v>
      </c>
      <c r="AW11" s="9">
        <v>0.96399999999999997</v>
      </c>
      <c r="AX11" s="9">
        <v>0.39700000000000002</v>
      </c>
      <c r="AY11" s="9">
        <v>0.41899999999999998</v>
      </c>
      <c r="AZ11" s="9">
        <v>0.438</v>
      </c>
      <c r="BA11" s="9">
        <v>0.109</v>
      </c>
      <c r="BB11" s="9">
        <v>0.13700000000000001</v>
      </c>
      <c r="BC11" s="10">
        <v>0.13100000000000001</v>
      </c>
      <c r="BD11" s="9">
        <v>1.25</v>
      </c>
      <c r="BE11" s="9">
        <v>1.26</v>
      </c>
      <c r="BF11" s="9">
        <v>1.18</v>
      </c>
      <c r="BG11" s="9">
        <v>0.48</v>
      </c>
      <c r="BH11" s="9">
        <v>0.31</v>
      </c>
      <c r="BI11" s="9">
        <v>0.34</v>
      </c>
      <c r="BJ11" s="9">
        <v>0.8</v>
      </c>
      <c r="BK11" s="9">
        <v>0.64</v>
      </c>
      <c r="BL11" s="9">
        <v>0.25</v>
      </c>
      <c r="BM11" s="9">
        <v>0.27</v>
      </c>
      <c r="BN11" s="9">
        <v>0.59</v>
      </c>
      <c r="BO11" s="9">
        <v>0.3</v>
      </c>
      <c r="BP11" s="9">
        <v>0.49</v>
      </c>
      <c r="BQ11" s="9">
        <v>0.44</v>
      </c>
      <c r="BR11" s="9">
        <v>0.44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</row>
    <row r="12" spans="1:153" ht="14.25">
      <c r="A12" s="21" t="s">
        <v>30</v>
      </c>
      <c r="B12" s="22">
        <v>0.79200000000000004</v>
      </c>
      <c r="C12" s="22">
        <v>0.66900000000000004</v>
      </c>
      <c r="D12" s="22">
        <v>0.72799999999999998</v>
      </c>
      <c r="E12" s="22">
        <v>0.34699999999999998</v>
      </c>
      <c r="F12" s="22">
        <v>0.36799999999999999</v>
      </c>
      <c r="G12" s="22">
        <v>0.35</v>
      </c>
      <c r="H12" s="22">
        <v>0.47699999999999998</v>
      </c>
      <c r="I12" s="22">
        <v>0.48799999999999999</v>
      </c>
      <c r="J12" s="22">
        <v>0.50700000000000001</v>
      </c>
      <c r="K12" s="22">
        <v>0.4</v>
      </c>
      <c r="L12" s="22">
        <v>0.34899999999999998</v>
      </c>
      <c r="M12" s="22">
        <v>0.35599999999999998</v>
      </c>
      <c r="N12" s="22">
        <v>0.53500000000000003</v>
      </c>
      <c r="O12" s="22">
        <v>0.51400000000000001</v>
      </c>
      <c r="P12" s="22">
        <v>0.49299999999999999</v>
      </c>
      <c r="Q12" s="22">
        <v>0.13300000000000001</v>
      </c>
      <c r="R12" s="22">
        <v>0.13700000000000001</v>
      </c>
      <c r="S12" s="22">
        <v>0.14499999999999999</v>
      </c>
      <c r="T12" s="22">
        <v>0.27300000000000002</v>
      </c>
      <c r="U12" s="22">
        <v>0.26</v>
      </c>
      <c r="V12" s="22">
        <v>0.28899999999999998</v>
      </c>
      <c r="W12" s="22">
        <v>0.20499999999999999</v>
      </c>
      <c r="X12" s="22">
        <v>0.26500000000000001</v>
      </c>
      <c r="Y12" s="22">
        <v>0.249</v>
      </c>
      <c r="Z12" s="36">
        <v>6.05</v>
      </c>
      <c r="AA12" s="36">
        <v>7.01</v>
      </c>
      <c r="AB12" s="36">
        <v>6.82</v>
      </c>
      <c r="AC12" s="36">
        <v>1.44</v>
      </c>
      <c r="AD12" s="36">
        <v>1.62</v>
      </c>
      <c r="AE12" s="36">
        <v>1.59</v>
      </c>
      <c r="AF12" s="22">
        <v>0.63</v>
      </c>
      <c r="AG12" s="22">
        <v>0.79100000000000004</v>
      </c>
      <c r="AH12" s="22">
        <v>0.67200000000000004</v>
      </c>
      <c r="AI12" s="22">
        <v>0.92800000000000005</v>
      </c>
      <c r="AJ12" s="36">
        <v>1.081</v>
      </c>
      <c r="AK12" s="36">
        <v>1.03</v>
      </c>
      <c r="AL12" s="9">
        <v>1.02</v>
      </c>
      <c r="AM12" s="9">
        <v>1.24</v>
      </c>
      <c r="AN12" s="9">
        <v>1.0900000000000001</v>
      </c>
      <c r="AO12" s="9">
        <v>0.47799999999999998</v>
      </c>
      <c r="AP12" s="9">
        <v>0.55800000000000005</v>
      </c>
      <c r="AQ12" s="9">
        <v>0.51900000000000002</v>
      </c>
      <c r="AR12" s="9">
        <v>0.39400000000000002</v>
      </c>
      <c r="AS12" s="9">
        <v>0.45400000000000001</v>
      </c>
      <c r="AT12" s="9">
        <v>0.41899999999999998</v>
      </c>
      <c r="AU12" s="23">
        <v>1.2</v>
      </c>
      <c r="AV12" s="23">
        <v>1</v>
      </c>
      <c r="AW12" s="9">
        <v>1.1200000000000001</v>
      </c>
      <c r="AX12" s="9">
        <v>0.67200000000000004</v>
      </c>
      <c r="AY12" s="9">
        <v>0.61199999999999999</v>
      </c>
      <c r="AZ12" s="9">
        <v>0.68500000000000005</v>
      </c>
      <c r="BA12" s="9">
        <v>0.249</v>
      </c>
      <c r="BB12" s="9">
        <v>0.308</v>
      </c>
      <c r="BC12" s="9">
        <v>0.28699999999999998</v>
      </c>
      <c r="BD12" s="9">
        <v>2.52</v>
      </c>
      <c r="BE12" s="9">
        <v>2.34</v>
      </c>
      <c r="BF12" s="9">
        <v>2.2599999999999998</v>
      </c>
      <c r="BG12" s="9">
        <v>0.08</v>
      </c>
      <c r="BH12" s="9">
        <v>0.05</v>
      </c>
      <c r="BI12" s="9">
        <v>0.06</v>
      </c>
      <c r="BJ12" s="9">
        <v>0.12</v>
      </c>
      <c r="BK12" s="9">
        <v>0.09</v>
      </c>
      <c r="BL12" s="9">
        <v>0.03</v>
      </c>
      <c r="BM12" s="9">
        <v>0.04</v>
      </c>
      <c r="BN12" s="9">
        <v>7.0000000000000007E-2</v>
      </c>
      <c r="BO12" s="9">
        <v>0.04</v>
      </c>
      <c r="BP12" s="9">
        <v>0.05</v>
      </c>
      <c r="BQ12" s="9">
        <v>0.05</v>
      </c>
      <c r="BR12" s="9">
        <v>0.04</v>
      </c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</row>
    <row r="13" spans="1:153" ht="14.25">
      <c r="A13" s="21" t="s">
        <v>31</v>
      </c>
      <c r="B13" s="22">
        <v>0.61499999999999999</v>
      </c>
      <c r="C13" s="22">
        <v>0.51700000000000002</v>
      </c>
      <c r="D13" s="22">
        <v>0.54100000000000004</v>
      </c>
      <c r="E13" s="22">
        <v>0.31</v>
      </c>
      <c r="F13" s="22">
        <v>0.34300000000000003</v>
      </c>
      <c r="G13" s="22">
        <v>0.318</v>
      </c>
      <c r="H13" s="22">
        <v>0.37</v>
      </c>
      <c r="I13" s="22">
        <v>0.4</v>
      </c>
      <c r="J13" s="22">
        <v>0.39200000000000002</v>
      </c>
      <c r="K13" s="22">
        <v>0.36</v>
      </c>
      <c r="L13" s="22">
        <v>0.33200000000000002</v>
      </c>
      <c r="M13" s="22">
        <v>0.34100000000000003</v>
      </c>
      <c r="N13" s="22">
        <v>0.42899999999999999</v>
      </c>
      <c r="O13" s="22">
        <v>0.42599999999999999</v>
      </c>
      <c r="P13" s="22">
        <v>0.40899999999999997</v>
      </c>
      <c r="Q13" s="22">
        <v>8.4000000000000005E-2</v>
      </c>
      <c r="R13" s="22">
        <v>9.5000000000000001E-2</v>
      </c>
      <c r="S13" s="22">
        <v>9.1999999999999998E-2</v>
      </c>
      <c r="T13" s="22">
        <v>0.216</v>
      </c>
      <c r="U13" s="22">
        <v>0.222</v>
      </c>
      <c r="V13" s="22">
        <v>0.22700000000000001</v>
      </c>
      <c r="W13" s="22">
        <v>0.17399999999999999</v>
      </c>
      <c r="X13" s="22">
        <v>0.22900000000000001</v>
      </c>
      <c r="Y13" s="22">
        <v>0.20799999999999999</v>
      </c>
      <c r="Z13" s="36">
        <v>5.08</v>
      </c>
      <c r="AA13" s="36">
        <v>5.91</v>
      </c>
      <c r="AB13" s="36">
        <v>5.79</v>
      </c>
      <c r="AC13" s="22">
        <v>0.98599999999999999</v>
      </c>
      <c r="AD13" s="36">
        <v>1.19</v>
      </c>
      <c r="AE13" s="36">
        <v>1.1100000000000001</v>
      </c>
      <c r="AF13" s="22">
        <v>0.39300000000000002</v>
      </c>
      <c r="AG13" s="22">
        <v>0.49199999999999999</v>
      </c>
      <c r="AH13" s="22">
        <v>0.41099999999999998</v>
      </c>
      <c r="AI13" s="22">
        <v>0.73199999999999998</v>
      </c>
      <c r="AJ13" s="22">
        <v>0.88600000000000001</v>
      </c>
      <c r="AK13" s="22">
        <v>0.83799999999999997</v>
      </c>
      <c r="AL13" s="23">
        <v>1.006</v>
      </c>
      <c r="AM13" s="9">
        <v>1.17</v>
      </c>
      <c r="AN13" s="23">
        <v>1.101</v>
      </c>
      <c r="AO13" s="9">
        <v>0.495</v>
      </c>
      <c r="AP13" s="9">
        <v>0.59899999999999998</v>
      </c>
      <c r="AQ13" s="9">
        <v>0.54200000000000004</v>
      </c>
      <c r="AR13" s="9">
        <v>0.30299999999999999</v>
      </c>
      <c r="AS13" s="9">
        <v>0.316</v>
      </c>
      <c r="AT13" s="9">
        <v>0.311</v>
      </c>
      <c r="AU13" s="9">
        <v>1.37</v>
      </c>
      <c r="AV13" s="9">
        <v>1.1499999999999999</v>
      </c>
      <c r="AW13" s="9">
        <v>1.29</v>
      </c>
      <c r="AX13" s="9">
        <v>0.64100000000000001</v>
      </c>
      <c r="AY13" s="9">
        <v>0.60299999999999998</v>
      </c>
      <c r="AZ13" s="9">
        <v>0.66100000000000003</v>
      </c>
      <c r="BA13" s="9">
        <v>0.19500000000000001</v>
      </c>
      <c r="BB13" s="9">
        <v>0.24099999999999999</v>
      </c>
      <c r="BC13" s="9">
        <v>0.22800000000000001</v>
      </c>
      <c r="BD13" s="9">
        <v>2.21</v>
      </c>
      <c r="BE13" s="9">
        <v>2.04</v>
      </c>
      <c r="BF13" s="9">
        <v>1.97</v>
      </c>
      <c r="BG13" s="9">
        <v>0.28999999999999998</v>
      </c>
      <c r="BH13" s="9">
        <v>0.17</v>
      </c>
      <c r="BI13" s="9">
        <v>0.18</v>
      </c>
      <c r="BJ13" s="9">
        <v>0.44</v>
      </c>
      <c r="BK13" s="9">
        <v>0.41</v>
      </c>
      <c r="BL13" s="9">
        <v>0.13</v>
      </c>
      <c r="BM13" s="9">
        <v>0.11</v>
      </c>
      <c r="BN13" s="9">
        <v>0.27</v>
      </c>
      <c r="BO13" s="9">
        <v>0.11</v>
      </c>
      <c r="BP13" s="9">
        <v>0.23</v>
      </c>
      <c r="BQ13" s="9">
        <v>0.21</v>
      </c>
      <c r="BR13" s="9">
        <v>0.19</v>
      </c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</row>
    <row r="14" spans="1:153" ht="14.25">
      <c r="A14" s="21" t="s">
        <v>32</v>
      </c>
      <c r="B14" s="22">
        <v>9.4E-2</v>
      </c>
      <c r="C14" s="22">
        <v>7.6999999999999999E-2</v>
      </c>
      <c r="D14" s="22">
        <v>0.09</v>
      </c>
      <c r="E14" s="22">
        <v>4.3999999999999997E-2</v>
      </c>
      <c r="F14" s="22">
        <v>4.5999999999999999E-2</v>
      </c>
      <c r="G14" s="22">
        <v>4.1000000000000002E-2</v>
      </c>
      <c r="H14" s="22">
        <v>3.6999999999999998E-2</v>
      </c>
      <c r="I14" s="22">
        <v>3.3000000000000002E-2</v>
      </c>
      <c r="J14" s="22">
        <v>3.6999999999999998E-2</v>
      </c>
      <c r="K14" s="22">
        <v>4.1000000000000002E-2</v>
      </c>
      <c r="L14" s="22">
        <v>3.4000000000000002E-2</v>
      </c>
      <c r="M14" s="22">
        <v>3.5999999999999997E-2</v>
      </c>
      <c r="N14" s="22">
        <v>0.04</v>
      </c>
      <c r="O14" s="22">
        <v>3.9E-2</v>
      </c>
      <c r="P14" s="22">
        <v>3.9E-2</v>
      </c>
      <c r="Q14" s="22">
        <v>1.2999999999999999E-2</v>
      </c>
      <c r="R14" s="22">
        <v>1.4999999999999999E-2</v>
      </c>
      <c r="S14" s="22">
        <v>1.6E-2</v>
      </c>
      <c r="T14" s="22">
        <v>2.1000000000000001E-2</v>
      </c>
      <c r="U14" s="22">
        <v>2.1999999999999999E-2</v>
      </c>
      <c r="V14" s="22">
        <v>2.3E-2</v>
      </c>
      <c r="W14" s="22">
        <v>1.9E-2</v>
      </c>
      <c r="X14" s="22">
        <v>2.3E-2</v>
      </c>
      <c r="Y14" s="22">
        <v>0.02</v>
      </c>
      <c r="Z14" s="36">
        <v>1.34</v>
      </c>
      <c r="AA14" s="36">
        <v>1.53</v>
      </c>
      <c r="AB14" s="36">
        <v>1.48</v>
      </c>
      <c r="AC14" s="22">
        <v>8.1000000000000003E-2</v>
      </c>
      <c r="AD14" s="22">
        <v>8.6999999999999994E-2</v>
      </c>
      <c r="AE14" s="22">
        <v>8.5999999999999993E-2</v>
      </c>
      <c r="AF14" s="22">
        <v>2.1999999999999999E-2</v>
      </c>
      <c r="AG14" s="22">
        <v>2.9000000000000001E-2</v>
      </c>
      <c r="AH14" s="22">
        <v>2.3E-2</v>
      </c>
      <c r="AI14" s="22">
        <v>0.37</v>
      </c>
      <c r="AJ14" s="22">
        <v>0.38100000000000001</v>
      </c>
      <c r="AK14" s="22">
        <v>0.38500000000000001</v>
      </c>
      <c r="AL14" s="9">
        <v>0.20499999999999999</v>
      </c>
      <c r="AM14" s="9">
        <v>0.23499999999999999</v>
      </c>
      <c r="AN14" s="9">
        <v>0.216</v>
      </c>
      <c r="AO14" s="9">
        <v>5.8000000000000003E-2</v>
      </c>
      <c r="AP14" s="9">
        <v>6.9000000000000006E-2</v>
      </c>
      <c r="AQ14" s="9">
        <v>6.3E-2</v>
      </c>
      <c r="AR14" s="9">
        <v>2.8000000000000001E-2</v>
      </c>
      <c r="AS14" s="9">
        <v>2.9000000000000001E-2</v>
      </c>
      <c r="AT14" s="9">
        <v>3.1E-2</v>
      </c>
      <c r="AU14" s="9">
        <v>0.38700000000000001</v>
      </c>
      <c r="AV14" s="9">
        <v>0.33500000000000002</v>
      </c>
      <c r="AW14" s="9">
        <v>0.372</v>
      </c>
      <c r="AX14" s="9">
        <v>0.125</v>
      </c>
      <c r="AY14" s="9">
        <v>0.115</v>
      </c>
      <c r="AZ14" s="9">
        <v>0.129</v>
      </c>
      <c r="BA14" s="9">
        <v>3.1E-2</v>
      </c>
      <c r="BB14" s="9">
        <v>2.9000000000000001E-2</v>
      </c>
      <c r="BC14" s="9">
        <v>3.3000000000000002E-2</v>
      </c>
      <c r="BD14" s="9">
        <v>0.25600000000000001</v>
      </c>
      <c r="BE14" s="9">
        <v>0.216</v>
      </c>
      <c r="BF14" s="9">
        <v>0.20399999999999999</v>
      </c>
      <c r="BG14" s="9">
        <v>0.28999999999999998</v>
      </c>
      <c r="BH14" s="9">
        <v>0.18</v>
      </c>
      <c r="BI14" s="9">
        <v>0.17</v>
      </c>
      <c r="BJ14" s="9">
        <v>0.42</v>
      </c>
      <c r="BK14" s="9">
        <v>0.41</v>
      </c>
      <c r="BL14" s="9">
        <v>0.11</v>
      </c>
      <c r="BM14" s="9">
        <v>0.09</v>
      </c>
      <c r="BN14" s="9">
        <v>0.25</v>
      </c>
      <c r="BO14" s="9">
        <v>0.1</v>
      </c>
      <c r="BP14" s="9">
        <v>0.21</v>
      </c>
      <c r="BQ14" s="9">
        <v>0.19</v>
      </c>
      <c r="BR14" s="9">
        <v>0.17</v>
      </c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</row>
    <row r="15" spans="1:153" ht="14.25">
      <c r="A15" s="21" t="s">
        <v>33</v>
      </c>
      <c r="B15" s="22">
        <v>0.128</v>
      </c>
      <c r="C15" s="22">
        <v>0.108</v>
      </c>
      <c r="D15" s="22">
        <v>0.111</v>
      </c>
      <c r="E15" s="22">
        <v>6.0999999999999999E-2</v>
      </c>
      <c r="F15" s="22">
        <v>6.9000000000000006E-2</v>
      </c>
      <c r="G15" s="22">
        <v>0.06</v>
      </c>
      <c r="H15" s="22">
        <v>4.3999999999999997E-2</v>
      </c>
      <c r="I15" s="22">
        <v>4.4999999999999998E-2</v>
      </c>
      <c r="J15" s="22">
        <v>4.8000000000000001E-2</v>
      </c>
      <c r="K15" s="22">
        <v>5.5E-2</v>
      </c>
      <c r="L15" s="22">
        <v>4.8000000000000001E-2</v>
      </c>
      <c r="M15" s="22">
        <v>4.7E-2</v>
      </c>
      <c r="N15" s="22">
        <v>6.4000000000000001E-2</v>
      </c>
      <c r="O15" s="22">
        <v>6.5000000000000002E-2</v>
      </c>
      <c r="P15" s="22">
        <v>6.7000000000000004E-2</v>
      </c>
      <c r="Q15" s="22">
        <v>2.4E-2</v>
      </c>
      <c r="R15" s="22">
        <v>2.7E-2</v>
      </c>
      <c r="S15" s="22">
        <v>2.7E-2</v>
      </c>
      <c r="T15" s="22">
        <v>3.9E-2</v>
      </c>
      <c r="U15" s="22">
        <v>4.7E-2</v>
      </c>
      <c r="V15" s="22">
        <v>4.4999999999999998E-2</v>
      </c>
      <c r="W15" s="22">
        <v>0.03</v>
      </c>
      <c r="X15" s="22">
        <v>3.5999999999999997E-2</v>
      </c>
      <c r="Y15" s="22">
        <v>3.5000000000000003E-2</v>
      </c>
      <c r="Z15" s="36">
        <v>1.02</v>
      </c>
      <c r="AA15" s="36">
        <v>1.1599999999999999</v>
      </c>
      <c r="AB15" s="36">
        <v>1.1000000000000001</v>
      </c>
      <c r="AC15" s="22">
        <v>8.4000000000000005E-2</v>
      </c>
      <c r="AD15" s="22">
        <v>9.7000000000000003E-2</v>
      </c>
      <c r="AE15" s="22">
        <v>9.2999999999999999E-2</v>
      </c>
      <c r="AF15" s="22">
        <v>3.7999999999999999E-2</v>
      </c>
      <c r="AG15" s="22">
        <v>4.1000000000000002E-2</v>
      </c>
      <c r="AH15" s="22">
        <v>3.6999999999999998E-2</v>
      </c>
      <c r="AI15" s="22">
        <v>0.86799999999999999</v>
      </c>
      <c r="AJ15" s="22">
        <v>0.97299999999999998</v>
      </c>
      <c r="AK15" s="22">
        <v>0.96099999999999997</v>
      </c>
      <c r="AL15" s="9">
        <v>0.59799999999999998</v>
      </c>
      <c r="AM15" s="9">
        <v>0.71499999999999997</v>
      </c>
      <c r="AN15" s="10">
        <v>0.61399999999999999</v>
      </c>
      <c r="AO15" s="9">
        <v>0.108</v>
      </c>
      <c r="AP15" s="9">
        <v>0.124</v>
      </c>
      <c r="AQ15" s="10">
        <v>0.12</v>
      </c>
      <c r="AR15" s="9">
        <v>5.1999999999999998E-2</v>
      </c>
      <c r="AS15" s="9">
        <v>5.2999999999999999E-2</v>
      </c>
      <c r="AT15" s="9">
        <v>5.5E-2</v>
      </c>
      <c r="AU15" s="9">
        <v>0.89500000000000002</v>
      </c>
      <c r="AV15" s="9">
        <v>0.79900000000000004</v>
      </c>
      <c r="AW15" s="9">
        <v>0.86299999999999999</v>
      </c>
      <c r="AX15" s="9">
        <v>0.378</v>
      </c>
      <c r="AY15" s="9">
        <v>0.35799999999999998</v>
      </c>
      <c r="AZ15" s="9">
        <v>0.375</v>
      </c>
      <c r="BA15" s="9">
        <v>6.9000000000000006E-2</v>
      </c>
      <c r="BB15" s="9">
        <v>7.8E-2</v>
      </c>
      <c r="BC15" s="10">
        <v>0.08</v>
      </c>
      <c r="BD15" s="9">
        <v>0.56399999999999995</v>
      </c>
      <c r="BE15" s="9">
        <v>0.495</v>
      </c>
      <c r="BF15" s="9">
        <v>0.47899999999999998</v>
      </c>
      <c r="BG15" s="9">
        <v>0.05</v>
      </c>
      <c r="BH15" s="9">
        <v>0.02</v>
      </c>
      <c r="BI15" s="9">
        <v>0.02</v>
      </c>
      <c r="BJ15" s="9">
        <v>0.06</v>
      </c>
      <c r="BK15" s="9">
        <v>0.06</v>
      </c>
      <c r="BL15" s="9">
        <v>0.01</v>
      </c>
      <c r="BM15" s="9">
        <v>0.01</v>
      </c>
      <c r="BN15" s="9">
        <v>0.03</v>
      </c>
      <c r="BO15" s="9">
        <v>0.01</v>
      </c>
      <c r="BP15" s="9">
        <v>0.02</v>
      </c>
      <c r="BQ15" s="9">
        <v>0.02</v>
      </c>
      <c r="BR15" s="9">
        <v>0.01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</row>
    <row r="16" spans="1:153" ht="14.25">
      <c r="A16" s="21" t="s">
        <v>34</v>
      </c>
      <c r="B16" s="22">
        <v>7.5999999999999998E-2</v>
      </c>
      <c r="C16" s="22">
        <v>6.4000000000000001E-2</v>
      </c>
      <c r="D16" s="22">
        <v>7.2999999999999995E-2</v>
      </c>
      <c r="E16" s="22">
        <v>4.3999999999999997E-2</v>
      </c>
      <c r="F16" s="22">
        <v>4.2999999999999997E-2</v>
      </c>
      <c r="G16" s="22">
        <v>4.4999999999999998E-2</v>
      </c>
      <c r="H16" s="22">
        <v>3.5999999999999997E-2</v>
      </c>
      <c r="I16" s="22">
        <v>2.8000000000000001E-2</v>
      </c>
      <c r="J16" s="22">
        <v>3.5000000000000003E-2</v>
      </c>
      <c r="K16" s="22">
        <v>3.4000000000000002E-2</v>
      </c>
      <c r="L16" s="22">
        <v>0.03</v>
      </c>
      <c r="M16" s="22">
        <v>2.8000000000000001E-2</v>
      </c>
      <c r="N16" s="22">
        <v>3.4000000000000002E-2</v>
      </c>
      <c r="O16" s="22">
        <v>0.03</v>
      </c>
      <c r="P16" s="22">
        <v>0.03</v>
      </c>
      <c r="Q16" s="22">
        <v>0.03</v>
      </c>
      <c r="R16" s="22">
        <v>2.4E-2</v>
      </c>
      <c r="S16" s="22">
        <v>2.9000000000000001E-2</v>
      </c>
      <c r="T16" s="22">
        <v>2.1000000000000001E-2</v>
      </c>
      <c r="U16" s="22">
        <v>1.7999999999999999E-2</v>
      </c>
      <c r="V16" s="22">
        <v>2.3E-2</v>
      </c>
      <c r="W16" s="22">
        <v>1.6E-2</v>
      </c>
      <c r="X16" s="22">
        <v>1.9E-2</v>
      </c>
      <c r="Y16" s="22">
        <v>1.7000000000000001E-2</v>
      </c>
      <c r="Z16" s="22">
        <v>0.875</v>
      </c>
      <c r="AA16" s="22">
        <v>0.97199999999999998</v>
      </c>
      <c r="AB16" s="22">
        <v>0.97299999999999998</v>
      </c>
      <c r="AC16" s="22">
        <v>5.0999999999999997E-2</v>
      </c>
      <c r="AD16" s="22">
        <v>5.6000000000000001E-2</v>
      </c>
      <c r="AE16" s="22">
        <v>5.5E-2</v>
      </c>
      <c r="AF16" s="22">
        <v>1.7000000000000001E-2</v>
      </c>
      <c r="AG16" s="22">
        <v>1.4E-2</v>
      </c>
      <c r="AH16" s="22">
        <v>1.4999999999999999E-2</v>
      </c>
      <c r="AI16" s="22">
        <v>0.28599999999999998</v>
      </c>
      <c r="AJ16" s="22">
        <v>0.309</v>
      </c>
      <c r="AK16" s="22">
        <v>0.3</v>
      </c>
      <c r="AL16" s="9">
        <v>0.151</v>
      </c>
      <c r="AM16" s="9">
        <v>0.17799999999999999</v>
      </c>
      <c r="AN16" s="10">
        <v>0.16</v>
      </c>
      <c r="AO16" s="9">
        <v>0.02</v>
      </c>
      <c r="AP16" s="9">
        <v>2.4E-2</v>
      </c>
      <c r="AQ16" s="9">
        <v>2.4E-2</v>
      </c>
      <c r="AR16" s="9">
        <v>1.7000000000000001E-2</v>
      </c>
      <c r="AS16" s="9">
        <v>2.1000000000000001E-2</v>
      </c>
      <c r="AT16" s="9">
        <v>2.3E-2</v>
      </c>
      <c r="AU16" s="9">
        <v>0.27300000000000002</v>
      </c>
      <c r="AV16" s="9">
        <v>0.21099999999999999</v>
      </c>
      <c r="AW16" s="9">
        <v>0.252</v>
      </c>
      <c r="AX16" s="9">
        <v>7.1999999999999995E-2</v>
      </c>
      <c r="AY16" s="9">
        <v>7.2999999999999995E-2</v>
      </c>
      <c r="AZ16" s="9">
        <v>7.4999999999999997E-2</v>
      </c>
      <c r="BA16" s="9">
        <v>2.1999999999999999E-2</v>
      </c>
      <c r="BB16" s="9">
        <v>1.7999999999999999E-2</v>
      </c>
      <c r="BC16" s="9">
        <v>2.1999999999999999E-2</v>
      </c>
      <c r="BD16" s="9">
        <v>0.106</v>
      </c>
      <c r="BE16" s="9">
        <v>9.0999999999999998E-2</v>
      </c>
      <c r="BF16" s="9">
        <v>9.2999999999999999E-2</v>
      </c>
      <c r="BG16" s="9">
        <v>0.06</v>
      </c>
      <c r="BH16" s="9">
        <v>0.03</v>
      </c>
      <c r="BI16" s="9">
        <v>0.03</v>
      </c>
      <c r="BJ16" s="9">
        <v>0.08</v>
      </c>
      <c r="BK16" s="9">
        <v>7.0000000000000007E-2</v>
      </c>
      <c r="BL16" s="9">
        <v>0.02</v>
      </c>
      <c r="BM16" s="9">
        <v>0.02</v>
      </c>
      <c r="BN16" s="9">
        <v>0.04</v>
      </c>
      <c r="BO16" s="9">
        <v>0.01</v>
      </c>
      <c r="BP16" s="9">
        <v>0.02</v>
      </c>
      <c r="BQ16" s="9">
        <v>0.02</v>
      </c>
      <c r="BR16" s="9">
        <v>0.02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</row>
    <row r="17" spans="1:153" ht="14.25">
      <c r="A17" s="21" t="s">
        <v>35</v>
      </c>
      <c r="B17" s="22">
        <v>0.06</v>
      </c>
      <c r="C17" s="22">
        <v>0.05</v>
      </c>
      <c r="D17" s="22">
        <v>5.8000000000000003E-2</v>
      </c>
      <c r="E17" s="22">
        <v>0.04</v>
      </c>
      <c r="F17" s="22">
        <v>4.5999999999999999E-2</v>
      </c>
      <c r="G17" s="22">
        <v>4.3999999999999997E-2</v>
      </c>
      <c r="H17" s="22">
        <v>3.5999999999999997E-2</v>
      </c>
      <c r="I17" s="22">
        <v>0.03</v>
      </c>
      <c r="J17" s="22">
        <v>3.4000000000000002E-2</v>
      </c>
      <c r="K17" s="22">
        <v>2.8000000000000001E-2</v>
      </c>
      <c r="L17" s="22">
        <v>2.3E-2</v>
      </c>
      <c r="M17" s="22">
        <v>2.4E-2</v>
      </c>
      <c r="N17" s="22">
        <v>2.1999999999999999E-2</v>
      </c>
      <c r="O17" s="22">
        <v>1.7000000000000001E-2</v>
      </c>
      <c r="P17" s="22">
        <v>1.6E-2</v>
      </c>
      <c r="Q17" s="22">
        <v>1.4999999999999999E-2</v>
      </c>
      <c r="R17" s="22">
        <v>1.4E-2</v>
      </c>
      <c r="S17" s="22">
        <v>1.7000000000000001E-2</v>
      </c>
      <c r="T17" s="22">
        <v>1.4E-2</v>
      </c>
      <c r="U17" s="22">
        <v>1.0999999999999999E-2</v>
      </c>
      <c r="V17" s="22">
        <v>1.4E-2</v>
      </c>
      <c r="W17" s="22">
        <v>1.4999999999999999E-2</v>
      </c>
      <c r="X17" s="22">
        <v>1.7000000000000001E-2</v>
      </c>
      <c r="Y17" s="22">
        <v>1.6E-2</v>
      </c>
      <c r="Z17" s="22">
        <v>0.81399999999999995</v>
      </c>
      <c r="AA17" s="22">
        <v>0.92</v>
      </c>
      <c r="AB17" s="22">
        <v>0.88600000000000001</v>
      </c>
      <c r="AC17" s="22">
        <v>6.7000000000000004E-2</v>
      </c>
      <c r="AD17" s="22">
        <v>0.08</v>
      </c>
      <c r="AE17" s="22">
        <v>7.0999999999999994E-2</v>
      </c>
      <c r="AF17" s="22">
        <v>1.7000000000000001E-2</v>
      </c>
      <c r="AG17" s="22">
        <v>1.7000000000000001E-2</v>
      </c>
      <c r="AH17" s="22">
        <v>1.4E-2</v>
      </c>
      <c r="AI17" s="22">
        <v>0.20200000000000001</v>
      </c>
      <c r="AJ17" s="22">
        <v>0.23799999999999999</v>
      </c>
      <c r="AK17" s="22">
        <v>0.23499999999999999</v>
      </c>
      <c r="AL17" s="9">
        <v>9.9000000000000005E-2</v>
      </c>
      <c r="AM17" s="9">
        <v>0.11600000000000001</v>
      </c>
      <c r="AN17" s="9">
        <v>0.105</v>
      </c>
      <c r="AO17" s="9">
        <v>1.4E-2</v>
      </c>
      <c r="AP17" s="9">
        <v>1.9E-2</v>
      </c>
      <c r="AQ17" s="9">
        <v>1.7000000000000001E-2</v>
      </c>
      <c r="AR17" s="9">
        <v>1.4E-2</v>
      </c>
      <c r="AS17" s="9">
        <v>1.9E-2</v>
      </c>
      <c r="AT17" s="9">
        <v>1.9E-2</v>
      </c>
      <c r="AU17" s="9">
        <v>0.157</v>
      </c>
      <c r="AV17" s="9">
        <v>0.13100000000000001</v>
      </c>
      <c r="AW17" s="10">
        <v>0.15</v>
      </c>
      <c r="AX17" s="9">
        <v>6.3E-2</v>
      </c>
      <c r="AY17" s="10">
        <v>0.06</v>
      </c>
      <c r="AZ17" s="9">
        <v>6.5000000000000002E-2</v>
      </c>
      <c r="BA17" s="9">
        <v>1.6E-2</v>
      </c>
      <c r="BB17" s="9">
        <v>1.2999999999999999E-2</v>
      </c>
      <c r="BC17" s="9">
        <v>1.7000000000000001E-2</v>
      </c>
      <c r="BD17" s="9">
        <v>8.3000000000000004E-2</v>
      </c>
      <c r="BE17" s="9">
        <v>7.4999999999999997E-2</v>
      </c>
      <c r="BF17" s="9">
        <v>7.5999999999999998E-2</v>
      </c>
      <c r="BG17" s="9">
        <v>0.04</v>
      </c>
      <c r="BH17" s="9">
        <v>0.02</v>
      </c>
      <c r="BI17" s="9">
        <v>0.02</v>
      </c>
      <c r="BJ17" s="9">
        <v>0.04</v>
      </c>
      <c r="BK17" s="9">
        <v>0.05</v>
      </c>
      <c r="BL17" s="9">
        <v>0.01</v>
      </c>
      <c r="BM17" s="9">
        <v>0.01</v>
      </c>
      <c r="BN17" s="9">
        <v>0.03</v>
      </c>
      <c r="BO17" s="9">
        <v>0.01</v>
      </c>
      <c r="BP17" s="9">
        <v>0.01</v>
      </c>
      <c r="BQ17" s="9">
        <v>0.02</v>
      </c>
      <c r="BR17" s="9">
        <v>0.01</v>
      </c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</row>
    <row r="18" spans="1:153" ht="14.25">
      <c r="A18" s="21" t="s">
        <v>36</v>
      </c>
      <c r="B18" s="22">
        <v>0.11</v>
      </c>
      <c r="C18" s="22">
        <v>8.1000000000000003E-2</v>
      </c>
      <c r="D18" s="22">
        <v>8.7999999999999995E-2</v>
      </c>
      <c r="E18" s="22">
        <v>6.2E-2</v>
      </c>
      <c r="F18" s="22">
        <v>6.4000000000000001E-2</v>
      </c>
      <c r="G18" s="22">
        <v>0.06</v>
      </c>
      <c r="H18" s="22">
        <v>0.05</v>
      </c>
      <c r="I18" s="22">
        <v>4.1000000000000002E-2</v>
      </c>
      <c r="J18" s="22">
        <v>5.3999999999999999E-2</v>
      </c>
      <c r="K18" s="22">
        <v>4.9000000000000002E-2</v>
      </c>
      <c r="L18" s="22">
        <v>4.3999999999999997E-2</v>
      </c>
      <c r="M18" s="22">
        <v>4.5999999999999999E-2</v>
      </c>
      <c r="N18" s="22">
        <v>3.5999999999999997E-2</v>
      </c>
      <c r="O18" s="22">
        <v>0.03</v>
      </c>
      <c r="P18" s="22">
        <v>3.2000000000000001E-2</v>
      </c>
      <c r="Q18" s="22">
        <v>0.02</v>
      </c>
      <c r="R18" s="22">
        <v>2.3E-2</v>
      </c>
      <c r="S18" s="22">
        <v>2.3E-2</v>
      </c>
      <c r="T18" s="22">
        <v>1.4E-2</v>
      </c>
      <c r="U18" s="22">
        <v>1.2999999999999999E-2</v>
      </c>
      <c r="V18" s="22">
        <v>1.4999999999999999E-2</v>
      </c>
      <c r="W18" s="22">
        <v>2.5999999999999999E-2</v>
      </c>
      <c r="X18" s="22">
        <v>3.3000000000000002E-2</v>
      </c>
      <c r="Y18" s="22">
        <v>0.03</v>
      </c>
      <c r="Z18" s="36">
        <v>1.4</v>
      </c>
      <c r="AA18" s="36">
        <v>1.69</v>
      </c>
      <c r="AB18" s="36">
        <v>1.61</v>
      </c>
      <c r="AC18" s="22">
        <v>7.8E-2</v>
      </c>
      <c r="AD18" s="22">
        <v>9.6000000000000002E-2</v>
      </c>
      <c r="AE18" s="22">
        <v>8.8999999999999996E-2</v>
      </c>
      <c r="AF18" s="22">
        <v>1.2999999999999999E-2</v>
      </c>
      <c r="AG18" s="22">
        <v>1.4999999999999999E-2</v>
      </c>
      <c r="AH18" s="22">
        <v>1.2E-2</v>
      </c>
      <c r="AI18" s="22">
        <v>0.53500000000000003</v>
      </c>
      <c r="AJ18" s="22">
        <v>0.64900000000000002</v>
      </c>
      <c r="AK18" s="22">
        <v>0.61799999999999999</v>
      </c>
      <c r="AL18" s="9">
        <v>0.23400000000000001</v>
      </c>
      <c r="AM18" s="9">
        <v>0.27700000000000002</v>
      </c>
      <c r="AN18" s="10">
        <v>0.25</v>
      </c>
      <c r="AO18" s="9">
        <v>1.2999999999999999E-2</v>
      </c>
      <c r="AP18" s="9">
        <v>1.7000000000000001E-2</v>
      </c>
      <c r="AQ18" s="9">
        <v>1.4E-2</v>
      </c>
      <c r="AR18" s="9">
        <v>1.2999999999999999E-2</v>
      </c>
      <c r="AS18" s="10">
        <v>0.01</v>
      </c>
      <c r="AT18" s="9">
        <v>1.2999999999999999E-2</v>
      </c>
      <c r="AU18" s="9">
        <v>0.47299999999999998</v>
      </c>
      <c r="AV18" s="9">
        <v>0.38700000000000001</v>
      </c>
      <c r="AW18" s="9">
        <v>0.45100000000000001</v>
      </c>
      <c r="AX18" s="9">
        <v>0.10299999999999999</v>
      </c>
      <c r="AY18" s="9">
        <v>9.4E-2</v>
      </c>
      <c r="AZ18" s="9">
        <v>0.106</v>
      </c>
      <c r="BA18" s="9">
        <v>1.2999999999999999E-2</v>
      </c>
      <c r="BB18" s="9">
        <v>1.4E-2</v>
      </c>
      <c r="BC18" s="9">
        <v>1.4999999999999999E-2</v>
      </c>
      <c r="BD18" s="9">
        <v>7.9000000000000001E-2</v>
      </c>
      <c r="BE18" s="10">
        <v>7.0000000000000007E-2</v>
      </c>
      <c r="BF18" s="9">
        <v>7.3999999999999996E-2</v>
      </c>
      <c r="BG18" s="9">
        <v>0.02</v>
      </c>
      <c r="BH18" s="9">
        <v>0.01</v>
      </c>
      <c r="BI18" s="9" t="s">
        <v>286</v>
      </c>
      <c r="BJ18" s="9">
        <v>0.02</v>
      </c>
      <c r="BK18" s="9">
        <v>0.02</v>
      </c>
      <c r="BL18" s="9" t="s">
        <v>286</v>
      </c>
      <c r="BM18" s="9" t="s">
        <v>286</v>
      </c>
      <c r="BN18" s="9" t="s">
        <v>286</v>
      </c>
      <c r="BO18" s="9" t="s">
        <v>286</v>
      </c>
      <c r="BP18" s="9" t="s">
        <v>286</v>
      </c>
      <c r="BQ18" s="9" t="s">
        <v>286</v>
      </c>
      <c r="BR18" s="9" t="s">
        <v>286</v>
      </c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</row>
    <row r="19" spans="1:153" ht="14.25">
      <c r="A19" s="21" t="s">
        <v>37</v>
      </c>
      <c r="B19" s="22">
        <v>6.5000000000000002E-2</v>
      </c>
      <c r="C19" s="22">
        <v>5.3999999999999999E-2</v>
      </c>
      <c r="D19" s="22">
        <v>5.3999999999999999E-2</v>
      </c>
      <c r="E19" s="22">
        <v>2.5999999999999999E-2</v>
      </c>
      <c r="F19" s="22">
        <v>2.9000000000000001E-2</v>
      </c>
      <c r="G19" s="22">
        <v>2.4E-2</v>
      </c>
      <c r="H19" s="22">
        <v>2.4E-2</v>
      </c>
      <c r="I19" s="22">
        <v>1.7999999999999999E-2</v>
      </c>
      <c r="J19" s="22">
        <v>2.5000000000000001E-2</v>
      </c>
      <c r="K19" s="22">
        <v>1.4999999999999999E-2</v>
      </c>
      <c r="L19" s="22">
        <v>1.2E-2</v>
      </c>
      <c r="M19" s="22">
        <v>1.4E-2</v>
      </c>
      <c r="N19" s="22">
        <v>8.9999999999999993E-3</v>
      </c>
      <c r="O19" s="22">
        <v>7.0000000000000001E-3</v>
      </c>
      <c r="P19" s="22">
        <v>7.0000000000000001E-3</v>
      </c>
      <c r="Q19" s="22">
        <v>2.1999999999999999E-2</v>
      </c>
      <c r="R19" s="22">
        <v>2.5999999999999999E-2</v>
      </c>
      <c r="S19" s="22">
        <v>2.7E-2</v>
      </c>
      <c r="T19" s="22">
        <v>8.0000000000000002E-3</v>
      </c>
      <c r="U19" s="22">
        <v>6.0000000000000001E-3</v>
      </c>
      <c r="V19" s="22">
        <v>8.0000000000000002E-3</v>
      </c>
      <c r="W19" s="22">
        <v>1.7999999999999999E-2</v>
      </c>
      <c r="X19" s="22">
        <v>2.1999999999999999E-2</v>
      </c>
      <c r="Y19" s="22">
        <v>2.1999999999999999E-2</v>
      </c>
      <c r="Z19" s="22">
        <v>0.72399999999999998</v>
      </c>
      <c r="AA19" s="22">
        <v>0.83</v>
      </c>
      <c r="AB19" s="22">
        <v>0.79800000000000004</v>
      </c>
      <c r="AC19" s="22">
        <v>2.4E-2</v>
      </c>
      <c r="AD19" s="22">
        <v>3.3000000000000002E-2</v>
      </c>
      <c r="AE19" s="22">
        <v>0.03</v>
      </c>
      <c r="AF19" s="22">
        <v>1.4E-2</v>
      </c>
      <c r="AG19" s="22">
        <v>1.2999999999999999E-2</v>
      </c>
      <c r="AH19" s="22">
        <v>1.2999999999999999E-2</v>
      </c>
      <c r="AI19" s="22">
        <v>0.27700000000000002</v>
      </c>
      <c r="AJ19" s="22">
        <v>0.32700000000000001</v>
      </c>
      <c r="AK19" s="22">
        <v>0.309</v>
      </c>
      <c r="AL19" s="9">
        <v>0.14599999999999999</v>
      </c>
      <c r="AM19" s="9">
        <v>0.17299999999999999</v>
      </c>
      <c r="AN19" s="9">
        <v>0.154</v>
      </c>
      <c r="AO19" s="9">
        <v>6.0000000000000001E-3</v>
      </c>
      <c r="AP19" s="9">
        <v>8.0000000000000002E-3</v>
      </c>
      <c r="AQ19" s="9">
        <v>8.0000000000000002E-3</v>
      </c>
      <c r="AR19" s="9">
        <v>3.0000000000000001E-3</v>
      </c>
      <c r="AS19" s="9">
        <v>3.0000000000000001E-3</v>
      </c>
      <c r="AT19" s="9">
        <v>4.0000000000000001E-3</v>
      </c>
      <c r="AU19" s="9">
        <v>0.23499999999999999</v>
      </c>
      <c r="AV19" s="9">
        <v>0.19700000000000001</v>
      </c>
      <c r="AW19" s="9">
        <v>0.223</v>
      </c>
      <c r="AX19" s="9">
        <v>4.8000000000000001E-2</v>
      </c>
      <c r="AY19" s="9">
        <v>4.7E-2</v>
      </c>
      <c r="AZ19" s="10">
        <v>0.05</v>
      </c>
      <c r="BA19" s="9">
        <v>3.0000000000000001E-3</v>
      </c>
      <c r="BB19" s="9">
        <v>5.0000000000000001E-3</v>
      </c>
      <c r="BC19" s="9">
        <v>6.0000000000000001E-3</v>
      </c>
      <c r="BD19" s="9">
        <v>1.7000000000000001E-2</v>
      </c>
      <c r="BE19" s="9">
        <v>1.4E-2</v>
      </c>
      <c r="BF19" s="9">
        <v>1.4999999999999999E-2</v>
      </c>
      <c r="BG19" s="9">
        <v>0.05</v>
      </c>
      <c r="BH19" s="9">
        <v>0.02</v>
      </c>
      <c r="BI19" s="9">
        <v>0.02</v>
      </c>
      <c r="BJ19" s="9">
        <v>0.06</v>
      </c>
      <c r="BK19" s="9">
        <v>0.06</v>
      </c>
      <c r="BL19" s="9">
        <v>0.01</v>
      </c>
      <c r="BM19" s="9" t="s">
        <v>286</v>
      </c>
      <c r="BN19" s="9">
        <v>0.02</v>
      </c>
      <c r="BO19" s="9" t="s">
        <v>286</v>
      </c>
      <c r="BP19" s="9">
        <v>0.01</v>
      </c>
      <c r="BQ19" s="9">
        <v>0.01</v>
      </c>
      <c r="BR19" s="9" t="s">
        <v>286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</row>
    <row r="20" spans="1:153" ht="14.25">
      <c r="A20" s="21" t="s">
        <v>38</v>
      </c>
      <c r="B20" s="22">
        <v>5.5E-2</v>
      </c>
      <c r="C20" s="22">
        <v>4.5999999999999999E-2</v>
      </c>
      <c r="D20" s="22">
        <v>4.9000000000000002E-2</v>
      </c>
      <c r="E20" s="22">
        <v>1.7999999999999999E-2</v>
      </c>
      <c r="F20" s="22">
        <v>2.4E-2</v>
      </c>
      <c r="G20" s="22">
        <v>1.7999999999999999E-2</v>
      </c>
      <c r="H20" s="22">
        <v>0.02</v>
      </c>
      <c r="I20" s="22">
        <v>1.7000000000000001E-2</v>
      </c>
      <c r="J20" s="22">
        <v>2.1999999999999999E-2</v>
      </c>
      <c r="K20" s="22">
        <v>1.2999999999999999E-2</v>
      </c>
      <c r="L20" s="22">
        <v>1.0999999999999999E-2</v>
      </c>
      <c r="M20" s="22">
        <v>1.0999999999999999E-2</v>
      </c>
      <c r="N20" s="22">
        <v>8.0000000000000002E-3</v>
      </c>
      <c r="O20" s="22">
        <v>5.0000000000000001E-3</v>
      </c>
      <c r="P20" s="22">
        <v>6.0000000000000001E-3</v>
      </c>
      <c r="Q20" s="22">
        <v>1.7000000000000001E-2</v>
      </c>
      <c r="R20" s="22">
        <v>0.02</v>
      </c>
      <c r="S20" s="22">
        <v>2.1999999999999999E-2</v>
      </c>
      <c r="T20" s="22">
        <v>7.0000000000000001E-3</v>
      </c>
      <c r="U20" s="22">
        <v>5.0000000000000001E-3</v>
      </c>
      <c r="V20" s="22">
        <v>6.0000000000000001E-3</v>
      </c>
      <c r="W20" s="22">
        <v>1.6E-2</v>
      </c>
      <c r="X20" s="22">
        <v>2.1000000000000001E-2</v>
      </c>
      <c r="Y20" s="22">
        <v>1.9E-2</v>
      </c>
      <c r="Z20" s="22">
        <v>0.53900000000000003</v>
      </c>
      <c r="AA20" s="22">
        <v>0.61</v>
      </c>
      <c r="AB20" s="22">
        <v>0.58599999999999997</v>
      </c>
      <c r="AC20" s="22">
        <v>0.02</v>
      </c>
      <c r="AD20" s="22">
        <v>2.1999999999999999E-2</v>
      </c>
      <c r="AE20" s="22">
        <v>2.1999999999999999E-2</v>
      </c>
      <c r="AF20" s="22">
        <v>1.4E-2</v>
      </c>
      <c r="AG20" s="22">
        <v>1.0999999999999999E-2</v>
      </c>
      <c r="AH20" s="22">
        <v>1.2E-2</v>
      </c>
      <c r="AI20" s="22">
        <v>0.24099999999999999</v>
      </c>
      <c r="AJ20" s="22">
        <v>0.28100000000000003</v>
      </c>
      <c r="AK20" s="22">
        <v>0.27300000000000002</v>
      </c>
      <c r="AL20" s="9">
        <v>0.129</v>
      </c>
      <c r="AM20" s="9">
        <v>0.158</v>
      </c>
      <c r="AN20" s="9">
        <v>0.13600000000000001</v>
      </c>
      <c r="AO20" s="9">
        <v>4.0000000000000001E-3</v>
      </c>
      <c r="AP20" s="9">
        <v>4.0000000000000001E-3</v>
      </c>
      <c r="AQ20" s="9">
        <v>5.0000000000000001E-3</v>
      </c>
      <c r="AR20" s="9" t="s">
        <v>230</v>
      </c>
      <c r="AS20" s="9" t="s">
        <v>230</v>
      </c>
      <c r="AT20" s="9" t="s">
        <v>230</v>
      </c>
      <c r="AU20" s="9">
        <v>0.218</v>
      </c>
      <c r="AV20" s="9">
        <v>0.17699999999999999</v>
      </c>
      <c r="AW20" s="9">
        <v>0.20399999999999999</v>
      </c>
      <c r="AX20" s="9">
        <v>3.5999999999999997E-2</v>
      </c>
      <c r="AY20" s="9">
        <v>3.5999999999999997E-2</v>
      </c>
      <c r="AZ20" s="9">
        <v>3.7999999999999999E-2</v>
      </c>
      <c r="BA20" s="9">
        <v>3.0000000000000001E-3</v>
      </c>
      <c r="BB20" s="9">
        <v>3.0000000000000001E-3</v>
      </c>
      <c r="BC20" s="9">
        <v>4.0000000000000001E-3</v>
      </c>
      <c r="BD20" s="9">
        <v>1.0999999999999999E-2</v>
      </c>
      <c r="BE20" s="9">
        <v>8.0000000000000002E-3</v>
      </c>
      <c r="BF20" s="9">
        <v>8.0000000000000002E-3</v>
      </c>
      <c r="BG20" s="9">
        <v>0.03</v>
      </c>
      <c r="BH20" s="9">
        <v>0.01</v>
      </c>
      <c r="BI20" s="9">
        <v>0.01</v>
      </c>
      <c r="BJ20" s="9">
        <v>0.04</v>
      </c>
      <c r="BK20" s="9">
        <v>0.04</v>
      </c>
      <c r="BL20" s="9" t="s">
        <v>286</v>
      </c>
      <c r="BM20" s="9" t="s">
        <v>286</v>
      </c>
      <c r="BN20" s="9">
        <v>0.02</v>
      </c>
      <c r="BO20" s="9" t="s">
        <v>286</v>
      </c>
      <c r="BP20" s="9" t="s">
        <v>286</v>
      </c>
      <c r="BQ20" s="9">
        <v>0.01</v>
      </c>
      <c r="BR20" s="9" t="s">
        <v>286</v>
      </c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</row>
    <row r="21" spans="1:153" s="8" customFormat="1" ht="14.25">
      <c r="A21" s="21" t="s">
        <v>238</v>
      </c>
      <c r="B21" s="22">
        <v>1.2999999999999999E-2</v>
      </c>
      <c r="C21" s="22">
        <v>0.01</v>
      </c>
      <c r="D21" s="22">
        <v>1.2E-2</v>
      </c>
      <c r="E21" s="22">
        <v>7.0000000000000001E-3</v>
      </c>
      <c r="F21" s="22">
        <v>8.0000000000000002E-3</v>
      </c>
      <c r="G21" s="22">
        <v>8.0000000000000002E-3</v>
      </c>
      <c r="H21" s="22">
        <v>7.0000000000000001E-3</v>
      </c>
      <c r="I21" s="22">
        <v>6.0000000000000001E-3</v>
      </c>
      <c r="J21" s="22">
        <v>8.0000000000000002E-3</v>
      </c>
      <c r="K21" s="22">
        <v>6.0000000000000001E-3</v>
      </c>
      <c r="L21" s="22">
        <v>5.0000000000000001E-3</v>
      </c>
      <c r="M21" s="22">
        <v>6.0000000000000001E-3</v>
      </c>
      <c r="N21" s="22" t="s">
        <v>230</v>
      </c>
      <c r="O21" s="22" t="s">
        <v>230</v>
      </c>
      <c r="P21" s="22" t="s">
        <v>222</v>
      </c>
      <c r="Q21" s="22" t="s">
        <v>231</v>
      </c>
      <c r="R21" s="22" t="s">
        <v>229</v>
      </c>
      <c r="S21" s="22" t="s">
        <v>229</v>
      </c>
      <c r="T21" s="22" t="s">
        <v>229</v>
      </c>
      <c r="U21" s="22" t="s">
        <v>229</v>
      </c>
      <c r="V21" s="22" t="s">
        <v>229</v>
      </c>
      <c r="W21" s="22">
        <v>3.0000000000000001E-3</v>
      </c>
      <c r="X21" s="22">
        <v>4.0000000000000001E-3</v>
      </c>
      <c r="Y21" s="22">
        <v>4.0000000000000001E-3</v>
      </c>
      <c r="Z21" s="22">
        <v>0.158</v>
      </c>
      <c r="AA21" s="22">
        <v>0.17899999999999999</v>
      </c>
      <c r="AB21" s="22">
        <v>0.17199999999999999</v>
      </c>
      <c r="AC21" s="22">
        <v>7.0000000000000001E-3</v>
      </c>
      <c r="AD21" s="22">
        <v>8.9999999999999993E-3</v>
      </c>
      <c r="AE21" s="22">
        <v>8.9999999999999993E-3</v>
      </c>
      <c r="AF21" s="22" t="s">
        <v>229</v>
      </c>
      <c r="AG21" s="22" t="s">
        <v>229</v>
      </c>
      <c r="AH21" s="22" t="s">
        <v>229</v>
      </c>
      <c r="AI21" s="22">
        <v>8.8999999999999996E-2</v>
      </c>
      <c r="AJ21" s="22">
        <v>0.10199999999999999</v>
      </c>
      <c r="AK21" s="22">
        <v>9.1999999999999998E-2</v>
      </c>
      <c r="AL21" s="9">
        <v>4.2000000000000003E-2</v>
      </c>
      <c r="AM21" s="9">
        <v>4.8000000000000001E-2</v>
      </c>
      <c r="AN21" s="9">
        <v>4.5999999999999999E-2</v>
      </c>
      <c r="AO21" s="9" t="s">
        <v>230</v>
      </c>
      <c r="AP21" s="9" t="s">
        <v>230</v>
      </c>
      <c r="AQ21" s="9" t="s">
        <v>230</v>
      </c>
      <c r="AR21" s="9" t="s">
        <v>222</v>
      </c>
      <c r="AS21" s="9" t="s">
        <v>222</v>
      </c>
      <c r="AT21" s="9" t="s">
        <v>222</v>
      </c>
      <c r="AU21" s="9">
        <v>8.2000000000000003E-2</v>
      </c>
      <c r="AV21" s="9">
        <v>6.7000000000000004E-2</v>
      </c>
      <c r="AW21" s="9">
        <v>7.0999999999999994E-2</v>
      </c>
      <c r="AX21" s="9">
        <v>1.2999999999999999E-2</v>
      </c>
      <c r="AY21" s="9">
        <v>1.4E-2</v>
      </c>
      <c r="AZ21" s="9">
        <v>1.4999999999999999E-2</v>
      </c>
      <c r="BA21" s="9">
        <v>2E-3</v>
      </c>
      <c r="BB21" s="9" t="s">
        <v>230</v>
      </c>
      <c r="BC21" s="9">
        <v>3.0000000000000001E-3</v>
      </c>
      <c r="BD21" s="10">
        <v>0.01</v>
      </c>
      <c r="BE21" s="9">
        <v>8.0000000000000002E-3</v>
      </c>
      <c r="BF21" s="9">
        <v>6.0000000000000001E-3</v>
      </c>
      <c r="BG21" s="9">
        <v>0.03</v>
      </c>
      <c r="BH21" s="9">
        <v>0.01</v>
      </c>
      <c r="BI21" s="9">
        <v>0.01</v>
      </c>
      <c r="BJ21" s="9">
        <v>0.04</v>
      </c>
      <c r="BK21" s="9">
        <v>0.04</v>
      </c>
      <c r="BL21" s="9" t="s">
        <v>286</v>
      </c>
      <c r="BM21" s="9" t="s">
        <v>286</v>
      </c>
      <c r="BN21" s="9">
        <v>0.02</v>
      </c>
      <c r="BO21" s="9" t="s">
        <v>286</v>
      </c>
      <c r="BP21" s="9" t="s">
        <v>286</v>
      </c>
      <c r="BQ21" s="9" t="s">
        <v>286</v>
      </c>
      <c r="BR21" s="9" t="s">
        <v>286</v>
      </c>
    </row>
    <row r="22" spans="1:153" s="8" customFormat="1" ht="15">
      <c r="A22" s="63" t="s">
        <v>275</v>
      </c>
      <c r="B22" s="43">
        <f>SUM(B6:B21)</f>
        <v>15.647</v>
      </c>
      <c r="C22" s="43">
        <f t="shared" ref="C22:BF22" si="0">SUM(C6:C21)</f>
        <v>12.646000000000001</v>
      </c>
      <c r="D22" s="43">
        <f t="shared" si="0"/>
        <v>14.031999999999998</v>
      </c>
      <c r="E22" s="43">
        <f t="shared" si="0"/>
        <v>4.847999999999999</v>
      </c>
      <c r="F22" s="43">
        <f t="shared" si="0"/>
        <v>5.0230000000000006</v>
      </c>
      <c r="G22" s="43">
        <f t="shared" si="0"/>
        <v>5.1479999999999988</v>
      </c>
      <c r="H22" s="43">
        <f t="shared" si="0"/>
        <v>6.7679999999999971</v>
      </c>
      <c r="I22" s="43">
        <f t="shared" si="0"/>
        <v>7.0740000000000007</v>
      </c>
      <c r="J22" s="43">
        <f t="shared" si="0"/>
        <v>7.4290000000000012</v>
      </c>
      <c r="K22" s="43">
        <f t="shared" si="0"/>
        <v>9.8400000000000016</v>
      </c>
      <c r="L22" s="43">
        <f t="shared" si="0"/>
        <v>8.8560000000000016</v>
      </c>
      <c r="M22" s="43">
        <f t="shared" si="0"/>
        <v>8.6989999999999981</v>
      </c>
      <c r="N22" s="43">
        <f t="shared" si="0"/>
        <v>7.1150000000000002</v>
      </c>
      <c r="O22" s="43">
        <f t="shared" si="0"/>
        <v>6.5469999999999997</v>
      </c>
      <c r="P22" s="43">
        <f t="shared" si="0"/>
        <v>6.3850000000000007</v>
      </c>
      <c r="Q22" s="43">
        <f t="shared" si="0"/>
        <v>3.3419999999999996</v>
      </c>
      <c r="R22" s="43">
        <f t="shared" si="0"/>
        <v>3.3540000000000001</v>
      </c>
      <c r="S22" s="43">
        <f t="shared" si="0"/>
        <v>3.4419999999999997</v>
      </c>
      <c r="T22" s="43">
        <f t="shared" si="0"/>
        <v>2.661</v>
      </c>
      <c r="U22" s="43">
        <f t="shared" si="0"/>
        <v>2.5499999999999989</v>
      </c>
      <c r="V22" s="43">
        <f t="shared" si="0"/>
        <v>2.746</v>
      </c>
      <c r="W22" s="43">
        <f t="shared" si="0"/>
        <v>2.274</v>
      </c>
      <c r="X22" s="43">
        <f t="shared" si="0"/>
        <v>2.7749999999999999</v>
      </c>
      <c r="Y22" s="43">
        <f t="shared" si="0"/>
        <v>2.5950000000000002</v>
      </c>
      <c r="Z22" s="43">
        <f t="shared" si="0"/>
        <v>107.81000000000002</v>
      </c>
      <c r="AA22" s="43">
        <f t="shared" si="0"/>
        <v>126.34899999999999</v>
      </c>
      <c r="AB22" s="43">
        <f t="shared" si="0"/>
        <v>119.41499999999998</v>
      </c>
      <c r="AC22" s="43">
        <f t="shared" si="0"/>
        <v>19.16</v>
      </c>
      <c r="AD22" s="43">
        <f t="shared" si="0"/>
        <v>23.076000000000004</v>
      </c>
      <c r="AE22" s="43">
        <f t="shared" si="0"/>
        <v>22.185999999999996</v>
      </c>
      <c r="AF22" s="43">
        <f t="shared" si="0"/>
        <v>4.5400000000000018</v>
      </c>
      <c r="AG22" s="43">
        <f t="shared" si="0"/>
        <v>5.745000000000001</v>
      </c>
      <c r="AH22" s="43">
        <f t="shared" si="0"/>
        <v>4.8349999999999982</v>
      </c>
      <c r="AI22" s="43">
        <f t="shared" si="0"/>
        <v>16.530999999999999</v>
      </c>
      <c r="AJ22" s="43">
        <f t="shared" si="0"/>
        <v>18.966999999999999</v>
      </c>
      <c r="AK22" s="43">
        <f t="shared" si="0"/>
        <v>18.268999999999998</v>
      </c>
      <c r="AL22" s="43">
        <f t="shared" si="0"/>
        <v>20.492000000000004</v>
      </c>
      <c r="AM22" s="43">
        <f t="shared" si="0"/>
        <v>24.030999999999999</v>
      </c>
      <c r="AN22" s="43">
        <f t="shared" si="0"/>
        <v>21.445999999999998</v>
      </c>
      <c r="AO22" s="43">
        <f t="shared" si="0"/>
        <v>6.7299999999999986</v>
      </c>
      <c r="AP22" s="43">
        <f t="shared" si="0"/>
        <v>7.0549999999999997</v>
      </c>
      <c r="AQ22" s="43">
        <f t="shared" si="0"/>
        <v>7.0790000000000006</v>
      </c>
      <c r="AR22" s="43">
        <f t="shared" si="0"/>
        <v>3.714</v>
      </c>
      <c r="AS22" s="43">
        <f t="shared" si="0"/>
        <v>3.6230000000000002</v>
      </c>
      <c r="AT22" s="43">
        <f t="shared" si="0"/>
        <v>3.7250000000000005</v>
      </c>
      <c r="AU22" s="43">
        <f t="shared" si="0"/>
        <v>39.666000000000004</v>
      </c>
      <c r="AV22" s="43">
        <f t="shared" si="0"/>
        <v>34.285000000000004</v>
      </c>
      <c r="AW22" s="43">
        <f t="shared" si="0"/>
        <v>36.574999999999996</v>
      </c>
      <c r="AX22" s="43">
        <f t="shared" si="0"/>
        <v>22.644999999999996</v>
      </c>
      <c r="AY22" s="43">
        <f t="shared" si="0"/>
        <v>22.273</v>
      </c>
      <c r="AZ22" s="43">
        <f t="shared" si="0"/>
        <v>23.639000000000003</v>
      </c>
      <c r="BA22" s="43">
        <f t="shared" si="0"/>
        <v>5.2479999999999993</v>
      </c>
      <c r="BB22" s="43">
        <f t="shared" si="0"/>
        <v>6.4130000000000003</v>
      </c>
      <c r="BC22" s="43">
        <f t="shared" si="0"/>
        <v>6.160000000000001</v>
      </c>
      <c r="BD22" s="43">
        <f t="shared" si="0"/>
        <v>22.988</v>
      </c>
      <c r="BE22" s="43">
        <f t="shared" si="0"/>
        <v>23.329000000000001</v>
      </c>
      <c r="BF22" s="43">
        <f t="shared" si="0"/>
        <v>21.424000000000003</v>
      </c>
      <c r="BG22" s="9" t="s">
        <v>286</v>
      </c>
      <c r="BH22" s="9" t="s">
        <v>286</v>
      </c>
      <c r="BI22" s="9" t="s">
        <v>286</v>
      </c>
      <c r="BJ22" s="9" t="s">
        <v>286</v>
      </c>
      <c r="BK22" s="9" t="s">
        <v>286</v>
      </c>
      <c r="BL22" s="9" t="s">
        <v>286</v>
      </c>
      <c r="BM22" s="9" t="s">
        <v>286</v>
      </c>
      <c r="BN22" s="9" t="s">
        <v>286</v>
      </c>
      <c r="BO22" s="9" t="s">
        <v>286</v>
      </c>
      <c r="BP22" s="9" t="s">
        <v>286</v>
      </c>
      <c r="BQ22" s="9" t="s">
        <v>286</v>
      </c>
      <c r="BR22" s="9" t="s">
        <v>286</v>
      </c>
    </row>
    <row r="23" spans="1:153" s="3" customFormat="1">
      <c r="A23" s="1"/>
      <c r="C23" s="103"/>
      <c r="AY23" s="2"/>
      <c r="AZ23" s="2"/>
    </row>
    <row r="24" spans="1:153" s="3" customFormat="1">
      <c r="A24" s="1" t="s">
        <v>17</v>
      </c>
      <c r="K24" s="15" t="s">
        <v>239</v>
      </c>
      <c r="N24" s="15" t="s">
        <v>239</v>
      </c>
      <c r="AI24" s="15" t="s">
        <v>239</v>
      </c>
      <c r="AJ24" s="2"/>
      <c r="AK24" s="2"/>
      <c r="AL24" s="15" t="s">
        <v>239</v>
      </c>
      <c r="AM24" s="2"/>
      <c r="AN24" s="2"/>
      <c r="AO24" s="15" t="s">
        <v>239</v>
      </c>
      <c r="AP24" s="2"/>
      <c r="AQ24" s="2"/>
      <c r="AR24" s="15" t="s">
        <v>239</v>
      </c>
      <c r="AS24" s="2"/>
      <c r="AT24" s="2"/>
      <c r="AU24" s="15" t="s">
        <v>239</v>
      </c>
      <c r="AV24" s="2"/>
      <c r="AW24" s="2"/>
      <c r="AX24" s="15" t="s">
        <v>239</v>
      </c>
      <c r="AY24" s="2"/>
      <c r="AZ24" s="2"/>
      <c r="BA24" s="15" t="s">
        <v>239</v>
      </c>
      <c r="BB24" s="2"/>
      <c r="BC24" s="2"/>
      <c r="BD24" s="15" t="s">
        <v>239</v>
      </c>
    </row>
    <row r="25" spans="1:153" ht="14.25">
      <c r="A25" s="24" t="s">
        <v>0</v>
      </c>
      <c r="B25" s="4"/>
      <c r="C25" s="4"/>
      <c r="D25" s="4"/>
      <c r="E25" s="4"/>
      <c r="F25" s="4"/>
      <c r="G25" s="4"/>
      <c r="H25" s="4"/>
      <c r="I25" s="4"/>
      <c r="J25" s="4"/>
      <c r="K25" s="25" t="s">
        <v>236</v>
      </c>
      <c r="L25" s="2">
        <f>IF(ISNUMBER(K25),1,0)</f>
        <v>0</v>
      </c>
      <c r="N25" s="26" t="s">
        <v>236</v>
      </c>
      <c r="O25" s="2">
        <f>IF(ISNUMBER(N25),1,0)</f>
        <v>0</v>
      </c>
      <c r="AI25" s="25" t="s">
        <v>236</v>
      </c>
      <c r="AJ25" s="2">
        <f>IF(ISNUMBER(AI25),1,0)</f>
        <v>0</v>
      </c>
      <c r="AL25" s="25" t="s">
        <v>236</v>
      </c>
      <c r="AM25" s="2">
        <f>IF(ISNUMBER(AL25),1,0)</f>
        <v>0</v>
      </c>
      <c r="AO25" s="25" t="s">
        <v>236</v>
      </c>
      <c r="AP25" s="2">
        <f>IF(ISNUMBER(AO25),1,0)</f>
        <v>0</v>
      </c>
      <c r="AR25" s="25" t="s">
        <v>236</v>
      </c>
      <c r="AS25" s="2">
        <f>IF(ISNUMBER(AR25),1,0)</f>
        <v>0</v>
      </c>
      <c r="AU25" s="25" t="s">
        <v>236</v>
      </c>
      <c r="AV25" s="2">
        <f>IF(ISNUMBER(AU25),1,0)</f>
        <v>0</v>
      </c>
      <c r="AX25" s="25" t="s">
        <v>236</v>
      </c>
      <c r="AY25" s="2">
        <f>IF(ISNUMBER(AX25),1,0)</f>
        <v>0</v>
      </c>
      <c r="BA25" s="25" t="s">
        <v>236</v>
      </c>
      <c r="BB25" s="2">
        <f>IF(ISNUMBER(BA25),1,0)</f>
        <v>0</v>
      </c>
      <c r="BD25" s="25" t="s">
        <v>236</v>
      </c>
      <c r="BE25" s="2">
        <f>IF(ISNUMBER(BD25),1,0)</f>
        <v>0</v>
      </c>
    </row>
    <row r="26" spans="1:153" ht="14.25">
      <c r="A26" s="27" t="s">
        <v>1</v>
      </c>
      <c r="B26" s="4"/>
      <c r="C26" s="4"/>
      <c r="D26" s="4"/>
      <c r="E26" s="4"/>
      <c r="F26" s="4"/>
      <c r="G26" s="4"/>
      <c r="H26" s="4"/>
      <c r="I26" s="4"/>
      <c r="J26" s="4"/>
      <c r="K26" s="25" t="s">
        <v>236</v>
      </c>
      <c r="L26" s="2">
        <f t="shared" ref="L26:L42" si="1">IF(ISNUMBER(K26),1,0)</f>
        <v>0</v>
      </c>
      <c r="N26" s="25" t="s">
        <v>236</v>
      </c>
      <c r="O26" s="2">
        <f t="shared" ref="O26:O42" si="2">IF(ISNUMBER(N26),1,0)</f>
        <v>0</v>
      </c>
      <c r="AI26" s="25" t="s">
        <v>236</v>
      </c>
      <c r="AJ26" s="2">
        <f t="shared" ref="AJ26:AJ42" si="3">IF(ISNUMBER(AI26),1,0)</f>
        <v>0</v>
      </c>
      <c r="AL26" s="25" t="s">
        <v>236</v>
      </c>
      <c r="AM26" s="2">
        <f t="shared" ref="AM26:AM42" si="4">IF(ISNUMBER(AL26),1,0)</f>
        <v>0</v>
      </c>
      <c r="AO26" s="25" t="s">
        <v>236</v>
      </c>
      <c r="AP26" s="2">
        <f t="shared" ref="AP26:AP42" si="5">IF(ISNUMBER(AO26),1,0)</f>
        <v>0</v>
      </c>
      <c r="AR26" s="25" t="s">
        <v>236</v>
      </c>
      <c r="AS26" s="2">
        <f t="shared" ref="AS26:AS42" si="6">IF(ISNUMBER(AR26),1,0)</f>
        <v>0</v>
      </c>
      <c r="AU26" s="25" t="s">
        <v>236</v>
      </c>
      <c r="AV26" s="2">
        <f t="shared" ref="AV26:AV42" si="7">IF(ISNUMBER(AU26),1,0)</f>
        <v>0</v>
      </c>
      <c r="AX26" s="25" t="s">
        <v>236</v>
      </c>
      <c r="AY26" s="2">
        <f t="shared" ref="AY26:AY42" si="8">IF(ISNUMBER(AX26),1,0)</f>
        <v>0</v>
      </c>
      <c r="BA26" s="25" t="s">
        <v>236</v>
      </c>
      <c r="BB26" s="2">
        <f t="shared" ref="BB26:BB42" si="9">IF(ISNUMBER(BA26),1,0)</f>
        <v>0</v>
      </c>
      <c r="BD26" s="25" t="s">
        <v>236</v>
      </c>
      <c r="BE26" s="2">
        <f t="shared" ref="BE26:BE42" si="10">IF(ISNUMBER(BD26),1,0)</f>
        <v>0</v>
      </c>
    </row>
    <row r="27" spans="1:153" ht="14.25">
      <c r="A27" s="27" t="s">
        <v>2</v>
      </c>
      <c r="B27" s="4"/>
      <c r="C27" s="4"/>
      <c r="D27" s="4"/>
      <c r="E27" s="4"/>
      <c r="F27" s="4"/>
      <c r="G27" s="4"/>
      <c r="H27" s="4"/>
      <c r="I27" s="4"/>
      <c r="J27" s="4"/>
      <c r="K27" s="25" t="s">
        <v>236</v>
      </c>
      <c r="L27" s="2">
        <f t="shared" si="1"/>
        <v>0</v>
      </c>
      <c r="N27" s="25" t="s">
        <v>236</v>
      </c>
      <c r="O27" s="2">
        <f t="shared" si="2"/>
        <v>0</v>
      </c>
      <c r="AI27" s="25" t="s">
        <v>232</v>
      </c>
      <c r="AJ27" s="2">
        <f t="shared" si="3"/>
        <v>0</v>
      </c>
      <c r="AL27" s="25" t="s">
        <v>246</v>
      </c>
      <c r="AM27" s="2">
        <f t="shared" si="4"/>
        <v>0</v>
      </c>
      <c r="AO27" s="25" t="s">
        <v>233</v>
      </c>
      <c r="AP27" s="2">
        <f t="shared" si="5"/>
        <v>0</v>
      </c>
      <c r="AR27" s="25" t="s">
        <v>233</v>
      </c>
      <c r="AS27" s="2">
        <f t="shared" si="6"/>
        <v>0</v>
      </c>
      <c r="AU27" s="25" t="s">
        <v>233</v>
      </c>
      <c r="AV27" s="2">
        <f t="shared" si="7"/>
        <v>0</v>
      </c>
      <c r="AX27" s="25" t="s">
        <v>234</v>
      </c>
      <c r="AY27" s="2">
        <f t="shared" si="8"/>
        <v>0</v>
      </c>
      <c r="BA27" s="25" t="s">
        <v>236</v>
      </c>
      <c r="BB27" s="2">
        <f t="shared" si="9"/>
        <v>0</v>
      </c>
      <c r="BD27" s="25" t="s">
        <v>246</v>
      </c>
      <c r="BE27" s="2">
        <f t="shared" si="10"/>
        <v>0</v>
      </c>
    </row>
    <row r="28" spans="1:153" ht="14.25">
      <c r="A28" s="27" t="s">
        <v>3</v>
      </c>
      <c r="B28" s="4"/>
      <c r="C28" s="4"/>
      <c r="D28" s="4"/>
      <c r="E28" s="4"/>
      <c r="F28" s="4"/>
      <c r="G28" s="4"/>
      <c r="H28" s="4"/>
      <c r="I28" s="4"/>
      <c r="J28" s="4"/>
      <c r="K28" s="25" t="s">
        <v>236</v>
      </c>
      <c r="L28" s="2">
        <f t="shared" si="1"/>
        <v>0</v>
      </c>
      <c r="N28" s="25" t="s">
        <v>236</v>
      </c>
      <c r="O28" s="2">
        <f t="shared" si="2"/>
        <v>0</v>
      </c>
      <c r="AI28" s="25" t="s">
        <v>233</v>
      </c>
      <c r="AJ28" s="2">
        <f t="shared" si="3"/>
        <v>0</v>
      </c>
      <c r="AL28" s="25" t="s">
        <v>236</v>
      </c>
      <c r="AM28" s="2">
        <f t="shared" si="4"/>
        <v>0</v>
      </c>
      <c r="AO28" s="25" t="s">
        <v>236</v>
      </c>
      <c r="AP28" s="2">
        <f t="shared" si="5"/>
        <v>0</v>
      </c>
      <c r="AR28" s="25" t="s">
        <v>236</v>
      </c>
      <c r="AS28" s="2">
        <f t="shared" si="6"/>
        <v>0</v>
      </c>
      <c r="AU28" s="25" t="s">
        <v>236</v>
      </c>
      <c r="AV28" s="2">
        <f t="shared" si="7"/>
        <v>0</v>
      </c>
      <c r="AX28" s="25" t="s">
        <v>236</v>
      </c>
      <c r="AY28" s="2">
        <f t="shared" si="8"/>
        <v>0</v>
      </c>
      <c r="BA28" s="25" t="s">
        <v>236</v>
      </c>
      <c r="BB28" s="2">
        <f t="shared" si="9"/>
        <v>0</v>
      </c>
      <c r="BD28" s="25" t="s">
        <v>233</v>
      </c>
      <c r="BE28" s="2">
        <f t="shared" si="10"/>
        <v>0</v>
      </c>
    </row>
    <row r="29" spans="1:153" ht="14.25">
      <c r="A29" s="27" t="s">
        <v>4</v>
      </c>
      <c r="B29" s="4"/>
      <c r="C29" s="4"/>
      <c r="D29" s="4"/>
      <c r="E29" s="4"/>
      <c r="F29" s="4"/>
      <c r="G29" s="4"/>
      <c r="H29" s="4"/>
      <c r="I29" s="4"/>
      <c r="J29" s="4"/>
      <c r="K29" s="25" t="s">
        <v>236</v>
      </c>
      <c r="L29" s="2">
        <f t="shared" si="1"/>
        <v>0</v>
      </c>
      <c r="N29" s="25" t="s">
        <v>236</v>
      </c>
      <c r="O29" s="2">
        <f t="shared" si="2"/>
        <v>0</v>
      </c>
      <c r="AI29" s="25" t="s">
        <v>236</v>
      </c>
      <c r="AJ29" s="2">
        <f t="shared" si="3"/>
        <v>0</v>
      </c>
      <c r="AL29" s="25" t="s">
        <v>236</v>
      </c>
      <c r="AM29" s="2">
        <f t="shared" si="4"/>
        <v>0</v>
      </c>
      <c r="AO29" s="25" t="s">
        <v>236</v>
      </c>
      <c r="AP29" s="2">
        <f t="shared" si="5"/>
        <v>0</v>
      </c>
      <c r="AR29" s="25" t="s">
        <v>236</v>
      </c>
      <c r="AS29" s="2">
        <f t="shared" si="6"/>
        <v>0</v>
      </c>
      <c r="AU29" s="25" t="s">
        <v>236</v>
      </c>
      <c r="AV29" s="2">
        <f t="shared" si="7"/>
        <v>0</v>
      </c>
      <c r="AX29" s="25" t="s">
        <v>236</v>
      </c>
      <c r="AY29" s="2">
        <f t="shared" si="8"/>
        <v>0</v>
      </c>
      <c r="BA29" s="25" t="s">
        <v>236</v>
      </c>
      <c r="BB29" s="2">
        <f t="shared" si="9"/>
        <v>0</v>
      </c>
      <c r="BD29" s="25" t="s">
        <v>245</v>
      </c>
      <c r="BE29" s="2">
        <f t="shared" si="10"/>
        <v>0</v>
      </c>
    </row>
    <row r="30" spans="1:153" ht="14.25">
      <c r="A30" s="27" t="s">
        <v>5</v>
      </c>
      <c r="B30" s="4"/>
      <c r="C30" s="4"/>
      <c r="D30" s="4"/>
      <c r="E30" s="4"/>
      <c r="F30" s="4"/>
      <c r="G30" s="4"/>
      <c r="H30" s="4"/>
      <c r="I30" s="4"/>
      <c r="J30" s="4"/>
      <c r="K30" s="28">
        <v>1.32</v>
      </c>
      <c r="L30" s="2">
        <f t="shared" si="1"/>
        <v>1</v>
      </c>
      <c r="N30" s="29">
        <v>0.3</v>
      </c>
      <c r="O30" s="2">
        <f t="shared" si="2"/>
        <v>1</v>
      </c>
      <c r="AI30" s="25">
        <v>0.55000000000000004</v>
      </c>
      <c r="AJ30" s="2">
        <f t="shared" si="3"/>
        <v>1</v>
      </c>
      <c r="AL30" s="25">
        <v>0.44</v>
      </c>
      <c r="AM30" s="2">
        <f t="shared" si="4"/>
        <v>1</v>
      </c>
      <c r="AO30" s="25">
        <v>0.37</v>
      </c>
      <c r="AP30" s="2">
        <f t="shared" si="5"/>
        <v>1</v>
      </c>
      <c r="AR30" s="25">
        <v>0.17</v>
      </c>
      <c r="AS30" s="2">
        <f t="shared" si="6"/>
        <v>1</v>
      </c>
      <c r="AU30" s="25">
        <v>0.99</v>
      </c>
      <c r="AV30" s="2">
        <f t="shared" si="7"/>
        <v>1</v>
      </c>
      <c r="AX30" s="29">
        <v>0.6</v>
      </c>
      <c r="AY30" s="2">
        <f t="shared" si="8"/>
        <v>1</v>
      </c>
      <c r="BA30" s="25">
        <v>0.49</v>
      </c>
      <c r="BB30" s="2">
        <f t="shared" si="9"/>
        <v>1</v>
      </c>
      <c r="BD30" s="25">
        <v>0.78</v>
      </c>
      <c r="BE30" s="2">
        <f t="shared" si="10"/>
        <v>1</v>
      </c>
    </row>
    <row r="31" spans="1:153" ht="14.25">
      <c r="A31" s="30" t="s">
        <v>6</v>
      </c>
      <c r="B31" s="4"/>
      <c r="C31" s="4"/>
      <c r="D31" s="4"/>
      <c r="E31" s="4"/>
      <c r="F31" s="4"/>
      <c r="G31" s="4"/>
      <c r="H31" s="4"/>
      <c r="I31" s="4"/>
      <c r="J31" s="4"/>
      <c r="K31" s="28">
        <v>6.9</v>
      </c>
      <c r="L31" s="2">
        <f t="shared" si="1"/>
        <v>1</v>
      </c>
      <c r="N31" s="25" t="s">
        <v>247</v>
      </c>
      <c r="O31" s="2">
        <f t="shared" si="2"/>
        <v>0</v>
      </c>
      <c r="AI31" s="25">
        <v>2.04</v>
      </c>
      <c r="AJ31" s="2">
        <f t="shared" si="3"/>
        <v>1</v>
      </c>
      <c r="AL31" s="25">
        <v>0.99</v>
      </c>
      <c r="AM31" s="2">
        <f t="shared" si="4"/>
        <v>1</v>
      </c>
      <c r="AO31" s="25">
        <v>1.66</v>
      </c>
      <c r="AP31" s="2">
        <f t="shared" si="5"/>
        <v>1</v>
      </c>
      <c r="AR31" s="25">
        <v>0.27</v>
      </c>
      <c r="AS31" s="2">
        <f t="shared" si="6"/>
        <v>1</v>
      </c>
      <c r="AU31" s="25">
        <v>1.19</v>
      </c>
      <c r="AV31" s="2">
        <f t="shared" si="7"/>
        <v>1</v>
      </c>
      <c r="AX31" s="25">
        <v>1.59</v>
      </c>
      <c r="AY31" s="2">
        <f t="shared" si="8"/>
        <v>1</v>
      </c>
      <c r="BA31" s="25">
        <v>1.99</v>
      </c>
      <c r="BB31" s="2">
        <f t="shared" si="9"/>
        <v>1</v>
      </c>
      <c r="BD31" s="25">
        <v>1.26</v>
      </c>
      <c r="BE31" s="2">
        <f t="shared" si="10"/>
        <v>1</v>
      </c>
    </row>
    <row r="32" spans="1:153" ht="14.25">
      <c r="A32" s="30"/>
      <c r="B32" s="4"/>
      <c r="C32" s="4"/>
      <c r="D32" s="4"/>
      <c r="E32" s="4"/>
      <c r="F32" s="4"/>
      <c r="G32" s="4"/>
      <c r="H32" s="4"/>
      <c r="I32" s="4"/>
      <c r="J32" s="4"/>
      <c r="K32" s="31"/>
      <c r="L32" s="2">
        <f t="shared" si="1"/>
        <v>0</v>
      </c>
      <c r="N32" s="25"/>
      <c r="O32" s="2">
        <f t="shared" si="2"/>
        <v>0</v>
      </c>
      <c r="AI32" s="25"/>
      <c r="AJ32" s="2">
        <f t="shared" si="3"/>
        <v>0</v>
      </c>
      <c r="AL32" s="25"/>
      <c r="AM32" s="2">
        <f t="shared" si="4"/>
        <v>0</v>
      </c>
      <c r="AO32" s="25"/>
      <c r="AP32" s="2">
        <f t="shared" si="5"/>
        <v>0</v>
      </c>
      <c r="AR32" s="25"/>
      <c r="AS32" s="2">
        <f t="shared" si="6"/>
        <v>0</v>
      </c>
      <c r="AU32" s="25"/>
      <c r="AV32" s="2">
        <f t="shared" si="7"/>
        <v>0</v>
      </c>
      <c r="AX32" s="25"/>
      <c r="AY32" s="2">
        <f t="shared" si="8"/>
        <v>0</v>
      </c>
      <c r="BA32" s="25"/>
      <c r="BB32" s="2">
        <f t="shared" si="9"/>
        <v>0</v>
      </c>
      <c r="BD32" s="25"/>
      <c r="BE32" s="2">
        <f t="shared" si="10"/>
        <v>0</v>
      </c>
    </row>
    <row r="33" spans="1:57" ht="14.25">
      <c r="A33" s="27" t="s">
        <v>7</v>
      </c>
      <c r="B33" s="4"/>
      <c r="C33" s="4"/>
      <c r="D33" s="4"/>
      <c r="E33" s="4"/>
      <c r="F33" s="4"/>
      <c r="G33" s="4"/>
      <c r="H33" s="4"/>
      <c r="I33" s="4"/>
      <c r="J33" s="4"/>
      <c r="K33" s="38">
        <v>0.3</v>
      </c>
      <c r="L33" s="2">
        <f t="shared" si="1"/>
        <v>1</v>
      </c>
      <c r="N33" s="25" t="s">
        <v>236</v>
      </c>
      <c r="O33" s="2">
        <f t="shared" si="2"/>
        <v>0</v>
      </c>
      <c r="AI33" s="25" t="s">
        <v>236</v>
      </c>
      <c r="AJ33" s="2">
        <f t="shared" si="3"/>
        <v>0</v>
      </c>
      <c r="AL33" s="25" t="s">
        <v>236</v>
      </c>
      <c r="AM33" s="2">
        <f t="shared" si="4"/>
        <v>0</v>
      </c>
      <c r="AO33" s="25" t="s">
        <v>236</v>
      </c>
      <c r="AP33" s="2">
        <f t="shared" si="5"/>
        <v>0</v>
      </c>
      <c r="AR33" s="25" t="s">
        <v>236</v>
      </c>
      <c r="AS33" s="2">
        <f t="shared" si="6"/>
        <v>0</v>
      </c>
      <c r="AU33" s="25">
        <v>0.11</v>
      </c>
      <c r="AV33" s="2">
        <f t="shared" si="7"/>
        <v>1</v>
      </c>
      <c r="AX33" s="25">
        <v>0.12</v>
      </c>
      <c r="AY33" s="2">
        <f t="shared" si="8"/>
        <v>1</v>
      </c>
      <c r="BA33" s="25">
        <v>0.18</v>
      </c>
      <c r="BB33" s="2">
        <f t="shared" si="9"/>
        <v>1</v>
      </c>
      <c r="BD33" s="25">
        <v>0.21</v>
      </c>
      <c r="BE33" s="2">
        <f t="shared" si="10"/>
        <v>1</v>
      </c>
    </row>
    <row r="34" spans="1:57" ht="14.25">
      <c r="A34" s="27" t="s">
        <v>8</v>
      </c>
      <c r="B34" s="4"/>
      <c r="C34" s="4"/>
      <c r="D34" s="4"/>
      <c r="E34" s="4"/>
      <c r="F34" s="4"/>
      <c r="G34" s="4"/>
      <c r="H34" s="4"/>
      <c r="I34" s="4"/>
      <c r="J34" s="4"/>
      <c r="K34" s="25" t="s">
        <v>236</v>
      </c>
      <c r="L34" s="2">
        <f t="shared" si="1"/>
        <v>0</v>
      </c>
      <c r="N34" s="25" t="s">
        <v>236</v>
      </c>
      <c r="O34" s="2">
        <f t="shared" si="2"/>
        <v>0</v>
      </c>
      <c r="AI34" s="25" t="s">
        <v>236</v>
      </c>
      <c r="AJ34" s="2">
        <f t="shared" si="3"/>
        <v>0</v>
      </c>
      <c r="AL34" s="25" t="s">
        <v>236</v>
      </c>
      <c r="AM34" s="2">
        <f t="shared" si="4"/>
        <v>0</v>
      </c>
      <c r="AO34" s="25" t="s">
        <v>236</v>
      </c>
      <c r="AP34" s="2">
        <f t="shared" si="5"/>
        <v>0</v>
      </c>
      <c r="AR34" s="25" t="s">
        <v>236</v>
      </c>
      <c r="AS34" s="2">
        <f t="shared" si="6"/>
        <v>0</v>
      </c>
      <c r="AU34" s="25" t="s">
        <v>236</v>
      </c>
      <c r="AV34" s="2">
        <f t="shared" si="7"/>
        <v>0</v>
      </c>
      <c r="AX34" s="25" t="s">
        <v>233</v>
      </c>
      <c r="AY34" s="2">
        <f t="shared" si="8"/>
        <v>0</v>
      </c>
      <c r="BA34" s="25" t="s">
        <v>236</v>
      </c>
      <c r="BB34" s="2">
        <f t="shared" si="9"/>
        <v>0</v>
      </c>
      <c r="BD34" s="25" t="s">
        <v>236</v>
      </c>
      <c r="BE34" s="2">
        <f t="shared" si="10"/>
        <v>0</v>
      </c>
    </row>
    <row r="35" spans="1:57" ht="14.25">
      <c r="A35" s="27" t="s">
        <v>9</v>
      </c>
      <c r="B35" s="4"/>
      <c r="C35" s="4"/>
      <c r="D35" s="4"/>
      <c r="E35" s="4"/>
      <c r="F35" s="4"/>
      <c r="G35" s="4"/>
      <c r="H35" s="4"/>
      <c r="I35" s="4"/>
      <c r="J35" s="4"/>
      <c r="K35" s="25" t="s">
        <v>236</v>
      </c>
      <c r="L35" s="2">
        <f t="shared" si="1"/>
        <v>0</v>
      </c>
      <c r="N35" s="25" t="s">
        <v>236</v>
      </c>
      <c r="O35" s="2">
        <f t="shared" si="2"/>
        <v>0</v>
      </c>
      <c r="AI35" s="25" t="s">
        <v>236</v>
      </c>
      <c r="AJ35" s="2">
        <f t="shared" si="3"/>
        <v>0</v>
      </c>
      <c r="AL35" s="25" t="s">
        <v>236</v>
      </c>
      <c r="AM35" s="2">
        <f t="shared" si="4"/>
        <v>0</v>
      </c>
      <c r="AO35" s="25" t="s">
        <v>236</v>
      </c>
      <c r="AP35" s="2">
        <f t="shared" si="5"/>
        <v>0</v>
      </c>
      <c r="AR35" s="25" t="s">
        <v>236</v>
      </c>
      <c r="AS35" s="2">
        <f t="shared" si="6"/>
        <v>0</v>
      </c>
      <c r="AU35" s="25" t="s">
        <v>233</v>
      </c>
      <c r="AV35" s="2">
        <f t="shared" si="7"/>
        <v>0</v>
      </c>
      <c r="AX35" s="25" t="s">
        <v>236</v>
      </c>
      <c r="AY35" s="2">
        <f t="shared" si="8"/>
        <v>0</v>
      </c>
      <c r="BA35" s="25" t="s">
        <v>236</v>
      </c>
      <c r="BB35" s="2">
        <f t="shared" si="9"/>
        <v>0</v>
      </c>
      <c r="BD35" s="25" t="s">
        <v>236</v>
      </c>
      <c r="BE35" s="2">
        <f t="shared" si="10"/>
        <v>0</v>
      </c>
    </row>
    <row r="36" spans="1:57" ht="14.25">
      <c r="A36" s="27" t="s">
        <v>10</v>
      </c>
      <c r="B36" s="4"/>
      <c r="C36" s="4"/>
      <c r="D36" s="4"/>
      <c r="E36" s="4"/>
      <c r="F36" s="4"/>
      <c r="G36" s="4"/>
      <c r="H36" s="4"/>
      <c r="I36" s="4"/>
      <c r="J36" s="4"/>
      <c r="K36" s="25" t="s">
        <v>236</v>
      </c>
      <c r="L36" s="2">
        <f t="shared" si="1"/>
        <v>0</v>
      </c>
      <c r="N36" s="25" t="s">
        <v>236</v>
      </c>
      <c r="O36" s="2">
        <f t="shared" si="2"/>
        <v>0</v>
      </c>
      <c r="AI36" s="25" t="s">
        <v>236</v>
      </c>
      <c r="AJ36" s="2">
        <f t="shared" si="3"/>
        <v>0</v>
      </c>
      <c r="AL36" s="25" t="s">
        <v>236</v>
      </c>
      <c r="AM36" s="2">
        <f t="shared" si="4"/>
        <v>0</v>
      </c>
      <c r="AO36" s="25" t="s">
        <v>236</v>
      </c>
      <c r="AP36" s="2">
        <f t="shared" si="5"/>
        <v>0</v>
      </c>
      <c r="AR36" s="25" t="s">
        <v>236</v>
      </c>
      <c r="AS36" s="2">
        <f t="shared" si="6"/>
        <v>0</v>
      </c>
      <c r="AU36" s="25" t="s">
        <v>236</v>
      </c>
      <c r="AV36" s="2">
        <f t="shared" si="7"/>
        <v>0</v>
      </c>
      <c r="AX36" s="25" t="s">
        <v>236</v>
      </c>
      <c r="AY36" s="2">
        <f t="shared" si="8"/>
        <v>0</v>
      </c>
      <c r="BA36" s="25" t="s">
        <v>236</v>
      </c>
      <c r="BB36" s="2">
        <f t="shared" si="9"/>
        <v>0</v>
      </c>
      <c r="BD36" s="25" t="s">
        <v>245</v>
      </c>
      <c r="BE36" s="2">
        <f t="shared" si="10"/>
        <v>0</v>
      </c>
    </row>
    <row r="37" spans="1:57" ht="14.25">
      <c r="A37" s="27" t="s">
        <v>11</v>
      </c>
      <c r="B37" s="4"/>
      <c r="C37" s="4"/>
      <c r="D37" s="4"/>
      <c r="E37" s="4"/>
      <c r="F37" s="4"/>
      <c r="G37" s="4"/>
      <c r="H37" s="4"/>
      <c r="I37" s="4"/>
      <c r="J37" s="4"/>
      <c r="K37" s="25" t="s">
        <v>236</v>
      </c>
      <c r="L37" s="2">
        <f t="shared" si="1"/>
        <v>0</v>
      </c>
      <c r="N37" s="25" t="s">
        <v>236</v>
      </c>
      <c r="O37" s="2">
        <f t="shared" si="2"/>
        <v>0</v>
      </c>
      <c r="AI37" s="25" t="s">
        <v>236</v>
      </c>
      <c r="AJ37" s="2">
        <f t="shared" si="3"/>
        <v>0</v>
      </c>
      <c r="AL37" s="25" t="s">
        <v>236</v>
      </c>
      <c r="AM37" s="2">
        <f t="shared" si="4"/>
        <v>0</v>
      </c>
      <c r="AO37" s="25" t="s">
        <v>236</v>
      </c>
      <c r="AP37" s="2">
        <f t="shared" si="5"/>
        <v>0</v>
      </c>
      <c r="AR37" s="25" t="s">
        <v>236</v>
      </c>
      <c r="AS37" s="2">
        <f t="shared" si="6"/>
        <v>0</v>
      </c>
      <c r="AU37" s="25" t="s">
        <v>236</v>
      </c>
      <c r="AV37" s="2">
        <f t="shared" si="7"/>
        <v>0</v>
      </c>
      <c r="AX37" s="25" t="s">
        <v>236</v>
      </c>
      <c r="AY37" s="2">
        <f t="shared" si="8"/>
        <v>0</v>
      </c>
      <c r="BA37" s="25" t="s">
        <v>236</v>
      </c>
      <c r="BB37" s="2">
        <f t="shared" si="9"/>
        <v>0</v>
      </c>
      <c r="BD37" s="25" t="s">
        <v>236</v>
      </c>
      <c r="BE37" s="2">
        <f t="shared" si="10"/>
        <v>0</v>
      </c>
    </row>
    <row r="38" spans="1:57" ht="14.25">
      <c r="A38" s="27" t="s">
        <v>12</v>
      </c>
      <c r="B38" s="4"/>
      <c r="C38" s="4"/>
      <c r="D38" s="4"/>
      <c r="E38" s="4"/>
      <c r="F38" s="4"/>
      <c r="G38" s="4"/>
      <c r="H38" s="4"/>
      <c r="I38" s="4"/>
      <c r="J38" s="4"/>
      <c r="K38" s="25" t="s">
        <v>236</v>
      </c>
      <c r="L38" s="2">
        <f t="shared" si="1"/>
        <v>0</v>
      </c>
      <c r="N38" s="25" t="s">
        <v>236</v>
      </c>
      <c r="O38" s="2">
        <f t="shared" si="2"/>
        <v>0</v>
      </c>
      <c r="AI38" s="25" t="s">
        <v>236</v>
      </c>
      <c r="AJ38" s="2">
        <f t="shared" si="3"/>
        <v>0</v>
      </c>
      <c r="AL38" s="25" t="s">
        <v>236</v>
      </c>
      <c r="AM38" s="2">
        <f t="shared" si="4"/>
        <v>0</v>
      </c>
      <c r="AO38" s="25" t="s">
        <v>236</v>
      </c>
      <c r="AP38" s="2">
        <f t="shared" si="5"/>
        <v>0</v>
      </c>
      <c r="AR38" s="25" t="s">
        <v>236</v>
      </c>
      <c r="AS38" s="2">
        <f t="shared" si="6"/>
        <v>0</v>
      </c>
      <c r="AU38" s="25" t="s">
        <v>236</v>
      </c>
      <c r="AV38" s="2">
        <f t="shared" si="7"/>
        <v>0</v>
      </c>
      <c r="AX38" s="25" t="s">
        <v>236</v>
      </c>
      <c r="AY38" s="2">
        <f t="shared" si="8"/>
        <v>0</v>
      </c>
      <c r="BA38" s="25" t="s">
        <v>236</v>
      </c>
      <c r="BB38" s="2">
        <f t="shared" si="9"/>
        <v>0</v>
      </c>
      <c r="BD38" s="25" t="s">
        <v>236</v>
      </c>
      <c r="BE38" s="2">
        <f t="shared" si="10"/>
        <v>0</v>
      </c>
    </row>
    <row r="39" spans="1:57" ht="14.25">
      <c r="A39" s="27" t="s">
        <v>13</v>
      </c>
      <c r="B39" s="4"/>
      <c r="C39" s="4"/>
      <c r="D39" s="4"/>
      <c r="E39" s="4"/>
      <c r="F39" s="4"/>
      <c r="G39" s="4"/>
      <c r="H39" s="4"/>
      <c r="I39" s="4"/>
      <c r="J39" s="4"/>
      <c r="K39" s="25" t="s">
        <v>236</v>
      </c>
      <c r="L39" s="2">
        <f t="shared" si="1"/>
        <v>0</v>
      </c>
      <c r="N39" s="25" t="s">
        <v>236</v>
      </c>
      <c r="O39" s="2">
        <f t="shared" si="2"/>
        <v>0</v>
      </c>
      <c r="AI39" s="25" t="s">
        <v>236</v>
      </c>
      <c r="AJ39" s="2">
        <f t="shared" si="3"/>
        <v>0</v>
      </c>
      <c r="AL39" s="25" t="s">
        <v>236</v>
      </c>
      <c r="AM39" s="2">
        <f t="shared" si="4"/>
        <v>0</v>
      </c>
      <c r="AO39" s="25" t="s">
        <v>236</v>
      </c>
      <c r="AP39" s="2">
        <f t="shared" si="5"/>
        <v>0</v>
      </c>
      <c r="AR39" s="25" t="s">
        <v>236</v>
      </c>
      <c r="AS39" s="2">
        <f t="shared" si="6"/>
        <v>0</v>
      </c>
      <c r="AU39" s="25" t="s">
        <v>236</v>
      </c>
      <c r="AV39" s="2">
        <f t="shared" si="7"/>
        <v>0</v>
      </c>
      <c r="AX39" s="25" t="s">
        <v>236</v>
      </c>
      <c r="AY39" s="2">
        <f t="shared" si="8"/>
        <v>0</v>
      </c>
      <c r="BA39" s="25" t="s">
        <v>236</v>
      </c>
      <c r="BB39" s="2">
        <f t="shared" si="9"/>
        <v>0</v>
      </c>
      <c r="BD39" s="25" t="s">
        <v>236</v>
      </c>
      <c r="BE39" s="2">
        <f t="shared" si="10"/>
        <v>0</v>
      </c>
    </row>
    <row r="40" spans="1:57" ht="14.25">
      <c r="A40" s="27" t="s">
        <v>14</v>
      </c>
      <c r="B40" s="4"/>
      <c r="C40" s="4"/>
      <c r="D40" s="4"/>
      <c r="E40" s="4"/>
      <c r="F40" s="4"/>
      <c r="G40" s="4"/>
      <c r="H40" s="4"/>
      <c r="I40" s="4"/>
      <c r="J40" s="4"/>
      <c r="K40" s="28">
        <v>0.93</v>
      </c>
      <c r="L40" s="2">
        <f t="shared" si="1"/>
        <v>1</v>
      </c>
      <c r="N40" s="25" t="s">
        <v>221</v>
      </c>
      <c r="O40" s="2">
        <f t="shared" si="2"/>
        <v>0</v>
      </c>
      <c r="AI40" s="25" t="s">
        <v>246</v>
      </c>
      <c r="AJ40" s="2">
        <f t="shared" si="3"/>
        <v>0</v>
      </c>
      <c r="AL40" s="25" t="s">
        <v>244</v>
      </c>
      <c r="AM40" s="2">
        <f t="shared" si="4"/>
        <v>0</v>
      </c>
      <c r="AO40" s="25">
        <v>0.18</v>
      </c>
      <c r="AP40" s="2">
        <f t="shared" si="5"/>
        <v>1</v>
      </c>
      <c r="AR40" s="25" t="s">
        <v>246</v>
      </c>
      <c r="AS40" s="2">
        <f t="shared" si="6"/>
        <v>0</v>
      </c>
      <c r="AU40" s="25">
        <v>0.22</v>
      </c>
      <c r="AV40" s="2">
        <f t="shared" si="7"/>
        <v>1</v>
      </c>
      <c r="AX40" s="25" t="s">
        <v>246</v>
      </c>
      <c r="AY40" s="2">
        <f t="shared" si="8"/>
        <v>0</v>
      </c>
      <c r="BA40" s="25" t="s">
        <v>246</v>
      </c>
      <c r="BB40" s="2">
        <f t="shared" si="9"/>
        <v>0</v>
      </c>
      <c r="BD40" s="25">
        <v>0.21</v>
      </c>
      <c r="BE40" s="2">
        <f t="shared" si="10"/>
        <v>1</v>
      </c>
    </row>
    <row r="41" spans="1:57" ht="14.25">
      <c r="A41" s="27" t="s">
        <v>15</v>
      </c>
      <c r="B41" s="4"/>
      <c r="C41" s="4"/>
      <c r="D41" s="4"/>
      <c r="E41" s="4"/>
      <c r="F41" s="4"/>
      <c r="G41" s="4"/>
      <c r="H41" s="4"/>
      <c r="I41" s="4"/>
      <c r="J41" s="4"/>
      <c r="K41" s="25" t="s">
        <v>221</v>
      </c>
      <c r="L41" s="2">
        <f t="shared" si="1"/>
        <v>0</v>
      </c>
      <c r="N41" s="25" t="s">
        <v>221</v>
      </c>
      <c r="O41" s="2">
        <f t="shared" si="2"/>
        <v>0</v>
      </c>
      <c r="AI41" s="25" t="s">
        <v>246</v>
      </c>
      <c r="AJ41" s="2">
        <f t="shared" si="3"/>
        <v>0</v>
      </c>
      <c r="AL41" s="25" t="s">
        <v>246</v>
      </c>
      <c r="AM41" s="2">
        <f t="shared" si="4"/>
        <v>0</v>
      </c>
      <c r="AO41" s="25" t="s">
        <v>246</v>
      </c>
      <c r="AP41" s="2">
        <f t="shared" si="5"/>
        <v>0</v>
      </c>
      <c r="AR41" s="25" t="s">
        <v>246</v>
      </c>
      <c r="AS41" s="2">
        <f t="shared" si="6"/>
        <v>0</v>
      </c>
      <c r="AU41" s="25" t="s">
        <v>249</v>
      </c>
      <c r="AV41" s="2">
        <f t="shared" si="7"/>
        <v>0</v>
      </c>
      <c r="AX41" s="25" t="s">
        <v>246</v>
      </c>
      <c r="AY41" s="2">
        <f t="shared" si="8"/>
        <v>0</v>
      </c>
      <c r="BA41" s="25" t="s">
        <v>246</v>
      </c>
      <c r="BB41" s="2">
        <f t="shared" si="9"/>
        <v>0</v>
      </c>
      <c r="BD41" s="25" t="s">
        <v>246</v>
      </c>
      <c r="BE41" s="2">
        <f t="shared" si="10"/>
        <v>0</v>
      </c>
    </row>
    <row r="42" spans="1:57" ht="14.25">
      <c r="A42" s="27" t="s">
        <v>16</v>
      </c>
      <c r="B42" s="4"/>
      <c r="C42" s="4"/>
      <c r="D42" s="4"/>
      <c r="E42" s="4"/>
      <c r="F42" s="4"/>
      <c r="G42" s="4"/>
      <c r="H42" s="4"/>
      <c r="I42" s="4"/>
      <c r="J42" s="4"/>
      <c r="K42" s="25" t="s">
        <v>247</v>
      </c>
      <c r="L42" s="2">
        <f t="shared" si="1"/>
        <v>0</v>
      </c>
      <c r="N42" s="25" t="s">
        <v>247</v>
      </c>
      <c r="O42" s="2">
        <f t="shared" si="2"/>
        <v>0</v>
      </c>
      <c r="AI42" s="25" t="s">
        <v>237</v>
      </c>
      <c r="AJ42" s="2">
        <f t="shared" si="3"/>
        <v>0</v>
      </c>
      <c r="AL42" s="25">
        <v>0.46</v>
      </c>
      <c r="AM42" s="2">
        <f t="shared" si="4"/>
        <v>1</v>
      </c>
      <c r="AO42" s="25">
        <v>0.37</v>
      </c>
      <c r="AP42" s="2">
        <f t="shared" si="5"/>
        <v>1</v>
      </c>
      <c r="AR42" s="25" t="s">
        <v>248</v>
      </c>
      <c r="AS42" s="2">
        <f t="shared" si="6"/>
        <v>0</v>
      </c>
      <c r="AU42" s="29">
        <v>0.8</v>
      </c>
      <c r="AV42" s="2">
        <f t="shared" si="7"/>
        <v>1</v>
      </c>
      <c r="AX42" s="25">
        <v>0.57999999999999996</v>
      </c>
      <c r="AY42" s="2">
        <f t="shared" si="8"/>
        <v>1</v>
      </c>
      <c r="BA42" s="25">
        <v>0.49</v>
      </c>
      <c r="BB42" s="2">
        <f t="shared" si="9"/>
        <v>1</v>
      </c>
      <c r="BD42" s="29">
        <v>0.2</v>
      </c>
      <c r="BE42" s="2">
        <f t="shared" si="10"/>
        <v>1</v>
      </c>
    </row>
    <row r="43" spans="1:57" ht="14.25">
      <c r="A43" s="65"/>
      <c r="B43" s="4"/>
      <c r="C43" s="4"/>
      <c r="D43" s="4"/>
      <c r="E43" s="4"/>
      <c r="F43" s="4"/>
      <c r="G43" s="4"/>
      <c r="H43" s="4"/>
      <c r="I43" s="4"/>
      <c r="J43" s="4"/>
      <c r="K43" s="66">
        <f>SUM(K25:K42)</f>
        <v>9.4500000000000011</v>
      </c>
      <c r="L43" s="2">
        <f>SUM(L25:L42)</f>
        <v>4</v>
      </c>
      <c r="N43" s="66">
        <f>SUM(N25:N42)</f>
        <v>0.3</v>
      </c>
      <c r="O43" s="2">
        <f>SUM(O25:O42)</f>
        <v>1</v>
      </c>
      <c r="AI43" s="66">
        <f>SUM(AI25:AI42)</f>
        <v>2.59</v>
      </c>
      <c r="AJ43" s="2">
        <f>SUM(AJ25:AJ42)</f>
        <v>2</v>
      </c>
      <c r="AL43" s="66">
        <f>SUM(AL25:AL42)</f>
        <v>1.89</v>
      </c>
      <c r="AM43" s="2">
        <f>SUM(AM25:AM42)</f>
        <v>3</v>
      </c>
      <c r="AO43" s="66">
        <f>SUM(AO25:AO42)</f>
        <v>2.58</v>
      </c>
      <c r="AP43" s="2">
        <f>SUM(AP25:AP42)</f>
        <v>4</v>
      </c>
      <c r="AR43" s="66">
        <f>SUM(AR25:AR42)</f>
        <v>0.44000000000000006</v>
      </c>
      <c r="AS43" s="2">
        <f>SUM(AS25:AS42)</f>
        <v>2</v>
      </c>
      <c r="AU43" s="66">
        <f>SUM(AU25:AU42)</f>
        <v>3.3099999999999996</v>
      </c>
      <c r="AV43" s="2">
        <f>SUM(AV25:AV42)</f>
        <v>5</v>
      </c>
      <c r="AX43" s="66">
        <f>SUM(AX25:AX42)</f>
        <v>2.89</v>
      </c>
      <c r="AY43" s="2">
        <f>SUM(AY25:AY42)</f>
        <v>4</v>
      </c>
      <c r="BA43" s="66">
        <f>SUM(BA25:BA42)</f>
        <v>3.1500000000000004</v>
      </c>
      <c r="BB43" s="2">
        <f>SUM(BB25:BB42)</f>
        <v>4</v>
      </c>
      <c r="BD43" s="66">
        <f>SUM(BD25:BD42)</f>
        <v>2.66</v>
      </c>
      <c r="BE43" s="2">
        <f>SUM(BE25:BE42)</f>
        <v>5</v>
      </c>
    </row>
    <row r="44" spans="1:57">
      <c r="Q44" s="15" t="s">
        <v>250</v>
      </c>
      <c r="T44" s="15" t="s">
        <v>250</v>
      </c>
      <c r="AI44" s="15" t="s">
        <v>250</v>
      </c>
      <c r="AL44" s="15" t="s">
        <v>250</v>
      </c>
      <c r="AR44" s="15" t="s">
        <v>250</v>
      </c>
      <c r="AU44" s="15" t="s">
        <v>250</v>
      </c>
      <c r="AX44" s="15" t="s">
        <v>250</v>
      </c>
      <c r="BA44" s="15" t="s">
        <v>250</v>
      </c>
      <c r="BD44" s="15" t="s">
        <v>250</v>
      </c>
    </row>
    <row r="45" spans="1:57" ht="14.25">
      <c r="A45" s="27" t="s">
        <v>209</v>
      </c>
      <c r="Q45" s="11" t="s">
        <v>237</v>
      </c>
      <c r="R45" s="2">
        <f>IF(ISNUMBER(Q45),1,0)</f>
        <v>0</v>
      </c>
      <c r="T45" s="11" t="s">
        <v>237</v>
      </c>
      <c r="U45" s="2">
        <f>IF(ISNUMBER(T45),1,0)</f>
        <v>0</v>
      </c>
      <c r="V45"/>
      <c r="AH45" s="32"/>
      <c r="AI45" s="33">
        <v>0.37</v>
      </c>
      <c r="AJ45" s="2">
        <f>IF(ISNUMBER(AI45),1,0)</f>
        <v>1</v>
      </c>
      <c r="AL45" s="11" t="s">
        <v>237</v>
      </c>
      <c r="AM45" s="2">
        <f>IF(ISNUMBER(AL45),1,0)</f>
        <v>0</v>
      </c>
      <c r="AO45" s="11" t="s">
        <v>237</v>
      </c>
      <c r="AP45" s="2">
        <f>IF(ISNUMBER(AO45),1,0)</f>
        <v>0</v>
      </c>
      <c r="AR45" s="11" t="s">
        <v>237</v>
      </c>
      <c r="AS45" s="2">
        <f>IF(ISNUMBER(AR45),1,0)</f>
        <v>0</v>
      </c>
      <c r="AU45" s="11" t="s">
        <v>237</v>
      </c>
      <c r="AV45" s="2">
        <f>IF(ISNUMBER(AU45),1,0)</f>
        <v>0</v>
      </c>
      <c r="AX45" s="11" t="s">
        <v>237</v>
      </c>
      <c r="AY45" s="2">
        <f>IF(ISNUMBER(AX45),1,0)</f>
        <v>0</v>
      </c>
      <c r="BA45" s="11" t="s">
        <v>237</v>
      </c>
      <c r="BB45" s="2">
        <f>IF(ISNUMBER(BA45),1,0)</f>
        <v>0</v>
      </c>
      <c r="BD45" s="11" t="s">
        <v>237</v>
      </c>
      <c r="BE45" s="2">
        <f>IF(ISNUMBER(BD45),1,0)</f>
        <v>0</v>
      </c>
    </row>
    <row r="46" spans="1:57" ht="14.25">
      <c r="A46" s="27" t="s">
        <v>211</v>
      </c>
      <c r="Q46" s="11" t="s">
        <v>221</v>
      </c>
      <c r="R46" s="2">
        <f t="shared" ref="R46:R51" si="11">IF(ISNUMBER(Q46),1,0)</f>
        <v>0</v>
      </c>
      <c r="T46" s="11" t="s">
        <v>221</v>
      </c>
      <c r="U46" s="2">
        <f t="shared" ref="U46:U51" si="12">IF(ISNUMBER(T46),1,0)</f>
        <v>0</v>
      </c>
      <c r="V46"/>
      <c r="AH46" s="32"/>
      <c r="AI46" s="33">
        <v>0.44</v>
      </c>
      <c r="AJ46" s="2">
        <f t="shared" ref="AJ46:AJ51" si="13">IF(ISNUMBER(AI46),1,0)</f>
        <v>1</v>
      </c>
      <c r="AL46" s="11" t="s">
        <v>221</v>
      </c>
      <c r="AM46" s="2">
        <f t="shared" ref="AM46:AM51" si="14">IF(ISNUMBER(AL46),1,0)</f>
        <v>0</v>
      </c>
      <c r="AO46" s="11">
        <v>0.17</v>
      </c>
      <c r="AP46" s="2">
        <f t="shared" ref="AP46:AP51" si="15">IF(ISNUMBER(AO46),1,0)</f>
        <v>1</v>
      </c>
      <c r="AR46" s="11" t="s">
        <v>221</v>
      </c>
      <c r="AS46" s="2">
        <f t="shared" ref="AS46:AS51" si="16">IF(ISNUMBER(AR46),1,0)</f>
        <v>0</v>
      </c>
      <c r="AU46" s="11">
        <v>0.19</v>
      </c>
      <c r="AV46" s="2">
        <f t="shared" ref="AV46:AV51" si="17">IF(ISNUMBER(AU46),1,0)</f>
        <v>1</v>
      </c>
      <c r="AX46" s="11" t="s">
        <v>221</v>
      </c>
      <c r="AY46" s="2">
        <f t="shared" ref="AY46:AY51" si="18">IF(ISNUMBER(AX46),1,0)</f>
        <v>0</v>
      </c>
      <c r="BA46" s="11" t="s">
        <v>221</v>
      </c>
      <c r="BB46" s="2">
        <f t="shared" ref="BB46:BB51" si="19">IF(ISNUMBER(BA46),1,0)</f>
        <v>0</v>
      </c>
      <c r="BD46" s="11" t="s">
        <v>221</v>
      </c>
      <c r="BE46" s="2">
        <f t="shared" ref="BE46:BE51" si="20">IF(ISNUMBER(BD46),1,0)</f>
        <v>0</v>
      </c>
    </row>
    <row r="47" spans="1:57" ht="14.25">
      <c r="A47" s="27" t="s">
        <v>212</v>
      </c>
      <c r="Q47" s="11" t="s">
        <v>246</v>
      </c>
      <c r="R47" s="2">
        <f t="shared" si="11"/>
        <v>0</v>
      </c>
      <c r="T47" s="11" t="s">
        <v>246</v>
      </c>
      <c r="U47" s="2">
        <f t="shared" si="12"/>
        <v>0</v>
      </c>
      <c r="V47"/>
      <c r="AH47" s="32"/>
      <c r="AI47" s="33">
        <v>0.23</v>
      </c>
      <c r="AJ47" s="2">
        <f t="shared" si="13"/>
        <v>1</v>
      </c>
      <c r="AL47" s="11" t="s">
        <v>246</v>
      </c>
      <c r="AM47" s="2">
        <f t="shared" si="14"/>
        <v>0</v>
      </c>
      <c r="AO47" s="11">
        <v>0.32</v>
      </c>
      <c r="AP47" s="2">
        <f t="shared" si="15"/>
        <v>1</v>
      </c>
      <c r="AR47" s="11">
        <v>0.11</v>
      </c>
      <c r="AS47" s="2">
        <f t="shared" si="16"/>
        <v>1</v>
      </c>
      <c r="AU47" s="11">
        <v>0.12</v>
      </c>
      <c r="AV47" s="2">
        <f t="shared" si="17"/>
        <v>1</v>
      </c>
      <c r="AX47" s="11">
        <v>0.16</v>
      </c>
      <c r="AY47" s="2">
        <f t="shared" si="18"/>
        <v>1</v>
      </c>
      <c r="BA47" s="11">
        <v>0.12</v>
      </c>
      <c r="BB47" s="2">
        <f t="shared" si="19"/>
        <v>1</v>
      </c>
      <c r="BD47" s="11">
        <v>0.18</v>
      </c>
      <c r="BE47" s="2">
        <f t="shared" si="20"/>
        <v>1</v>
      </c>
    </row>
    <row r="48" spans="1:57" ht="14.25">
      <c r="A48" s="27" t="s">
        <v>213</v>
      </c>
      <c r="Q48" s="13">
        <v>0.14000000000000001</v>
      </c>
      <c r="R48" s="2">
        <f t="shared" si="11"/>
        <v>1</v>
      </c>
      <c r="T48" s="11">
        <v>0.11</v>
      </c>
      <c r="U48" s="2">
        <f t="shared" si="12"/>
        <v>1</v>
      </c>
      <c r="V48"/>
      <c r="AH48" s="32"/>
      <c r="AI48" s="33">
        <v>0.22</v>
      </c>
      <c r="AJ48" s="2">
        <f t="shared" si="13"/>
        <v>1</v>
      </c>
      <c r="AL48" s="11" t="s">
        <v>246</v>
      </c>
      <c r="AM48" s="2">
        <f t="shared" si="14"/>
        <v>0</v>
      </c>
      <c r="AO48" s="11">
        <v>0.22</v>
      </c>
      <c r="AP48" s="2">
        <f t="shared" si="15"/>
        <v>1</v>
      </c>
      <c r="AR48" s="11" t="s">
        <v>246</v>
      </c>
      <c r="AS48" s="2">
        <f t="shared" si="16"/>
        <v>0</v>
      </c>
      <c r="AU48" s="11">
        <v>0.13</v>
      </c>
      <c r="AV48" s="2">
        <f t="shared" si="17"/>
        <v>1</v>
      </c>
      <c r="AX48" s="11" t="s">
        <v>246</v>
      </c>
      <c r="AY48" s="2">
        <f t="shared" si="18"/>
        <v>0</v>
      </c>
      <c r="BA48" s="11">
        <v>0.11</v>
      </c>
      <c r="BB48" s="2">
        <f t="shared" si="19"/>
        <v>1</v>
      </c>
      <c r="BD48" s="11">
        <v>0.12</v>
      </c>
      <c r="BE48" s="2">
        <f t="shared" si="20"/>
        <v>1</v>
      </c>
    </row>
    <row r="49" spans="1:57" ht="14.25">
      <c r="A49" s="27" t="s">
        <v>214</v>
      </c>
      <c r="Q49" s="13">
        <v>0.11</v>
      </c>
      <c r="R49" s="2">
        <f t="shared" si="11"/>
        <v>1</v>
      </c>
      <c r="T49" s="11">
        <v>0.13</v>
      </c>
      <c r="U49" s="2">
        <f t="shared" si="12"/>
        <v>1</v>
      </c>
      <c r="V49"/>
      <c r="AH49" s="32"/>
      <c r="AI49" s="33">
        <v>0.28999999999999998</v>
      </c>
      <c r="AJ49" s="2">
        <f t="shared" si="13"/>
        <v>1</v>
      </c>
      <c r="AL49" s="11" t="s">
        <v>246</v>
      </c>
      <c r="AM49" s="2">
        <f t="shared" si="14"/>
        <v>0</v>
      </c>
      <c r="AO49" s="11">
        <v>0.39</v>
      </c>
      <c r="AP49" s="2">
        <f t="shared" si="15"/>
        <v>1</v>
      </c>
      <c r="AR49" s="11">
        <v>0.15</v>
      </c>
      <c r="AS49" s="2">
        <f t="shared" si="16"/>
        <v>1</v>
      </c>
      <c r="AU49" s="34">
        <v>0.2</v>
      </c>
      <c r="AV49" s="2">
        <f t="shared" si="17"/>
        <v>1</v>
      </c>
      <c r="AX49" s="11">
        <v>0.23</v>
      </c>
      <c r="AY49" s="2">
        <f t="shared" si="18"/>
        <v>1</v>
      </c>
      <c r="BA49" s="11">
        <v>0.16</v>
      </c>
      <c r="BB49" s="2">
        <f t="shared" si="19"/>
        <v>1</v>
      </c>
      <c r="BD49" s="11">
        <v>0.23</v>
      </c>
      <c r="BE49" s="2">
        <f t="shared" si="20"/>
        <v>1</v>
      </c>
    </row>
    <row r="50" spans="1:57" ht="14.25">
      <c r="A50" s="27" t="s">
        <v>215</v>
      </c>
      <c r="Q50" s="11" t="s">
        <v>246</v>
      </c>
      <c r="R50" s="2">
        <f t="shared" si="11"/>
        <v>0</v>
      </c>
      <c r="T50" s="11" t="s">
        <v>246</v>
      </c>
      <c r="U50" s="2">
        <f t="shared" si="12"/>
        <v>0</v>
      </c>
      <c r="V50"/>
      <c r="AH50" s="32"/>
      <c r="AI50" s="35" t="s">
        <v>246</v>
      </c>
      <c r="AJ50" s="2">
        <f t="shared" si="13"/>
        <v>0</v>
      </c>
      <c r="AL50" s="11" t="s">
        <v>246</v>
      </c>
      <c r="AM50" s="2">
        <f t="shared" si="14"/>
        <v>0</v>
      </c>
      <c r="AO50" s="11" t="s">
        <v>246</v>
      </c>
      <c r="AP50" s="2">
        <f t="shared" si="15"/>
        <v>0</v>
      </c>
      <c r="AR50" s="11" t="s">
        <v>246</v>
      </c>
      <c r="AS50" s="2">
        <f t="shared" si="16"/>
        <v>0</v>
      </c>
      <c r="AU50" s="11" t="s">
        <v>246</v>
      </c>
      <c r="AV50" s="2">
        <f t="shared" si="17"/>
        <v>0</v>
      </c>
      <c r="AX50" s="11" t="s">
        <v>246</v>
      </c>
      <c r="AY50" s="2">
        <f t="shared" si="18"/>
        <v>0</v>
      </c>
      <c r="BA50" s="11" t="s">
        <v>246</v>
      </c>
      <c r="BB50" s="2">
        <f t="shared" si="19"/>
        <v>0</v>
      </c>
      <c r="BD50" s="11" t="s">
        <v>246</v>
      </c>
      <c r="BE50" s="2">
        <f t="shared" si="20"/>
        <v>0</v>
      </c>
    </row>
    <row r="51" spans="1:57" ht="14.25">
      <c r="A51" s="27" t="s">
        <v>210</v>
      </c>
      <c r="Q51" s="11" t="s">
        <v>246</v>
      </c>
      <c r="R51" s="2">
        <f t="shared" si="11"/>
        <v>0</v>
      </c>
      <c r="T51" s="11" t="s">
        <v>246</v>
      </c>
      <c r="U51" s="2">
        <f t="shared" si="12"/>
        <v>0</v>
      </c>
      <c r="V51"/>
      <c r="AH51" s="32"/>
      <c r="AI51" s="33">
        <v>0.14000000000000001</v>
      </c>
      <c r="AJ51" s="2">
        <f t="shared" si="13"/>
        <v>1</v>
      </c>
      <c r="AL51" s="11" t="s">
        <v>246</v>
      </c>
      <c r="AM51" s="2">
        <f t="shared" si="14"/>
        <v>0</v>
      </c>
      <c r="AO51" s="11">
        <v>0.2</v>
      </c>
      <c r="AP51" s="2">
        <f t="shared" si="15"/>
        <v>1</v>
      </c>
      <c r="AR51" s="11" t="s">
        <v>246</v>
      </c>
      <c r="AS51" s="2">
        <f t="shared" si="16"/>
        <v>0</v>
      </c>
      <c r="AU51" s="11" t="s">
        <v>246</v>
      </c>
      <c r="AV51" s="2">
        <f t="shared" si="17"/>
        <v>0</v>
      </c>
      <c r="AX51" s="11" t="s">
        <v>246</v>
      </c>
      <c r="AY51" s="2">
        <f t="shared" si="18"/>
        <v>0</v>
      </c>
      <c r="BA51" s="11" t="s">
        <v>246</v>
      </c>
      <c r="BB51" s="2">
        <f t="shared" si="19"/>
        <v>0</v>
      </c>
      <c r="BD51" s="11" t="s">
        <v>246</v>
      </c>
      <c r="BE51" s="2">
        <f t="shared" si="20"/>
        <v>0</v>
      </c>
    </row>
    <row r="52" spans="1:57">
      <c r="A52" s="64" t="s">
        <v>276</v>
      </c>
      <c r="Q52" s="2">
        <f>SUM(Q45:Q51)</f>
        <v>0.25</v>
      </c>
      <c r="R52" s="2">
        <f>SUM(R45:R51)</f>
        <v>2</v>
      </c>
      <c r="T52" s="2">
        <f>SUM(T45:T51)</f>
        <v>0.24</v>
      </c>
      <c r="U52" s="2">
        <f>SUM(U45:U51)</f>
        <v>2</v>
      </c>
      <c r="AI52" s="2">
        <f>SUM(AI45:AI51)</f>
        <v>1.69</v>
      </c>
      <c r="AJ52" s="2">
        <f>SUM(AJ45:AJ51)</f>
        <v>6</v>
      </c>
      <c r="AL52" s="2">
        <f>SUM(AL45:AL51)</f>
        <v>0</v>
      </c>
      <c r="AM52" s="2">
        <f>SUM(AM45:AM51)</f>
        <v>0</v>
      </c>
      <c r="AO52" s="2">
        <f>SUM(AO45:AO51)</f>
        <v>1.3</v>
      </c>
      <c r="AP52" s="2">
        <f>SUM(AP45:AP51)</f>
        <v>5</v>
      </c>
      <c r="AR52" s="2">
        <f>SUM(AR45:AR51)</f>
        <v>0.26</v>
      </c>
      <c r="AS52" s="2">
        <f>SUM(AS45:AS51)</f>
        <v>2</v>
      </c>
      <c r="AU52" s="2">
        <f>SUM(AU45:AU51)</f>
        <v>0.64</v>
      </c>
      <c r="AV52" s="2">
        <f>SUM(AV45:AV51)</f>
        <v>4</v>
      </c>
      <c r="AX52" s="2">
        <f>SUM(AX45:AX51)</f>
        <v>0.39</v>
      </c>
      <c r="AY52" s="2">
        <f>SUM(AY45:AY51)</f>
        <v>2</v>
      </c>
      <c r="BA52" s="2">
        <f>SUM(BA45:BA51)</f>
        <v>0.39</v>
      </c>
      <c r="BB52" s="2">
        <f>SUM(BB45:BB51)</f>
        <v>3</v>
      </c>
      <c r="BD52" s="2">
        <f>SUM(BD45:BD51)</f>
        <v>0.53</v>
      </c>
      <c r="BE52" s="2">
        <f>SUM(BE45:BE51)</f>
        <v>3</v>
      </c>
    </row>
    <row r="53" spans="1:57">
      <c r="AI53" s="2">
        <f>AI52+0.1</f>
        <v>1.79</v>
      </c>
    </row>
    <row r="54" spans="1:57">
      <c r="Q54" s="11">
        <v>0.25</v>
      </c>
    </row>
    <row r="55" spans="1:57">
      <c r="Q55" s="11">
        <v>0.15</v>
      </c>
    </row>
    <row r="56" spans="1:57">
      <c r="Q56" s="11">
        <v>0.1</v>
      </c>
    </row>
    <row r="57" spans="1:57">
      <c r="Q57" s="13">
        <v>0.14000000000000001</v>
      </c>
    </row>
    <row r="58" spans="1:57">
      <c r="Q58" s="13">
        <v>0.11</v>
      </c>
    </row>
    <row r="59" spans="1:57">
      <c r="Q59" s="11">
        <v>0.1</v>
      </c>
    </row>
    <row r="60" spans="1:57">
      <c r="Q60" s="11">
        <v>0.1</v>
      </c>
    </row>
    <row r="62" spans="1:57">
      <c r="Q62" s="2">
        <f>SUM(Q54:Q60)</f>
        <v>0.95</v>
      </c>
    </row>
  </sheetData>
  <phoneticPr fontId="3" type="noConversion"/>
  <pageMargins left="0.36" right="0.38" top="0.984251969" bottom="0.984251969" header="0.4921259845" footer="0.4921259845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J30"/>
  <sheetViews>
    <sheetView workbookViewId="0">
      <selection activeCell="G29" sqref="G29"/>
    </sheetView>
  </sheetViews>
  <sheetFormatPr defaultRowHeight="12.75"/>
  <cols>
    <col min="1" max="1" width="29.140625" customWidth="1"/>
    <col min="2" max="2" width="11.42578125" bestFit="1" customWidth="1"/>
    <col min="3" max="3" width="10.28515625" bestFit="1" customWidth="1"/>
    <col min="4" max="6" width="11.42578125" bestFit="1" customWidth="1"/>
    <col min="7" max="10" width="10.28515625" bestFit="1" customWidth="1"/>
  </cols>
  <sheetData>
    <row r="1" spans="1:10">
      <c r="A1" s="75" t="s">
        <v>18</v>
      </c>
      <c r="B1" s="79" t="s">
        <v>329</v>
      </c>
      <c r="C1" s="80" t="s">
        <v>329</v>
      </c>
      <c r="D1" s="79" t="s">
        <v>329</v>
      </c>
      <c r="E1" s="79" t="s">
        <v>329</v>
      </c>
      <c r="F1" s="79" t="s">
        <v>329</v>
      </c>
      <c r="G1" s="80" t="s">
        <v>329</v>
      </c>
      <c r="H1" s="69" t="s">
        <v>342</v>
      </c>
      <c r="I1" s="69" t="s">
        <v>342</v>
      </c>
      <c r="J1" s="69" t="s">
        <v>342</v>
      </c>
    </row>
    <row r="2" spans="1:10">
      <c r="A2" s="75" t="s">
        <v>323</v>
      </c>
      <c r="B2" s="79"/>
      <c r="C2" s="80"/>
      <c r="D2" s="79"/>
      <c r="E2" s="79"/>
      <c r="F2" s="79"/>
      <c r="G2" s="80"/>
      <c r="H2" s="69"/>
      <c r="I2" s="69"/>
      <c r="J2" s="69"/>
    </row>
    <row r="3" spans="1:10" ht="25.5">
      <c r="A3" s="76" t="s">
        <v>324</v>
      </c>
      <c r="B3" s="81" t="s">
        <v>330</v>
      </c>
      <c r="C3" s="82" t="s">
        <v>330</v>
      </c>
      <c r="D3" s="81" t="s">
        <v>331</v>
      </c>
      <c r="E3" s="81" t="s">
        <v>332</v>
      </c>
      <c r="F3" s="81" t="s">
        <v>333</v>
      </c>
      <c r="G3" s="82" t="s">
        <v>333</v>
      </c>
      <c r="H3" s="70" t="s">
        <v>343</v>
      </c>
      <c r="I3" s="70" t="s">
        <v>344</v>
      </c>
      <c r="J3" s="70" t="s">
        <v>345</v>
      </c>
    </row>
    <row r="4" spans="1:10">
      <c r="A4" s="75" t="s">
        <v>19</v>
      </c>
      <c r="B4" s="79" t="s">
        <v>334</v>
      </c>
      <c r="C4" s="80" t="s">
        <v>335</v>
      </c>
      <c r="D4" s="79" t="s">
        <v>336</v>
      </c>
      <c r="E4" s="79" t="s">
        <v>337</v>
      </c>
      <c r="F4" s="79" t="s">
        <v>338</v>
      </c>
      <c r="G4" s="80" t="s">
        <v>339</v>
      </c>
      <c r="H4" s="69" t="s">
        <v>346</v>
      </c>
      <c r="I4" s="69" t="s">
        <v>347</v>
      </c>
      <c r="J4" s="69" t="s">
        <v>348</v>
      </c>
    </row>
    <row r="5" spans="1:10">
      <c r="A5" s="75" t="s">
        <v>325</v>
      </c>
      <c r="B5" s="79"/>
      <c r="C5" s="80"/>
      <c r="D5" s="79"/>
      <c r="E5" s="79"/>
      <c r="F5" s="79"/>
      <c r="G5" s="80"/>
    </row>
    <row r="6" spans="1:10">
      <c r="A6" s="75" t="s">
        <v>326</v>
      </c>
      <c r="B6" s="83"/>
      <c r="C6" s="84"/>
      <c r="D6" s="83"/>
      <c r="E6" s="83"/>
      <c r="F6" s="83"/>
      <c r="G6" s="84"/>
    </row>
    <row r="7" spans="1:10">
      <c r="A7" s="75" t="s">
        <v>17</v>
      </c>
      <c r="B7" s="79" t="s">
        <v>23</v>
      </c>
      <c r="C7" s="80" t="s">
        <v>23</v>
      </c>
      <c r="D7" s="79" t="s">
        <v>23</v>
      </c>
      <c r="E7" s="79" t="s">
        <v>23</v>
      </c>
      <c r="F7" s="79" t="s">
        <v>23</v>
      </c>
      <c r="G7" s="80" t="s">
        <v>23</v>
      </c>
      <c r="H7" s="69" t="s">
        <v>23</v>
      </c>
      <c r="I7" s="69" t="s">
        <v>23</v>
      </c>
      <c r="J7" s="69" t="s">
        <v>23</v>
      </c>
    </row>
    <row r="8" spans="1:10">
      <c r="A8" s="75"/>
      <c r="B8" s="75"/>
      <c r="C8" s="85"/>
      <c r="D8" s="75"/>
      <c r="E8" s="75"/>
      <c r="F8" s="75"/>
      <c r="G8" s="85"/>
      <c r="H8" s="69"/>
      <c r="I8" s="69"/>
      <c r="J8" s="69"/>
    </row>
    <row r="9" spans="1:10" ht="14.25">
      <c r="A9" s="77" t="s">
        <v>25</v>
      </c>
      <c r="B9" s="1">
        <v>886</v>
      </c>
      <c r="C9" s="86">
        <v>1130</v>
      </c>
      <c r="D9" s="1">
        <v>1880</v>
      </c>
      <c r="E9" s="1">
        <v>1690</v>
      </c>
      <c r="F9" s="1">
        <v>361</v>
      </c>
      <c r="G9" s="86">
        <v>3499</v>
      </c>
      <c r="H9" s="9">
        <v>2190</v>
      </c>
      <c r="I9" s="9">
        <v>2010</v>
      </c>
      <c r="J9" s="9">
        <v>1390</v>
      </c>
    </row>
    <row r="10" spans="1:10" ht="14.25">
      <c r="A10" s="77" t="s">
        <v>24</v>
      </c>
      <c r="B10" s="1">
        <v>1560</v>
      </c>
      <c r="C10" s="86">
        <v>2313</v>
      </c>
      <c r="D10" s="1">
        <v>4260</v>
      </c>
      <c r="E10" s="1">
        <v>4740</v>
      </c>
      <c r="F10" s="1">
        <v>1160</v>
      </c>
      <c r="G10" s="86">
        <v>5456</v>
      </c>
      <c r="H10" s="9">
        <v>257</v>
      </c>
      <c r="I10" s="9">
        <v>219</v>
      </c>
      <c r="J10" s="9">
        <v>169</v>
      </c>
    </row>
    <row r="11" spans="1:10" ht="14.25">
      <c r="A11" s="77" t="s">
        <v>26</v>
      </c>
      <c r="B11" s="1">
        <v>62.4</v>
      </c>
      <c r="C11" s="86">
        <v>84.7</v>
      </c>
      <c r="D11" s="1">
        <v>152</v>
      </c>
      <c r="E11" s="1">
        <v>123</v>
      </c>
      <c r="F11" s="1">
        <v>16.100000000000001</v>
      </c>
      <c r="G11" s="86">
        <v>155</v>
      </c>
      <c r="H11" s="16">
        <v>73</v>
      </c>
      <c r="I11" s="16">
        <v>44</v>
      </c>
      <c r="J11" s="9">
        <v>29.8</v>
      </c>
    </row>
    <row r="12" spans="1:10" ht="14.25">
      <c r="A12" s="77" t="s">
        <v>27</v>
      </c>
      <c r="B12" s="1">
        <v>312</v>
      </c>
      <c r="C12" s="86">
        <v>460</v>
      </c>
      <c r="D12" s="1">
        <v>859</v>
      </c>
      <c r="E12" s="1">
        <v>694</v>
      </c>
      <c r="F12" s="1">
        <v>127</v>
      </c>
      <c r="G12" s="86">
        <v>1403</v>
      </c>
      <c r="H12" s="9">
        <v>470</v>
      </c>
      <c r="I12" s="9">
        <v>303</v>
      </c>
      <c r="J12" s="9">
        <v>223</v>
      </c>
    </row>
    <row r="13" spans="1:10" ht="14.25">
      <c r="A13" s="77" t="s">
        <v>28</v>
      </c>
      <c r="B13" s="1">
        <v>178</v>
      </c>
      <c r="C13" s="86">
        <v>224</v>
      </c>
      <c r="D13" s="1">
        <v>480</v>
      </c>
      <c r="E13" s="1">
        <v>456</v>
      </c>
      <c r="F13" s="1">
        <v>118</v>
      </c>
      <c r="G13" s="86">
        <v>1300</v>
      </c>
      <c r="H13" s="9">
        <v>558</v>
      </c>
      <c r="I13" s="9">
        <v>395</v>
      </c>
      <c r="J13" s="9">
        <v>297</v>
      </c>
    </row>
    <row r="14" spans="1:10" ht="14.25">
      <c r="A14" s="77" t="s">
        <v>29</v>
      </c>
      <c r="B14" s="1">
        <v>56.9</v>
      </c>
      <c r="C14" s="86">
        <v>73</v>
      </c>
      <c r="D14" s="1">
        <v>155</v>
      </c>
      <c r="E14" s="1">
        <v>148</v>
      </c>
      <c r="F14" s="1">
        <v>38.799999999999997</v>
      </c>
      <c r="G14" s="86">
        <v>464</v>
      </c>
      <c r="H14" s="9">
        <v>191</v>
      </c>
      <c r="I14" s="9">
        <v>141</v>
      </c>
      <c r="J14" s="9">
        <v>98.7</v>
      </c>
    </row>
    <row r="15" spans="1:10" ht="14.25">
      <c r="A15" s="77" t="s">
        <v>30</v>
      </c>
      <c r="B15" s="1">
        <v>51.6</v>
      </c>
      <c r="C15" s="86">
        <v>62.3</v>
      </c>
      <c r="D15" s="1">
        <v>143</v>
      </c>
      <c r="E15" s="1">
        <v>138</v>
      </c>
      <c r="F15" s="1">
        <v>43.9</v>
      </c>
      <c r="G15" s="86">
        <v>425</v>
      </c>
      <c r="H15" s="9">
        <v>126</v>
      </c>
      <c r="I15" s="9">
        <v>98.1</v>
      </c>
      <c r="J15" s="9">
        <v>76.400000000000006</v>
      </c>
    </row>
    <row r="16" spans="1:10" ht="14.25">
      <c r="A16" s="77" t="s">
        <v>31</v>
      </c>
      <c r="B16" s="1">
        <v>47.7</v>
      </c>
      <c r="C16" s="86">
        <v>57.6</v>
      </c>
      <c r="D16" s="1">
        <v>120</v>
      </c>
      <c r="E16" s="1">
        <v>118</v>
      </c>
      <c r="F16" s="1">
        <v>39.700000000000003</v>
      </c>
      <c r="G16" s="86">
        <v>390</v>
      </c>
      <c r="H16" s="9">
        <v>129</v>
      </c>
      <c r="I16" s="9">
        <v>95.9</v>
      </c>
      <c r="J16" s="16">
        <v>74</v>
      </c>
    </row>
    <row r="17" spans="1:10" ht="14.25">
      <c r="A17" s="77" t="s">
        <v>32</v>
      </c>
      <c r="B17" s="1">
        <v>22.6</v>
      </c>
      <c r="C17" s="86">
        <v>28.1</v>
      </c>
      <c r="D17" s="1">
        <v>55.2</v>
      </c>
      <c r="E17" s="1">
        <v>47.1</v>
      </c>
      <c r="F17" s="1">
        <v>19.100000000000001</v>
      </c>
      <c r="G17" s="86">
        <v>162</v>
      </c>
      <c r="H17" s="9">
        <v>96.1</v>
      </c>
      <c r="I17" s="9">
        <v>73.599999999999994</v>
      </c>
      <c r="J17" s="9">
        <v>56.9</v>
      </c>
    </row>
    <row r="18" spans="1:10" ht="14.25">
      <c r="A18" s="77" t="s">
        <v>33</v>
      </c>
      <c r="B18" s="1">
        <v>19</v>
      </c>
      <c r="C18" s="86">
        <v>24.1</v>
      </c>
      <c r="D18" s="1">
        <v>47.1</v>
      </c>
      <c r="E18" s="1">
        <v>40.200000000000003</v>
      </c>
      <c r="F18" s="1">
        <v>20.9</v>
      </c>
      <c r="G18" s="86">
        <v>135</v>
      </c>
      <c r="H18" s="9">
        <v>145</v>
      </c>
      <c r="I18" s="9">
        <v>127</v>
      </c>
      <c r="J18" s="9">
        <v>82.9</v>
      </c>
    </row>
    <row r="19" spans="1:10" ht="14.25">
      <c r="A19" s="77" t="s">
        <v>34</v>
      </c>
      <c r="B19" s="1">
        <v>8.25</v>
      </c>
      <c r="C19" s="86">
        <v>9.82</v>
      </c>
      <c r="D19" s="1">
        <v>22.8</v>
      </c>
      <c r="E19" s="1">
        <v>18.2</v>
      </c>
      <c r="F19" s="1">
        <v>11.1</v>
      </c>
      <c r="G19" s="86">
        <v>60.9</v>
      </c>
      <c r="H19" s="9">
        <v>26.8</v>
      </c>
      <c r="I19" s="9">
        <v>22.1</v>
      </c>
      <c r="J19" s="9">
        <v>17.7</v>
      </c>
    </row>
    <row r="20" spans="1:10" ht="14.25">
      <c r="A20" s="77" t="s">
        <v>35</v>
      </c>
      <c r="B20" s="1">
        <v>6.65</v>
      </c>
      <c r="C20" s="86">
        <v>7.44</v>
      </c>
      <c r="D20" s="1">
        <v>18.399999999999999</v>
      </c>
      <c r="E20" s="1">
        <v>14.6</v>
      </c>
      <c r="F20" s="1">
        <v>9.61</v>
      </c>
      <c r="G20" s="86">
        <v>46.9</v>
      </c>
      <c r="H20" s="9">
        <v>14.4</v>
      </c>
      <c r="I20" s="9">
        <v>12.1</v>
      </c>
      <c r="J20" s="9">
        <v>8.65</v>
      </c>
    </row>
    <row r="21" spans="1:10" ht="14.25">
      <c r="A21" s="77" t="s">
        <v>36</v>
      </c>
      <c r="B21" s="1">
        <v>15.5</v>
      </c>
      <c r="C21" s="86">
        <v>18</v>
      </c>
      <c r="D21" s="1">
        <v>41.2</v>
      </c>
      <c r="E21" s="1">
        <v>34</v>
      </c>
      <c r="F21" s="1">
        <v>19.600000000000001</v>
      </c>
      <c r="G21" s="86">
        <v>121</v>
      </c>
      <c r="H21" s="9">
        <v>36.200000000000003</v>
      </c>
      <c r="I21" s="9">
        <v>28.9</v>
      </c>
      <c r="J21" s="9">
        <v>22.5</v>
      </c>
    </row>
    <row r="22" spans="1:10" ht="14.25">
      <c r="A22" s="77" t="s">
        <v>37</v>
      </c>
      <c r="B22" s="1">
        <v>5.24</v>
      </c>
      <c r="C22" s="86">
        <v>5.76</v>
      </c>
      <c r="D22" s="1">
        <v>14.2</v>
      </c>
      <c r="E22" s="1">
        <v>11.1</v>
      </c>
      <c r="F22" s="1">
        <v>7.91</v>
      </c>
      <c r="G22" s="86">
        <v>51.5</v>
      </c>
      <c r="H22" s="9">
        <v>13.1</v>
      </c>
      <c r="I22" s="9">
        <v>10.3</v>
      </c>
      <c r="J22" s="9">
        <v>8.19</v>
      </c>
    </row>
    <row r="23" spans="1:10" ht="14.25">
      <c r="A23" s="77" t="s">
        <v>38</v>
      </c>
      <c r="B23" s="1">
        <v>3.87</v>
      </c>
      <c r="C23" s="86">
        <v>4.1399999999999997</v>
      </c>
      <c r="D23" s="1">
        <v>10.3</v>
      </c>
      <c r="E23" s="1">
        <v>8.89</v>
      </c>
      <c r="F23" s="1">
        <v>7.58</v>
      </c>
      <c r="G23" s="86">
        <v>40.299999999999997</v>
      </c>
      <c r="H23" s="9">
        <v>9.15</v>
      </c>
      <c r="I23" s="9">
        <v>7.03</v>
      </c>
      <c r="J23" s="9">
        <v>5.41</v>
      </c>
    </row>
    <row r="24" spans="1:10" ht="14.25">
      <c r="A24" s="77" t="s">
        <v>238</v>
      </c>
      <c r="B24" s="1">
        <v>1.64</v>
      </c>
      <c r="C24" s="86">
        <v>1.94</v>
      </c>
      <c r="D24" s="1">
        <v>4.42</v>
      </c>
      <c r="E24" s="1">
        <v>3.41</v>
      </c>
      <c r="F24" s="1">
        <v>2.17</v>
      </c>
      <c r="G24" s="86">
        <v>12</v>
      </c>
      <c r="H24" s="9">
        <v>5.91</v>
      </c>
      <c r="I24" s="9">
        <v>3.89</v>
      </c>
      <c r="J24" s="9">
        <v>2.98</v>
      </c>
    </row>
    <row r="25" spans="1:10" ht="14.25">
      <c r="A25" s="78"/>
      <c r="B25" s="75" t="s">
        <v>340</v>
      </c>
      <c r="C25" s="85" t="s">
        <v>341</v>
      </c>
      <c r="D25" s="75" t="s">
        <v>340</v>
      </c>
      <c r="E25" s="75" t="s">
        <v>340</v>
      </c>
      <c r="F25" s="75" t="s">
        <v>340</v>
      </c>
      <c r="G25" s="85" t="s">
        <v>341</v>
      </c>
    </row>
    <row r="26" spans="1:10">
      <c r="A26" s="75" t="s">
        <v>327</v>
      </c>
      <c r="B26" s="87">
        <f>+SUM(B10:B24)</f>
        <v>2351.3499999999995</v>
      </c>
      <c r="C26" s="87">
        <f t="shared" ref="C26:G26" si="0">+SUM(C10:C24)</f>
        <v>3373.9</v>
      </c>
      <c r="D26" s="87">
        <f t="shared" si="0"/>
        <v>6382.62</v>
      </c>
      <c r="E26" s="87">
        <f t="shared" si="0"/>
        <v>6594.5000000000009</v>
      </c>
      <c r="F26" s="87">
        <f t="shared" si="0"/>
        <v>1641.4699999999998</v>
      </c>
      <c r="G26" s="87">
        <f t="shared" si="0"/>
        <v>10222.599999999999</v>
      </c>
    </row>
    <row r="27" spans="1:10">
      <c r="A27" s="75" t="s">
        <v>328</v>
      </c>
      <c r="B27" s="87">
        <f>+SUM(B9:B24)</f>
        <v>3237.3499999999995</v>
      </c>
      <c r="C27" s="87">
        <f t="shared" ref="C27:J27" si="1">+SUM(C9:C24)</f>
        <v>4503.9000000000005</v>
      </c>
      <c r="D27" s="87">
        <f t="shared" si="1"/>
        <v>8262.6200000000008</v>
      </c>
      <c r="E27" s="87">
        <f t="shared" si="1"/>
        <v>8284.5000000000018</v>
      </c>
      <c r="F27" s="87">
        <f t="shared" si="1"/>
        <v>2002.4699999999998</v>
      </c>
      <c r="G27" s="87">
        <f t="shared" si="1"/>
        <v>13721.599999999999</v>
      </c>
      <c r="H27" s="87">
        <f t="shared" si="1"/>
        <v>4340.66</v>
      </c>
      <c r="I27" s="87">
        <f t="shared" si="1"/>
        <v>3590.92</v>
      </c>
      <c r="J27" s="87">
        <f t="shared" si="1"/>
        <v>2563.13</v>
      </c>
    </row>
    <row r="28" spans="1:10">
      <c r="C28" s="105">
        <v>0.53</v>
      </c>
      <c r="G28" s="105">
        <v>0.34</v>
      </c>
    </row>
    <row r="29" spans="1:10">
      <c r="B29" t="s">
        <v>354</v>
      </c>
    </row>
    <row r="30" spans="1:10">
      <c r="B30" t="s">
        <v>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A43"/>
  <sheetViews>
    <sheetView topLeftCell="A7" zoomScaleNormal="100" workbookViewId="0">
      <selection activeCell="Q7" sqref="Q7"/>
    </sheetView>
  </sheetViews>
  <sheetFormatPr defaultColWidth="11.5703125" defaultRowHeight="12.75"/>
  <cols>
    <col min="1" max="1" width="24.85546875" customWidth="1"/>
    <col min="2" max="15" width="12.7109375" customWidth="1"/>
  </cols>
  <sheetData>
    <row r="1" spans="1:27">
      <c r="B1" s="58" t="s">
        <v>261</v>
      </c>
      <c r="Q1" s="58" t="s">
        <v>262</v>
      </c>
    </row>
    <row r="2" spans="1:27" s="39" customFormat="1">
      <c r="A2" s="19" t="s">
        <v>18</v>
      </c>
      <c r="B2" s="14" t="s">
        <v>145</v>
      </c>
      <c r="C2" s="14" t="s">
        <v>145</v>
      </c>
      <c r="D2" s="14" t="s">
        <v>145</v>
      </c>
      <c r="E2" s="14" t="s">
        <v>145</v>
      </c>
      <c r="F2" s="14" t="s">
        <v>145</v>
      </c>
      <c r="G2" s="14" t="s">
        <v>145</v>
      </c>
      <c r="H2" s="14" t="s">
        <v>145</v>
      </c>
      <c r="I2" s="14" t="s">
        <v>145</v>
      </c>
      <c r="J2" s="69" t="s">
        <v>145</v>
      </c>
      <c r="K2" s="69" t="s">
        <v>145</v>
      </c>
      <c r="L2" s="69" t="s">
        <v>145</v>
      </c>
      <c r="M2" s="14" t="s">
        <v>145</v>
      </c>
      <c r="N2" s="14" t="s">
        <v>145</v>
      </c>
      <c r="O2" s="14" t="s">
        <v>145</v>
      </c>
      <c r="Q2" s="14" t="s">
        <v>145</v>
      </c>
      <c r="R2" s="14" t="s">
        <v>145</v>
      </c>
      <c r="S2" s="14" t="s">
        <v>145</v>
      </c>
      <c r="T2" s="14" t="s">
        <v>145</v>
      </c>
      <c r="U2" s="14" t="s">
        <v>145</v>
      </c>
      <c r="V2" s="14" t="s">
        <v>145</v>
      </c>
      <c r="W2" s="14" t="s">
        <v>145</v>
      </c>
      <c r="X2" s="14" t="s">
        <v>145</v>
      </c>
      <c r="Y2" s="69" t="s">
        <v>145</v>
      </c>
      <c r="Z2" s="69" t="s">
        <v>145</v>
      </c>
      <c r="AA2" s="69" t="s">
        <v>145</v>
      </c>
    </row>
    <row r="3" spans="1:27">
      <c r="A3" s="19" t="s">
        <v>22</v>
      </c>
      <c r="B3" s="14" t="s">
        <v>146</v>
      </c>
      <c r="C3" s="14" t="s">
        <v>155</v>
      </c>
      <c r="D3" s="14" t="s">
        <v>156</v>
      </c>
      <c r="E3" s="14" t="s">
        <v>157</v>
      </c>
      <c r="F3" s="14" t="s">
        <v>158</v>
      </c>
      <c r="G3" s="14" t="s">
        <v>159</v>
      </c>
      <c r="H3" s="14" t="s">
        <v>160</v>
      </c>
      <c r="I3" s="14" t="s">
        <v>161</v>
      </c>
      <c r="J3" s="70" t="s">
        <v>288</v>
      </c>
      <c r="K3" s="70" t="s">
        <v>295</v>
      </c>
      <c r="L3" s="70" t="s">
        <v>302</v>
      </c>
      <c r="M3" s="14" t="s">
        <v>200</v>
      </c>
      <c r="N3" s="14" t="s">
        <v>200</v>
      </c>
      <c r="O3" s="14" t="s">
        <v>200</v>
      </c>
      <c r="Q3" s="14" t="s">
        <v>146</v>
      </c>
      <c r="R3" s="14" t="s">
        <v>155</v>
      </c>
      <c r="S3" s="14" t="s">
        <v>156</v>
      </c>
      <c r="T3" s="14" t="s">
        <v>157</v>
      </c>
      <c r="U3" s="14" t="s">
        <v>158</v>
      </c>
      <c r="V3" s="14" t="s">
        <v>159</v>
      </c>
      <c r="W3" s="14" t="s">
        <v>160</v>
      </c>
      <c r="X3" s="14" t="s">
        <v>161</v>
      </c>
      <c r="Y3" s="70" t="s">
        <v>288</v>
      </c>
      <c r="Z3" s="70" t="s">
        <v>295</v>
      </c>
      <c r="AA3" s="70" t="s">
        <v>302</v>
      </c>
    </row>
    <row r="4" spans="1:27">
      <c r="A4" s="17" t="s">
        <v>19</v>
      </c>
      <c r="B4" s="9" t="s">
        <v>147</v>
      </c>
      <c r="C4" s="9" t="s">
        <v>148</v>
      </c>
      <c r="D4" s="9" t="s">
        <v>149</v>
      </c>
      <c r="E4" s="9" t="s">
        <v>150</v>
      </c>
      <c r="F4" s="9" t="s">
        <v>151</v>
      </c>
      <c r="G4" s="9" t="s">
        <v>152</v>
      </c>
      <c r="H4" s="9" t="s">
        <v>153</v>
      </c>
      <c r="I4" s="9" t="s">
        <v>154</v>
      </c>
      <c r="J4" s="69" t="s">
        <v>317</v>
      </c>
      <c r="K4" s="69" t="s">
        <v>318</v>
      </c>
      <c r="L4" s="69" t="s">
        <v>319</v>
      </c>
      <c r="M4" s="9" t="s">
        <v>199</v>
      </c>
      <c r="N4" s="9" t="s">
        <v>201</v>
      </c>
      <c r="O4" s="9" t="s">
        <v>202</v>
      </c>
      <c r="Q4" s="9" t="s">
        <v>147</v>
      </c>
      <c r="R4" s="9" t="s">
        <v>148</v>
      </c>
      <c r="S4" s="9" t="s">
        <v>149</v>
      </c>
      <c r="T4" s="9" t="s">
        <v>150</v>
      </c>
      <c r="U4" s="9" t="s">
        <v>151</v>
      </c>
      <c r="V4" s="9" t="s">
        <v>152</v>
      </c>
      <c r="W4" s="9" t="s">
        <v>153</v>
      </c>
      <c r="X4" s="9" t="s">
        <v>154</v>
      </c>
      <c r="Y4" s="69" t="s">
        <v>317</v>
      </c>
      <c r="Z4" s="69" t="s">
        <v>318</v>
      </c>
      <c r="AA4" s="69" t="s">
        <v>319</v>
      </c>
    </row>
    <row r="5" spans="1:27">
      <c r="A5" s="17" t="s">
        <v>17</v>
      </c>
      <c r="B5" s="9" t="s">
        <v>224</v>
      </c>
      <c r="C5" s="9" t="s">
        <v>224</v>
      </c>
      <c r="D5" s="9" t="s">
        <v>224</v>
      </c>
      <c r="E5" s="9" t="s">
        <v>224</v>
      </c>
      <c r="F5" s="9" t="s">
        <v>224</v>
      </c>
      <c r="G5" s="9" t="s">
        <v>224</v>
      </c>
      <c r="H5" s="9" t="s">
        <v>224</v>
      </c>
      <c r="I5" s="9" t="s">
        <v>224</v>
      </c>
      <c r="J5" s="69" t="s">
        <v>224</v>
      </c>
      <c r="K5" s="69" t="s">
        <v>224</v>
      </c>
      <c r="L5" s="69" t="s">
        <v>224</v>
      </c>
      <c r="M5" s="9" t="s">
        <v>224</v>
      </c>
      <c r="N5" s="9" t="s">
        <v>224</v>
      </c>
      <c r="O5" s="9" t="s">
        <v>224</v>
      </c>
      <c r="Q5" s="9" t="s">
        <v>260</v>
      </c>
      <c r="R5" s="9" t="s">
        <v>260</v>
      </c>
      <c r="S5" s="9" t="s">
        <v>260</v>
      </c>
      <c r="T5" s="9" t="s">
        <v>260</v>
      </c>
      <c r="U5" s="9" t="s">
        <v>260</v>
      </c>
      <c r="V5" s="9" t="s">
        <v>260</v>
      </c>
      <c r="W5" s="9" t="s">
        <v>260</v>
      </c>
      <c r="X5" s="9" t="s">
        <v>260</v>
      </c>
      <c r="Y5" s="69" t="s">
        <v>224</v>
      </c>
      <c r="Z5" s="69" t="s">
        <v>224</v>
      </c>
      <c r="AA5" s="69" t="s">
        <v>224</v>
      </c>
    </row>
    <row r="6" spans="1:27">
      <c r="A6" s="17"/>
      <c r="B6" s="9"/>
      <c r="C6" s="46"/>
      <c r="D6" s="46"/>
      <c r="E6" s="46"/>
      <c r="F6" s="46"/>
      <c r="G6" s="46"/>
      <c r="H6" s="46"/>
      <c r="I6" s="9"/>
      <c r="J6" s="69"/>
      <c r="K6" s="69"/>
      <c r="L6" s="69"/>
      <c r="M6" s="46"/>
      <c r="N6" s="46"/>
      <c r="O6" s="46"/>
    </row>
    <row r="7" spans="1:27" ht="14.25">
      <c r="A7" s="21" t="s">
        <v>25</v>
      </c>
      <c r="B7" s="9">
        <v>223</v>
      </c>
      <c r="C7" s="9">
        <v>357</v>
      </c>
      <c r="D7" s="9">
        <v>175</v>
      </c>
      <c r="E7" s="9">
        <v>790</v>
      </c>
      <c r="F7" s="9">
        <v>1850</v>
      </c>
      <c r="G7" s="9">
        <v>867</v>
      </c>
      <c r="H7" s="9">
        <v>1200</v>
      </c>
      <c r="I7" s="9">
        <v>862</v>
      </c>
      <c r="J7" s="9">
        <v>607</v>
      </c>
      <c r="K7" s="9">
        <v>347</v>
      </c>
      <c r="L7" s="9">
        <v>62100</v>
      </c>
      <c r="M7" s="9">
        <v>24</v>
      </c>
      <c r="N7" s="9">
        <v>15</v>
      </c>
      <c r="O7" s="9">
        <v>11</v>
      </c>
      <c r="Q7">
        <f>IF(ISNUMBER(B7),(B7-(AVERAGE($M7:$O7))),B7)</f>
        <v>206.33333333333334</v>
      </c>
      <c r="R7">
        <f t="shared" ref="R7:X7" si="0">IF(ISNUMBER(C7),(C7-(AVERAGE($M7:$O7))),C7)</f>
        <v>340.33333333333331</v>
      </c>
      <c r="S7">
        <f t="shared" si="0"/>
        <v>158.33333333333334</v>
      </c>
      <c r="T7">
        <f t="shared" si="0"/>
        <v>773.33333333333337</v>
      </c>
      <c r="U7">
        <f t="shared" si="0"/>
        <v>1833.3333333333333</v>
      </c>
      <c r="V7">
        <f t="shared" si="0"/>
        <v>850.33333333333337</v>
      </c>
      <c r="W7">
        <f t="shared" si="0"/>
        <v>1183.3333333333333</v>
      </c>
      <c r="X7">
        <f t="shared" si="0"/>
        <v>845.33333333333337</v>
      </c>
    </row>
    <row r="8" spans="1:27" ht="14.25">
      <c r="A8" s="21" t="s">
        <v>24</v>
      </c>
      <c r="B8" s="9">
        <v>33</v>
      </c>
      <c r="C8" s="9">
        <v>14</v>
      </c>
      <c r="D8" s="9">
        <v>6.6</v>
      </c>
      <c r="E8" s="9">
        <v>23</v>
      </c>
      <c r="F8" s="9">
        <v>940</v>
      </c>
      <c r="G8" s="9">
        <v>345</v>
      </c>
      <c r="H8" s="9">
        <v>537</v>
      </c>
      <c r="I8" s="9">
        <v>239</v>
      </c>
      <c r="J8" s="47">
        <v>20</v>
      </c>
      <c r="K8" s="47">
        <v>37</v>
      </c>
      <c r="L8" s="47">
        <v>116000</v>
      </c>
      <c r="M8" s="9" t="s">
        <v>240</v>
      </c>
      <c r="N8" s="9" t="s">
        <v>240</v>
      </c>
      <c r="O8" s="9" t="s">
        <v>240</v>
      </c>
      <c r="Q8">
        <f t="shared" ref="Q8:X10" si="1">B8</f>
        <v>33</v>
      </c>
      <c r="R8">
        <f t="shared" si="1"/>
        <v>14</v>
      </c>
      <c r="S8">
        <f t="shared" si="1"/>
        <v>6.6</v>
      </c>
      <c r="T8">
        <f t="shared" si="1"/>
        <v>23</v>
      </c>
      <c r="U8">
        <f t="shared" si="1"/>
        <v>940</v>
      </c>
      <c r="V8">
        <f t="shared" si="1"/>
        <v>345</v>
      </c>
      <c r="W8">
        <f t="shared" si="1"/>
        <v>537</v>
      </c>
      <c r="X8">
        <f t="shared" si="1"/>
        <v>239</v>
      </c>
    </row>
    <row r="9" spans="1:27" ht="14.25">
      <c r="A9" s="21" t="s">
        <v>26</v>
      </c>
      <c r="B9" s="9">
        <v>5.4</v>
      </c>
      <c r="C9" s="9">
        <v>3.7</v>
      </c>
      <c r="D9" s="9">
        <v>4.7</v>
      </c>
      <c r="E9" s="9">
        <v>7.4</v>
      </c>
      <c r="F9" s="9">
        <v>260</v>
      </c>
      <c r="G9" s="9">
        <v>83</v>
      </c>
      <c r="H9" s="9">
        <v>97</v>
      </c>
      <c r="I9" s="9">
        <v>61</v>
      </c>
      <c r="J9" s="47">
        <v>9</v>
      </c>
      <c r="K9" s="47">
        <v>7</v>
      </c>
      <c r="L9" s="47">
        <v>2660</v>
      </c>
      <c r="M9" s="9" t="s">
        <v>240</v>
      </c>
      <c r="N9" s="9" t="s">
        <v>240</v>
      </c>
      <c r="O9" s="9" t="s">
        <v>240</v>
      </c>
      <c r="Q9">
        <f t="shared" si="1"/>
        <v>5.4</v>
      </c>
      <c r="R9">
        <f t="shared" si="1"/>
        <v>3.7</v>
      </c>
      <c r="S9">
        <f t="shared" si="1"/>
        <v>4.7</v>
      </c>
      <c r="T9">
        <f t="shared" si="1"/>
        <v>7.4</v>
      </c>
      <c r="U9">
        <f t="shared" si="1"/>
        <v>260</v>
      </c>
      <c r="V9">
        <f t="shared" si="1"/>
        <v>83</v>
      </c>
      <c r="W9">
        <f t="shared" si="1"/>
        <v>97</v>
      </c>
      <c r="X9">
        <f t="shared" si="1"/>
        <v>61</v>
      </c>
    </row>
    <row r="10" spans="1:27" ht="14.25">
      <c r="A10" s="21" t="s">
        <v>27</v>
      </c>
      <c r="B10" s="9">
        <v>15</v>
      </c>
      <c r="C10" s="9">
        <v>26</v>
      </c>
      <c r="D10" s="9">
        <v>18.7</v>
      </c>
      <c r="E10" s="9">
        <v>36</v>
      </c>
      <c r="F10" s="9">
        <v>8450</v>
      </c>
      <c r="G10" s="9">
        <v>698</v>
      </c>
      <c r="H10" s="9">
        <v>1060</v>
      </c>
      <c r="I10" s="9">
        <v>375</v>
      </c>
      <c r="J10" s="47">
        <v>28</v>
      </c>
      <c r="K10" s="47">
        <v>31</v>
      </c>
      <c r="L10" s="47">
        <v>15070</v>
      </c>
      <c r="M10" s="9" t="s">
        <v>240</v>
      </c>
      <c r="N10" s="9" t="s">
        <v>240</v>
      </c>
      <c r="O10" s="9" t="s">
        <v>240</v>
      </c>
      <c r="Q10">
        <f t="shared" si="1"/>
        <v>15</v>
      </c>
      <c r="R10">
        <f t="shared" si="1"/>
        <v>26</v>
      </c>
      <c r="S10">
        <f t="shared" si="1"/>
        <v>18.7</v>
      </c>
      <c r="T10">
        <f t="shared" si="1"/>
        <v>36</v>
      </c>
      <c r="U10">
        <f t="shared" si="1"/>
        <v>8450</v>
      </c>
      <c r="V10">
        <f t="shared" si="1"/>
        <v>698</v>
      </c>
      <c r="W10">
        <f t="shared" si="1"/>
        <v>1060</v>
      </c>
      <c r="X10">
        <f t="shared" si="1"/>
        <v>375</v>
      </c>
    </row>
    <row r="11" spans="1:27" ht="14.25">
      <c r="A11" s="21" t="s">
        <v>28</v>
      </c>
      <c r="B11" s="9">
        <v>74</v>
      </c>
      <c r="C11" s="9">
        <v>42</v>
      </c>
      <c r="D11" s="9">
        <v>68</v>
      </c>
      <c r="E11" s="9">
        <v>84</v>
      </c>
      <c r="F11" s="9">
        <v>11900</v>
      </c>
      <c r="G11" s="9">
        <v>397</v>
      </c>
      <c r="H11" s="9">
        <v>930</v>
      </c>
      <c r="I11" s="9">
        <v>425</v>
      </c>
      <c r="J11" s="47">
        <v>26</v>
      </c>
      <c r="K11" s="47">
        <v>28</v>
      </c>
      <c r="L11" s="47">
        <v>20710</v>
      </c>
      <c r="M11" s="9">
        <v>10</v>
      </c>
      <c r="N11" s="9">
        <v>7.5</v>
      </c>
      <c r="O11" s="9">
        <v>6.7</v>
      </c>
      <c r="Q11">
        <f t="shared" ref="Q11:X11" si="2">IF(ISNUMBER(B11),(B11-(AVERAGE($M11:$O11))),B11)</f>
        <v>65.933333333333337</v>
      </c>
      <c r="R11">
        <f t="shared" si="2"/>
        <v>33.933333333333337</v>
      </c>
      <c r="S11">
        <f t="shared" si="2"/>
        <v>59.933333333333337</v>
      </c>
      <c r="T11">
        <f t="shared" si="2"/>
        <v>75.933333333333337</v>
      </c>
      <c r="U11">
        <f t="shared" si="2"/>
        <v>11891.933333333332</v>
      </c>
      <c r="V11">
        <f t="shared" si="2"/>
        <v>388.93333333333334</v>
      </c>
      <c r="W11">
        <f t="shared" si="2"/>
        <v>921.93333333333328</v>
      </c>
      <c r="X11">
        <f t="shared" si="2"/>
        <v>416.93333333333334</v>
      </c>
    </row>
    <row r="12" spans="1:27" ht="14.25">
      <c r="A12" s="21" t="s">
        <v>29</v>
      </c>
      <c r="B12" s="9">
        <v>6.5</v>
      </c>
      <c r="C12" s="9">
        <v>1.5</v>
      </c>
      <c r="D12" s="9">
        <v>4.8</v>
      </c>
      <c r="E12" s="16">
        <v>4</v>
      </c>
      <c r="F12" s="47">
        <v>1010</v>
      </c>
      <c r="G12" s="47">
        <v>48</v>
      </c>
      <c r="H12" s="47">
        <v>105</v>
      </c>
      <c r="I12" s="47">
        <v>48</v>
      </c>
      <c r="J12" s="47">
        <v>2</v>
      </c>
      <c r="K12" s="47">
        <v>1</v>
      </c>
      <c r="L12" s="47">
        <v>3150</v>
      </c>
      <c r="M12" s="9" t="s">
        <v>228</v>
      </c>
      <c r="N12" s="9" t="s">
        <v>228</v>
      </c>
      <c r="O12" s="9" t="s">
        <v>228</v>
      </c>
      <c r="Q12">
        <f>B12</f>
        <v>6.5</v>
      </c>
      <c r="R12">
        <f t="shared" ref="R12:X22" si="3">C12</f>
        <v>1.5</v>
      </c>
      <c r="S12">
        <f t="shared" si="3"/>
        <v>4.8</v>
      </c>
      <c r="T12">
        <f t="shared" si="3"/>
        <v>4</v>
      </c>
      <c r="U12">
        <f t="shared" si="3"/>
        <v>1010</v>
      </c>
      <c r="V12">
        <f t="shared" si="3"/>
        <v>48</v>
      </c>
      <c r="W12">
        <f t="shared" si="3"/>
        <v>105</v>
      </c>
      <c r="X12">
        <f t="shared" si="3"/>
        <v>48</v>
      </c>
    </row>
    <row r="13" spans="1:27" s="8" customFormat="1" ht="14.25">
      <c r="A13" s="21" t="s">
        <v>30</v>
      </c>
      <c r="B13" s="9">
        <v>82</v>
      </c>
      <c r="C13" s="9">
        <v>34</v>
      </c>
      <c r="D13" s="9">
        <v>17</v>
      </c>
      <c r="E13" s="9">
        <v>22</v>
      </c>
      <c r="F13" s="9">
        <v>8180</v>
      </c>
      <c r="G13" s="9">
        <v>863</v>
      </c>
      <c r="H13" s="9">
        <v>322</v>
      </c>
      <c r="I13" s="9">
        <v>340</v>
      </c>
      <c r="J13" s="47">
        <v>2</v>
      </c>
      <c r="K13" s="47">
        <v>5</v>
      </c>
      <c r="L13" s="47">
        <v>1020</v>
      </c>
      <c r="M13" s="9" t="s">
        <v>228</v>
      </c>
      <c r="N13" s="9" t="s">
        <v>240</v>
      </c>
      <c r="O13" s="9" t="s">
        <v>228</v>
      </c>
      <c r="Q13">
        <f t="shared" ref="Q13:Q22" si="4">B13</f>
        <v>82</v>
      </c>
      <c r="R13">
        <f t="shared" si="3"/>
        <v>34</v>
      </c>
      <c r="S13">
        <f t="shared" si="3"/>
        <v>17</v>
      </c>
      <c r="T13">
        <f t="shared" si="3"/>
        <v>22</v>
      </c>
      <c r="U13">
        <f t="shared" si="3"/>
        <v>8180</v>
      </c>
      <c r="V13">
        <f t="shared" si="3"/>
        <v>863</v>
      </c>
      <c r="W13">
        <f t="shared" si="3"/>
        <v>322</v>
      </c>
      <c r="X13">
        <f t="shared" si="3"/>
        <v>340</v>
      </c>
    </row>
    <row r="14" spans="1:27" s="8" customFormat="1" ht="14.25">
      <c r="A14" s="21" t="s">
        <v>31</v>
      </c>
      <c r="B14" s="9">
        <v>133</v>
      </c>
      <c r="C14" s="9">
        <v>52</v>
      </c>
      <c r="D14" s="9">
        <v>16</v>
      </c>
      <c r="E14" s="9">
        <v>40</v>
      </c>
      <c r="F14" s="9">
        <v>11700</v>
      </c>
      <c r="G14" s="9">
        <v>1560</v>
      </c>
      <c r="H14" s="9">
        <v>234</v>
      </c>
      <c r="I14" s="9">
        <v>143</v>
      </c>
      <c r="J14" s="47">
        <v>2</v>
      </c>
      <c r="K14" s="47">
        <v>3</v>
      </c>
      <c r="L14" s="47">
        <v>1130</v>
      </c>
      <c r="M14" s="9" t="s">
        <v>240</v>
      </c>
      <c r="N14" s="9" t="s">
        <v>240</v>
      </c>
      <c r="O14" s="9" t="s">
        <v>228</v>
      </c>
      <c r="Q14">
        <f t="shared" si="4"/>
        <v>133</v>
      </c>
      <c r="R14">
        <f t="shared" si="3"/>
        <v>52</v>
      </c>
      <c r="S14">
        <f t="shared" si="3"/>
        <v>16</v>
      </c>
      <c r="T14">
        <f t="shared" si="3"/>
        <v>40</v>
      </c>
      <c r="U14">
        <f t="shared" si="3"/>
        <v>11700</v>
      </c>
      <c r="V14">
        <f t="shared" si="3"/>
        <v>1560</v>
      </c>
      <c r="W14">
        <f t="shared" si="3"/>
        <v>234</v>
      </c>
      <c r="X14">
        <f t="shared" si="3"/>
        <v>143</v>
      </c>
    </row>
    <row r="15" spans="1:27" ht="14.25">
      <c r="A15" s="21" t="s">
        <v>32</v>
      </c>
      <c r="B15" s="9">
        <v>1.5</v>
      </c>
      <c r="C15" s="9" t="s">
        <v>228</v>
      </c>
      <c r="D15" s="9" t="s">
        <v>228</v>
      </c>
      <c r="E15" s="9" t="s">
        <v>228</v>
      </c>
      <c r="F15" s="9">
        <v>21</v>
      </c>
      <c r="G15" s="9">
        <v>11</v>
      </c>
      <c r="H15" s="9" t="s">
        <v>228</v>
      </c>
      <c r="I15" s="9" t="s">
        <v>228</v>
      </c>
      <c r="J15" s="47" t="s">
        <v>228</v>
      </c>
      <c r="K15" s="47" t="s">
        <v>240</v>
      </c>
      <c r="L15" s="47">
        <v>5</v>
      </c>
      <c r="M15" s="9" t="s">
        <v>228</v>
      </c>
      <c r="N15" s="9" t="s">
        <v>228</v>
      </c>
      <c r="O15" s="9" t="s">
        <v>228</v>
      </c>
      <c r="Q15">
        <f t="shared" si="4"/>
        <v>1.5</v>
      </c>
      <c r="R15" t="str">
        <f t="shared" si="3"/>
        <v>&lt; 1</v>
      </c>
      <c r="S15" t="str">
        <f t="shared" si="3"/>
        <v>&lt; 1</v>
      </c>
      <c r="T15" t="str">
        <f t="shared" si="3"/>
        <v>&lt; 1</v>
      </c>
      <c r="U15">
        <f t="shared" si="3"/>
        <v>21</v>
      </c>
      <c r="V15">
        <f t="shared" si="3"/>
        <v>11</v>
      </c>
      <c r="W15" t="str">
        <f t="shared" si="3"/>
        <v>&lt; 1</v>
      </c>
      <c r="X15" t="str">
        <f t="shared" si="3"/>
        <v>&lt; 1</v>
      </c>
    </row>
    <row r="16" spans="1:27" ht="14.25">
      <c r="A16" s="21" t="s">
        <v>33</v>
      </c>
      <c r="B16" s="9">
        <v>6.9</v>
      </c>
      <c r="C16" s="9">
        <v>9.5</v>
      </c>
      <c r="D16" s="9">
        <v>1.8</v>
      </c>
      <c r="E16" s="9">
        <v>1.9</v>
      </c>
      <c r="F16" s="9">
        <v>26</v>
      </c>
      <c r="G16" s="9">
        <v>17</v>
      </c>
      <c r="H16" s="9" t="s">
        <v>228</v>
      </c>
      <c r="I16" s="9">
        <v>2.8</v>
      </c>
      <c r="J16" s="47" t="s">
        <v>228</v>
      </c>
      <c r="K16" s="47" t="s">
        <v>240</v>
      </c>
      <c r="L16" s="47">
        <v>5</v>
      </c>
      <c r="M16" s="9" t="s">
        <v>228</v>
      </c>
      <c r="N16" s="9" t="s">
        <v>228</v>
      </c>
      <c r="O16" s="9" t="s">
        <v>228</v>
      </c>
      <c r="Q16">
        <f t="shared" si="4"/>
        <v>6.9</v>
      </c>
      <c r="R16">
        <f t="shared" si="3"/>
        <v>9.5</v>
      </c>
      <c r="S16">
        <f t="shared" si="3"/>
        <v>1.8</v>
      </c>
      <c r="T16">
        <f t="shared" si="3"/>
        <v>1.9</v>
      </c>
      <c r="U16">
        <f t="shared" si="3"/>
        <v>26</v>
      </c>
      <c r="V16">
        <f t="shared" si="3"/>
        <v>17</v>
      </c>
      <c r="W16" t="str">
        <f t="shared" si="3"/>
        <v>&lt; 1</v>
      </c>
      <c r="X16">
        <f t="shared" si="3"/>
        <v>2.8</v>
      </c>
    </row>
    <row r="17" spans="1:24" ht="14.25">
      <c r="A17" s="21" t="s">
        <v>34</v>
      </c>
      <c r="B17" s="9" t="s">
        <v>228</v>
      </c>
      <c r="C17" s="9" t="s">
        <v>228</v>
      </c>
      <c r="D17" s="9" t="s">
        <v>228</v>
      </c>
      <c r="E17" s="9" t="s">
        <v>228</v>
      </c>
      <c r="F17" s="9" t="s">
        <v>228</v>
      </c>
      <c r="G17" s="46" t="s">
        <v>228</v>
      </c>
      <c r="H17" s="9" t="s">
        <v>228</v>
      </c>
      <c r="I17" s="9" t="s">
        <v>228</v>
      </c>
      <c r="J17" s="47" t="s">
        <v>228</v>
      </c>
      <c r="K17" s="47" t="s">
        <v>228</v>
      </c>
      <c r="L17" s="47">
        <v>3</v>
      </c>
      <c r="M17" s="9" t="s">
        <v>228</v>
      </c>
      <c r="N17" s="9" t="s">
        <v>228</v>
      </c>
      <c r="O17" s="9" t="s">
        <v>228</v>
      </c>
      <c r="Q17" t="str">
        <f t="shared" si="4"/>
        <v>&lt; 1</v>
      </c>
      <c r="R17" t="str">
        <f t="shared" si="3"/>
        <v>&lt; 1</v>
      </c>
      <c r="S17" t="str">
        <f t="shared" si="3"/>
        <v>&lt; 1</v>
      </c>
      <c r="T17" t="str">
        <f t="shared" si="3"/>
        <v>&lt; 1</v>
      </c>
      <c r="U17" t="str">
        <f t="shared" si="3"/>
        <v>&lt; 1</v>
      </c>
      <c r="V17" t="str">
        <f t="shared" si="3"/>
        <v>&lt; 1</v>
      </c>
      <c r="W17" t="str">
        <f t="shared" si="3"/>
        <v>&lt; 1</v>
      </c>
      <c r="X17" t="str">
        <f t="shared" si="3"/>
        <v>&lt; 1</v>
      </c>
    </row>
    <row r="18" spans="1:24" ht="14.25">
      <c r="A18" s="21" t="s">
        <v>35</v>
      </c>
      <c r="B18" s="9" t="s">
        <v>228</v>
      </c>
      <c r="C18" s="9" t="s">
        <v>228</v>
      </c>
      <c r="D18" s="9" t="s">
        <v>228</v>
      </c>
      <c r="E18" s="9" t="s">
        <v>228</v>
      </c>
      <c r="F18" s="9" t="s">
        <v>228</v>
      </c>
      <c r="G18" s="9" t="s">
        <v>228</v>
      </c>
      <c r="H18" s="9" t="s">
        <v>228</v>
      </c>
      <c r="I18" s="9" t="s">
        <v>228</v>
      </c>
      <c r="J18" s="47" t="s">
        <v>228</v>
      </c>
      <c r="K18" s="47" t="s">
        <v>228</v>
      </c>
      <c r="L18" s="47" t="s">
        <v>228</v>
      </c>
      <c r="M18" s="9" t="s">
        <v>228</v>
      </c>
      <c r="N18" s="9" t="s">
        <v>228</v>
      </c>
      <c r="O18" s="9" t="s">
        <v>228</v>
      </c>
      <c r="Q18" t="str">
        <f t="shared" si="4"/>
        <v>&lt; 1</v>
      </c>
      <c r="R18" t="str">
        <f t="shared" si="3"/>
        <v>&lt; 1</v>
      </c>
      <c r="S18" t="str">
        <f t="shared" si="3"/>
        <v>&lt; 1</v>
      </c>
      <c r="T18" t="str">
        <f t="shared" si="3"/>
        <v>&lt; 1</v>
      </c>
      <c r="U18" t="str">
        <f t="shared" si="3"/>
        <v>&lt; 1</v>
      </c>
      <c r="V18" t="str">
        <f t="shared" si="3"/>
        <v>&lt; 1</v>
      </c>
      <c r="W18" t="str">
        <f t="shared" si="3"/>
        <v>&lt; 1</v>
      </c>
      <c r="X18" t="str">
        <f t="shared" si="3"/>
        <v>&lt; 1</v>
      </c>
    </row>
    <row r="19" spans="1:24" ht="14.25">
      <c r="A19" s="21" t="s">
        <v>36</v>
      </c>
      <c r="B19" s="9" t="s">
        <v>228</v>
      </c>
      <c r="C19" s="9" t="s">
        <v>228</v>
      </c>
      <c r="D19" s="9" t="s">
        <v>228</v>
      </c>
      <c r="E19" s="9" t="s">
        <v>228</v>
      </c>
      <c r="F19" s="9" t="s">
        <v>228</v>
      </c>
      <c r="G19" s="9" t="s">
        <v>228</v>
      </c>
      <c r="H19" s="9" t="s">
        <v>228</v>
      </c>
      <c r="I19" s="9" t="s">
        <v>228</v>
      </c>
      <c r="J19" s="47" t="s">
        <v>228</v>
      </c>
      <c r="K19" s="47" t="s">
        <v>228</v>
      </c>
      <c r="L19" s="47">
        <v>3</v>
      </c>
      <c r="M19" s="9" t="s">
        <v>228</v>
      </c>
      <c r="N19" s="9" t="s">
        <v>228</v>
      </c>
      <c r="O19" s="9" t="s">
        <v>228</v>
      </c>
      <c r="Q19" t="str">
        <f t="shared" si="4"/>
        <v>&lt; 1</v>
      </c>
      <c r="R19" t="str">
        <f t="shared" si="3"/>
        <v>&lt; 1</v>
      </c>
      <c r="S19" t="str">
        <f t="shared" si="3"/>
        <v>&lt; 1</v>
      </c>
      <c r="T19" t="str">
        <f t="shared" si="3"/>
        <v>&lt; 1</v>
      </c>
      <c r="U19" t="str">
        <f t="shared" si="3"/>
        <v>&lt; 1</v>
      </c>
      <c r="V19" t="str">
        <f t="shared" si="3"/>
        <v>&lt; 1</v>
      </c>
      <c r="W19" t="str">
        <f t="shared" si="3"/>
        <v>&lt; 1</v>
      </c>
      <c r="X19" t="str">
        <f t="shared" si="3"/>
        <v>&lt; 1</v>
      </c>
    </row>
    <row r="20" spans="1:24" ht="14.25">
      <c r="A20" s="21" t="s">
        <v>37</v>
      </c>
      <c r="B20" s="9" t="s">
        <v>228</v>
      </c>
      <c r="C20" s="9" t="s">
        <v>228</v>
      </c>
      <c r="D20" s="9" t="s">
        <v>228</v>
      </c>
      <c r="E20" s="9" t="s">
        <v>228</v>
      </c>
      <c r="F20" s="9" t="s">
        <v>228</v>
      </c>
      <c r="G20" s="9" t="s">
        <v>228</v>
      </c>
      <c r="H20" s="9" t="s">
        <v>228</v>
      </c>
      <c r="I20" s="9" t="s">
        <v>228</v>
      </c>
      <c r="J20" s="47" t="s">
        <v>228</v>
      </c>
      <c r="K20" s="47" t="s">
        <v>228</v>
      </c>
      <c r="L20" s="47">
        <v>2</v>
      </c>
      <c r="M20" s="9" t="s">
        <v>228</v>
      </c>
      <c r="N20" s="9" t="s">
        <v>228</v>
      </c>
      <c r="O20" s="9" t="s">
        <v>228</v>
      </c>
      <c r="Q20" t="str">
        <f t="shared" si="4"/>
        <v>&lt; 1</v>
      </c>
      <c r="R20" t="str">
        <f t="shared" si="3"/>
        <v>&lt; 1</v>
      </c>
      <c r="S20" t="str">
        <f t="shared" si="3"/>
        <v>&lt; 1</v>
      </c>
      <c r="T20" t="str">
        <f t="shared" si="3"/>
        <v>&lt; 1</v>
      </c>
      <c r="U20" t="str">
        <f t="shared" si="3"/>
        <v>&lt; 1</v>
      </c>
      <c r="V20" t="str">
        <f t="shared" si="3"/>
        <v>&lt; 1</v>
      </c>
      <c r="W20" t="str">
        <f t="shared" si="3"/>
        <v>&lt; 1</v>
      </c>
      <c r="X20" t="str">
        <f t="shared" si="3"/>
        <v>&lt; 1</v>
      </c>
    </row>
    <row r="21" spans="1:24" ht="14.25">
      <c r="A21" s="21" t="s">
        <v>38</v>
      </c>
      <c r="B21" s="9" t="s">
        <v>228</v>
      </c>
      <c r="C21" s="9" t="s">
        <v>228</v>
      </c>
      <c r="D21" s="9" t="s">
        <v>228</v>
      </c>
      <c r="E21" s="9" t="s">
        <v>228</v>
      </c>
      <c r="F21" s="9" t="s">
        <v>228</v>
      </c>
      <c r="G21" s="9" t="s">
        <v>228</v>
      </c>
      <c r="H21" s="9" t="s">
        <v>228</v>
      </c>
      <c r="I21" s="9" t="s">
        <v>228</v>
      </c>
      <c r="J21" s="47" t="s">
        <v>228</v>
      </c>
      <c r="K21" s="47" t="s">
        <v>228</v>
      </c>
      <c r="L21" s="47">
        <v>3</v>
      </c>
      <c r="M21" s="9" t="s">
        <v>228</v>
      </c>
      <c r="N21" s="9" t="s">
        <v>228</v>
      </c>
      <c r="O21" s="9" t="s">
        <v>228</v>
      </c>
      <c r="Q21" t="str">
        <f t="shared" si="4"/>
        <v>&lt; 1</v>
      </c>
      <c r="R21" t="str">
        <f t="shared" si="3"/>
        <v>&lt; 1</v>
      </c>
      <c r="S21" t="str">
        <f t="shared" si="3"/>
        <v>&lt; 1</v>
      </c>
      <c r="T21" t="str">
        <f t="shared" si="3"/>
        <v>&lt; 1</v>
      </c>
      <c r="U21" t="str">
        <f t="shared" si="3"/>
        <v>&lt; 1</v>
      </c>
      <c r="V21" t="str">
        <f t="shared" si="3"/>
        <v>&lt; 1</v>
      </c>
      <c r="W21" t="str">
        <f t="shared" si="3"/>
        <v>&lt; 1</v>
      </c>
      <c r="X21" t="str">
        <f t="shared" si="3"/>
        <v>&lt; 1</v>
      </c>
    </row>
    <row r="22" spans="1:24" ht="14.25">
      <c r="A22" s="21" t="s">
        <v>238</v>
      </c>
      <c r="B22" s="9" t="s">
        <v>228</v>
      </c>
      <c r="C22" s="9" t="s">
        <v>228</v>
      </c>
      <c r="D22" s="9" t="s">
        <v>228</v>
      </c>
      <c r="E22" s="9" t="s">
        <v>228</v>
      </c>
      <c r="F22" s="9" t="s">
        <v>228</v>
      </c>
      <c r="G22" s="9" t="s">
        <v>228</v>
      </c>
      <c r="H22" s="9" t="s">
        <v>228</v>
      </c>
      <c r="I22" s="9" t="s">
        <v>228</v>
      </c>
      <c r="J22" s="47" t="s">
        <v>228</v>
      </c>
      <c r="K22" s="47" t="s">
        <v>228</v>
      </c>
      <c r="L22" s="47" t="s">
        <v>228</v>
      </c>
      <c r="M22" s="9" t="s">
        <v>228</v>
      </c>
      <c r="N22" s="9" t="s">
        <v>228</v>
      </c>
      <c r="O22" s="9" t="s">
        <v>228</v>
      </c>
      <c r="Q22" t="str">
        <f t="shared" si="4"/>
        <v>&lt; 1</v>
      </c>
      <c r="R22" t="str">
        <f t="shared" si="3"/>
        <v>&lt; 1</v>
      </c>
      <c r="S22" t="str">
        <f t="shared" si="3"/>
        <v>&lt; 1</v>
      </c>
      <c r="T22" t="str">
        <f t="shared" si="3"/>
        <v>&lt; 1</v>
      </c>
      <c r="U22" t="str">
        <f t="shared" si="3"/>
        <v>&lt; 1</v>
      </c>
      <c r="V22" t="str">
        <f t="shared" si="3"/>
        <v>&lt; 1</v>
      </c>
      <c r="W22" t="str">
        <f t="shared" si="3"/>
        <v>&lt; 1</v>
      </c>
      <c r="X22" t="str">
        <f t="shared" si="3"/>
        <v>&lt; 1</v>
      </c>
    </row>
    <row r="23" spans="1:24" ht="14.25">
      <c r="A23" s="40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24" ht="14.25">
      <c r="A24" s="40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24">
      <c r="A25" s="17" t="s">
        <v>17</v>
      </c>
      <c r="B25" s="3"/>
      <c r="C25" s="3"/>
      <c r="D25" s="3"/>
      <c r="E25" s="3"/>
      <c r="F25" s="3"/>
      <c r="G25" s="3"/>
      <c r="H25" s="9" t="s">
        <v>223</v>
      </c>
      <c r="I25" s="9" t="s">
        <v>223</v>
      </c>
      <c r="J25" s="9"/>
      <c r="K25" s="9"/>
      <c r="L25" s="9"/>
      <c r="M25" s="9" t="s">
        <v>223</v>
      </c>
    </row>
    <row r="26" spans="1:24" ht="14.25">
      <c r="A26" s="24" t="s">
        <v>0</v>
      </c>
      <c r="B26" s="4"/>
      <c r="C26" s="4"/>
      <c r="D26" s="4"/>
      <c r="E26" s="4"/>
      <c r="F26" s="4"/>
      <c r="G26" s="4"/>
      <c r="H26" s="9" t="s">
        <v>20</v>
      </c>
      <c r="I26" s="9" t="s">
        <v>20</v>
      </c>
      <c r="J26" s="9"/>
      <c r="K26" s="9"/>
      <c r="L26" s="9"/>
      <c r="M26" s="9" t="s">
        <v>20</v>
      </c>
    </row>
    <row r="27" spans="1:24" ht="14.25">
      <c r="A27" s="24" t="s">
        <v>1</v>
      </c>
      <c r="B27" s="4"/>
      <c r="C27" s="4"/>
      <c r="D27" s="4"/>
      <c r="E27" s="4"/>
      <c r="F27" s="4"/>
      <c r="G27" s="4"/>
      <c r="H27" s="9" t="s">
        <v>20</v>
      </c>
      <c r="I27" s="9" t="s">
        <v>20</v>
      </c>
      <c r="J27" s="9"/>
      <c r="K27" s="9"/>
      <c r="L27" s="9"/>
      <c r="M27" s="9" t="s">
        <v>20</v>
      </c>
    </row>
    <row r="28" spans="1:24" ht="14.25">
      <c r="A28" s="24" t="s">
        <v>2</v>
      </c>
      <c r="B28" s="4"/>
      <c r="C28" s="4"/>
      <c r="D28" s="4"/>
      <c r="E28" s="4"/>
      <c r="F28" s="4"/>
      <c r="G28" s="4"/>
      <c r="H28" s="9" t="s">
        <v>20</v>
      </c>
      <c r="I28" s="9" t="s">
        <v>20</v>
      </c>
      <c r="J28" s="9"/>
      <c r="K28" s="9"/>
      <c r="L28" s="9"/>
      <c r="M28" s="9" t="s">
        <v>20</v>
      </c>
    </row>
    <row r="29" spans="1:24" ht="14.25">
      <c r="A29" s="24" t="s">
        <v>3</v>
      </c>
      <c r="B29" s="4"/>
      <c r="C29" s="4"/>
      <c r="D29" s="4"/>
      <c r="E29" s="4"/>
      <c r="F29" s="4"/>
      <c r="G29" s="4"/>
      <c r="H29" s="9" t="s">
        <v>20</v>
      </c>
      <c r="I29" s="9" t="s">
        <v>20</v>
      </c>
      <c r="J29" s="9"/>
      <c r="K29" s="9"/>
      <c r="L29" s="9"/>
      <c r="M29" s="9" t="s">
        <v>20</v>
      </c>
    </row>
    <row r="30" spans="1:24" ht="14.25">
      <c r="A30" s="24" t="s">
        <v>4</v>
      </c>
      <c r="B30" s="4"/>
      <c r="C30" s="4"/>
      <c r="D30" s="4"/>
      <c r="E30" s="4"/>
      <c r="F30" s="4"/>
      <c r="G30" s="4"/>
      <c r="H30" s="9" t="s">
        <v>20</v>
      </c>
      <c r="I30" s="9" t="s">
        <v>20</v>
      </c>
      <c r="J30" s="9"/>
      <c r="K30" s="9"/>
      <c r="L30" s="9"/>
      <c r="M30" s="9" t="s">
        <v>20</v>
      </c>
    </row>
    <row r="31" spans="1:24" ht="14.25">
      <c r="A31" s="24" t="s">
        <v>5</v>
      </c>
      <c r="B31" s="4"/>
      <c r="C31" s="4"/>
      <c r="D31" s="4"/>
      <c r="E31" s="4"/>
      <c r="F31" s="4"/>
      <c r="G31" s="4"/>
      <c r="H31" s="9" t="s">
        <v>225</v>
      </c>
      <c r="I31" s="9" t="s">
        <v>225</v>
      </c>
      <c r="J31" s="9"/>
      <c r="K31" s="9"/>
      <c r="L31" s="9"/>
      <c r="M31" s="9" t="s">
        <v>225</v>
      </c>
    </row>
    <row r="32" spans="1:24" ht="14.25">
      <c r="A32" s="55" t="s">
        <v>6</v>
      </c>
      <c r="B32" s="4"/>
      <c r="C32" s="4"/>
      <c r="D32" s="4"/>
      <c r="E32" s="4"/>
      <c r="F32" s="4"/>
      <c r="G32" s="4"/>
      <c r="H32" s="9" t="s">
        <v>226</v>
      </c>
      <c r="I32" s="9" t="s">
        <v>226</v>
      </c>
      <c r="J32" s="9"/>
      <c r="K32" s="9"/>
      <c r="L32" s="9"/>
      <c r="M32" s="9" t="s">
        <v>226</v>
      </c>
    </row>
    <row r="33" spans="1:13" ht="14.25">
      <c r="A33" s="55"/>
      <c r="B33" s="4"/>
      <c r="C33" s="4"/>
      <c r="D33" s="4"/>
      <c r="E33" s="4"/>
      <c r="F33" s="4"/>
      <c r="G33" s="4"/>
      <c r="H33" s="9"/>
      <c r="I33" s="9"/>
      <c r="J33" s="9"/>
      <c r="K33" s="9"/>
      <c r="L33" s="9"/>
      <c r="M33" s="9"/>
    </row>
    <row r="34" spans="1:13" ht="14.25">
      <c r="A34" s="24" t="s">
        <v>7</v>
      </c>
      <c r="B34" s="4"/>
      <c r="C34" s="4"/>
      <c r="D34" s="4"/>
      <c r="E34" s="4"/>
      <c r="F34" s="4"/>
      <c r="G34" s="4"/>
      <c r="H34" s="9" t="s">
        <v>20</v>
      </c>
      <c r="I34" s="9">
        <v>6.8</v>
      </c>
      <c r="J34" s="9"/>
      <c r="K34" s="9"/>
      <c r="L34" s="9"/>
      <c r="M34" s="9" t="s">
        <v>20</v>
      </c>
    </row>
    <row r="35" spans="1:13" ht="14.25">
      <c r="A35" s="24" t="s">
        <v>8</v>
      </c>
      <c r="B35" s="4"/>
      <c r="C35" s="4"/>
      <c r="D35" s="4"/>
      <c r="E35" s="4"/>
      <c r="F35" s="4"/>
      <c r="G35" s="4"/>
      <c r="H35" s="9" t="s">
        <v>20</v>
      </c>
      <c r="I35" s="9" t="s">
        <v>20</v>
      </c>
      <c r="J35" s="9"/>
      <c r="K35" s="9"/>
      <c r="L35" s="9"/>
      <c r="M35" s="9" t="s">
        <v>20</v>
      </c>
    </row>
    <row r="36" spans="1:13" ht="14.25">
      <c r="A36" s="24" t="s">
        <v>9</v>
      </c>
      <c r="B36" s="4"/>
      <c r="C36" s="4"/>
      <c r="D36" s="4"/>
      <c r="E36" s="4"/>
      <c r="F36" s="4"/>
      <c r="G36" s="4"/>
      <c r="H36" s="9" t="s">
        <v>20</v>
      </c>
      <c r="I36" s="9">
        <v>0.64</v>
      </c>
      <c r="J36" s="9"/>
      <c r="K36" s="9"/>
      <c r="L36" s="9"/>
      <c r="M36" s="9" t="s">
        <v>20</v>
      </c>
    </row>
    <row r="37" spans="1:13" ht="14.25">
      <c r="A37" s="24" t="s">
        <v>10</v>
      </c>
      <c r="B37" s="4"/>
      <c r="C37" s="4"/>
      <c r="D37" s="4"/>
      <c r="E37" s="4"/>
      <c r="F37" s="4"/>
      <c r="G37" s="4"/>
      <c r="H37" s="9" t="s">
        <v>20</v>
      </c>
      <c r="I37" s="9" t="s">
        <v>20</v>
      </c>
      <c r="J37" s="9"/>
      <c r="K37" s="9"/>
      <c r="L37" s="9"/>
      <c r="M37" s="9" t="s">
        <v>20</v>
      </c>
    </row>
    <row r="38" spans="1:13" ht="14.25">
      <c r="A38" s="24" t="s">
        <v>11</v>
      </c>
      <c r="B38" s="4"/>
      <c r="C38" s="4"/>
      <c r="D38" s="4"/>
      <c r="E38" s="4"/>
      <c r="F38" s="4"/>
      <c r="G38" s="4"/>
      <c r="H38" s="9" t="s">
        <v>20</v>
      </c>
      <c r="I38" s="9" t="s">
        <v>20</v>
      </c>
      <c r="J38" s="9"/>
      <c r="K38" s="9"/>
      <c r="L38" s="9"/>
      <c r="M38" s="9" t="s">
        <v>20</v>
      </c>
    </row>
    <row r="39" spans="1:13" ht="14.25">
      <c r="A39" s="24" t="s">
        <v>12</v>
      </c>
      <c r="B39" s="4"/>
      <c r="C39" s="4"/>
      <c r="D39" s="4"/>
      <c r="E39" s="4"/>
      <c r="F39" s="4"/>
      <c r="G39" s="4"/>
      <c r="H39" s="9" t="s">
        <v>20</v>
      </c>
      <c r="I39" s="9" t="s">
        <v>20</v>
      </c>
      <c r="J39" s="9"/>
      <c r="K39" s="9"/>
      <c r="L39" s="9"/>
      <c r="M39" s="9" t="s">
        <v>20</v>
      </c>
    </row>
    <row r="40" spans="1:13" ht="14.25">
      <c r="A40" s="24" t="s">
        <v>13</v>
      </c>
      <c r="B40" s="4"/>
      <c r="C40" s="4"/>
      <c r="D40" s="4"/>
      <c r="E40" s="4"/>
      <c r="F40" s="4"/>
      <c r="G40" s="4"/>
      <c r="H40" s="9" t="s">
        <v>20</v>
      </c>
      <c r="I40" s="9" t="s">
        <v>20</v>
      </c>
      <c r="J40" s="9"/>
      <c r="K40" s="9"/>
      <c r="L40" s="9"/>
      <c r="M40" s="9" t="s">
        <v>20</v>
      </c>
    </row>
    <row r="41" spans="1:13" ht="14.25">
      <c r="A41" s="24" t="s">
        <v>14</v>
      </c>
      <c r="B41" s="4"/>
      <c r="C41" s="4"/>
      <c r="D41" s="4"/>
      <c r="E41" s="4"/>
      <c r="F41" s="4"/>
      <c r="G41" s="4"/>
      <c r="H41" s="9" t="s">
        <v>227</v>
      </c>
      <c r="I41" s="9" t="s">
        <v>227</v>
      </c>
      <c r="J41" s="9"/>
      <c r="K41" s="9"/>
      <c r="L41" s="9"/>
      <c r="M41" s="9" t="s">
        <v>227</v>
      </c>
    </row>
    <row r="42" spans="1:13" ht="14.25">
      <c r="A42" s="24" t="s">
        <v>15</v>
      </c>
      <c r="B42" s="4"/>
      <c r="C42" s="4"/>
      <c r="D42" s="4"/>
      <c r="E42" s="4"/>
      <c r="F42" s="4"/>
      <c r="G42" s="4"/>
      <c r="H42" s="9" t="s">
        <v>227</v>
      </c>
      <c r="I42" s="9" t="s">
        <v>227</v>
      </c>
      <c r="J42" s="9"/>
      <c r="K42" s="9"/>
      <c r="L42" s="9"/>
      <c r="M42" s="9" t="s">
        <v>227</v>
      </c>
    </row>
    <row r="43" spans="1:13" ht="14.25">
      <c r="A43" s="24" t="s">
        <v>16</v>
      </c>
      <c r="B43" s="4"/>
      <c r="C43" s="4"/>
      <c r="D43" s="4"/>
      <c r="E43" s="4"/>
      <c r="F43" s="4"/>
      <c r="G43" s="4"/>
      <c r="H43" s="9" t="s">
        <v>226</v>
      </c>
      <c r="I43" s="9" t="s">
        <v>226</v>
      </c>
      <c r="J43" s="9"/>
      <c r="K43" s="9"/>
      <c r="L43" s="9"/>
      <c r="M43" s="9" t="s">
        <v>226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AG42"/>
  <sheetViews>
    <sheetView zoomScaleNormal="100" workbookViewId="0">
      <selection activeCell="B7" sqref="B7"/>
    </sheetView>
  </sheetViews>
  <sheetFormatPr defaultColWidth="11.5703125" defaultRowHeight="12.75"/>
  <cols>
    <col min="1" max="1" width="24.85546875" style="18" customWidth="1"/>
    <col min="2" max="13" width="12.7109375" style="18" customWidth="1"/>
    <col min="14" max="16384" width="11.5703125" style="18"/>
  </cols>
  <sheetData>
    <row r="1" spans="1:33">
      <c r="B1" s="18" t="s">
        <v>257</v>
      </c>
      <c r="O1" s="18" t="s">
        <v>258</v>
      </c>
      <c r="Y1" s="18" t="s">
        <v>259</v>
      </c>
    </row>
    <row r="2" spans="1:33" s="20" customFormat="1">
      <c r="A2" s="19" t="s">
        <v>18</v>
      </c>
      <c r="B2" s="14" t="s">
        <v>189</v>
      </c>
      <c r="C2" s="14" t="s">
        <v>189</v>
      </c>
      <c r="D2" s="14" t="s">
        <v>189</v>
      </c>
      <c r="E2" s="14" t="s">
        <v>189</v>
      </c>
      <c r="F2" s="14" t="s">
        <v>189</v>
      </c>
      <c r="G2" s="14" t="s">
        <v>189</v>
      </c>
      <c r="H2" s="14" t="s">
        <v>189</v>
      </c>
      <c r="I2" s="14" t="s">
        <v>189</v>
      </c>
      <c r="J2" s="14" t="s">
        <v>189</v>
      </c>
      <c r="K2" s="14" t="s">
        <v>189</v>
      </c>
      <c r="L2" s="14" t="s">
        <v>189</v>
      </c>
      <c r="M2" s="14" t="s">
        <v>189</v>
      </c>
      <c r="O2" s="14" t="s">
        <v>189</v>
      </c>
      <c r="P2" s="14" t="s">
        <v>189</v>
      </c>
      <c r="Q2" s="14" t="s">
        <v>189</v>
      </c>
      <c r="R2" s="14" t="s">
        <v>189</v>
      </c>
      <c r="S2" s="14" t="s">
        <v>189</v>
      </c>
      <c r="T2" s="14" t="s">
        <v>189</v>
      </c>
      <c r="U2" s="14" t="s">
        <v>189</v>
      </c>
      <c r="V2" s="14" t="s">
        <v>189</v>
      </c>
      <c r="W2" s="14" t="s">
        <v>189</v>
      </c>
      <c r="Y2" s="14" t="s">
        <v>189</v>
      </c>
      <c r="Z2" s="14" t="s">
        <v>189</v>
      </c>
      <c r="AA2" s="14" t="s">
        <v>189</v>
      </c>
      <c r="AB2" s="14" t="s">
        <v>189</v>
      </c>
      <c r="AC2" s="14" t="s">
        <v>189</v>
      </c>
      <c r="AD2" s="14" t="s">
        <v>189</v>
      </c>
      <c r="AE2" s="14" t="s">
        <v>189</v>
      </c>
      <c r="AF2" s="14" t="s">
        <v>189</v>
      </c>
      <c r="AG2" s="14" t="s">
        <v>189</v>
      </c>
    </row>
    <row r="3" spans="1:33">
      <c r="A3" s="19" t="s">
        <v>22</v>
      </c>
      <c r="B3" s="14" t="s">
        <v>171</v>
      </c>
      <c r="C3" s="14" t="s">
        <v>173</v>
      </c>
      <c r="D3" s="14" t="s">
        <v>185</v>
      </c>
      <c r="E3" s="14" t="s">
        <v>175</v>
      </c>
      <c r="F3" s="14" t="s">
        <v>177</v>
      </c>
      <c r="G3" s="14" t="s">
        <v>179</v>
      </c>
      <c r="H3" s="14" t="s">
        <v>184</v>
      </c>
      <c r="I3" s="14" t="s">
        <v>181</v>
      </c>
      <c r="J3" s="14" t="s">
        <v>183</v>
      </c>
      <c r="K3" s="14" t="s">
        <v>200</v>
      </c>
      <c r="L3" s="14" t="s">
        <v>200</v>
      </c>
      <c r="M3" s="14" t="s">
        <v>200</v>
      </c>
      <c r="O3" s="14" t="s">
        <v>171</v>
      </c>
      <c r="P3" s="14" t="s">
        <v>173</v>
      </c>
      <c r="Q3" s="14" t="s">
        <v>185</v>
      </c>
      <c r="R3" s="14" t="s">
        <v>175</v>
      </c>
      <c r="S3" s="14" t="s">
        <v>177</v>
      </c>
      <c r="T3" s="14" t="s">
        <v>179</v>
      </c>
      <c r="U3" s="14" t="s">
        <v>184</v>
      </c>
      <c r="V3" s="14" t="s">
        <v>181</v>
      </c>
      <c r="W3" s="14" t="s">
        <v>183</v>
      </c>
      <c r="Y3" s="14" t="s">
        <v>171</v>
      </c>
      <c r="Z3" s="14" t="s">
        <v>173</v>
      </c>
      <c r="AA3" s="14" t="s">
        <v>185</v>
      </c>
      <c r="AB3" s="14" t="s">
        <v>175</v>
      </c>
      <c r="AC3" s="14" t="s">
        <v>177</v>
      </c>
      <c r="AD3" s="14" t="s">
        <v>179</v>
      </c>
      <c r="AE3" s="14" t="s">
        <v>184</v>
      </c>
      <c r="AF3" s="14" t="s">
        <v>181</v>
      </c>
      <c r="AG3" s="14" t="s">
        <v>183</v>
      </c>
    </row>
    <row r="4" spans="1:33">
      <c r="A4" s="17" t="s">
        <v>19</v>
      </c>
      <c r="B4" s="9" t="s">
        <v>190</v>
      </c>
      <c r="C4" s="9" t="s">
        <v>191</v>
      </c>
      <c r="D4" s="9" t="s">
        <v>192</v>
      </c>
      <c r="E4" s="9" t="s">
        <v>193</v>
      </c>
      <c r="F4" s="9" t="s">
        <v>194</v>
      </c>
      <c r="G4" s="9" t="s">
        <v>195</v>
      </c>
      <c r="H4" s="9" t="s">
        <v>196</v>
      </c>
      <c r="I4" s="9" t="s">
        <v>197</v>
      </c>
      <c r="J4" s="9" t="s">
        <v>198</v>
      </c>
      <c r="K4" s="9" t="s">
        <v>203</v>
      </c>
      <c r="L4" s="9" t="s">
        <v>204</v>
      </c>
      <c r="M4" s="9" t="s">
        <v>205</v>
      </c>
      <c r="O4" s="9" t="s">
        <v>190</v>
      </c>
      <c r="P4" s="9" t="s">
        <v>191</v>
      </c>
      <c r="Q4" s="9" t="s">
        <v>192</v>
      </c>
      <c r="R4" s="9" t="s">
        <v>193</v>
      </c>
      <c r="S4" s="9" t="s">
        <v>194</v>
      </c>
      <c r="T4" s="9" t="s">
        <v>195</v>
      </c>
      <c r="U4" s="9" t="s">
        <v>196</v>
      </c>
      <c r="V4" s="9" t="s">
        <v>197</v>
      </c>
      <c r="W4" s="9" t="s">
        <v>198</v>
      </c>
      <c r="Y4" s="9" t="s">
        <v>190</v>
      </c>
      <c r="Z4" s="9" t="s">
        <v>191</v>
      </c>
      <c r="AA4" s="9" t="s">
        <v>192</v>
      </c>
      <c r="AB4" s="9" t="s">
        <v>193</v>
      </c>
      <c r="AC4" s="9" t="s">
        <v>194</v>
      </c>
      <c r="AD4" s="9" t="s">
        <v>195</v>
      </c>
      <c r="AE4" s="9" t="s">
        <v>196</v>
      </c>
      <c r="AF4" s="9" t="s">
        <v>197</v>
      </c>
      <c r="AG4" s="9" t="s">
        <v>198</v>
      </c>
    </row>
    <row r="5" spans="1:33">
      <c r="A5" s="17" t="s">
        <v>17</v>
      </c>
      <c r="B5" s="9" t="s">
        <v>224</v>
      </c>
      <c r="C5" s="9" t="s">
        <v>224</v>
      </c>
      <c r="D5" s="9" t="s">
        <v>224</v>
      </c>
      <c r="E5" s="9" t="s">
        <v>224</v>
      </c>
      <c r="F5" s="9" t="s">
        <v>224</v>
      </c>
      <c r="G5" s="9" t="s">
        <v>224</v>
      </c>
      <c r="H5" s="9" t="s">
        <v>224</v>
      </c>
      <c r="I5" s="9" t="s">
        <v>224</v>
      </c>
      <c r="J5" s="9" t="s">
        <v>224</v>
      </c>
      <c r="K5" s="9" t="s">
        <v>224</v>
      </c>
      <c r="L5" s="9" t="s">
        <v>224</v>
      </c>
      <c r="M5" s="9" t="s">
        <v>224</v>
      </c>
      <c r="O5" s="9" t="s">
        <v>224</v>
      </c>
      <c r="P5" s="9" t="s">
        <v>224</v>
      </c>
      <c r="Q5" s="9" t="s">
        <v>224</v>
      </c>
      <c r="R5" s="9" t="s">
        <v>224</v>
      </c>
      <c r="S5" s="9" t="s">
        <v>224</v>
      </c>
      <c r="T5" s="9" t="s">
        <v>224</v>
      </c>
      <c r="U5" s="9" t="s">
        <v>224</v>
      </c>
      <c r="V5" s="9" t="s">
        <v>224</v>
      </c>
      <c r="W5" s="9" t="s">
        <v>224</v>
      </c>
      <c r="Y5" s="9" t="s">
        <v>260</v>
      </c>
      <c r="Z5" s="9" t="s">
        <v>260</v>
      </c>
      <c r="AA5" s="9" t="s">
        <v>260</v>
      </c>
      <c r="AB5" s="9" t="s">
        <v>260</v>
      </c>
      <c r="AC5" s="9" t="s">
        <v>260</v>
      </c>
      <c r="AD5" s="9" t="s">
        <v>260</v>
      </c>
      <c r="AE5" s="9" t="s">
        <v>260</v>
      </c>
      <c r="AF5" s="9" t="s">
        <v>260</v>
      </c>
      <c r="AG5" s="9" t="s">
        <v>260</v>
      </c>
    </row>
    <row r="6" spans="1:33">
      <c r="A6" s="17"/>
      <c r="B6" s="9"/>
      <c r="C6" s="9"/>
      <c r="D6" s="9"/>
      <c r="E6" s="9"/>
      <c r="F6" s="9"/>
      <c r="G6" s="9"/>
      <c r="H6" s="9"/>
      <c r="I6" s="9"/>
      <c r="J6" s="9"/>
      <c r="K6" s="9" t="s">
        <v>235</v>
      </c>
      <c r="L6" s="9"/>
      <c r="M6" s="9"/>
    </row>
    <row r="7" spans="1:33" ht="14.25">
      <c r="A7" s="21" t="s">
        <v>25</v>
      </c>
      <c r="B7" s="9">
        <v>592</v>
      </c>
      <c r="C7" s="9">
        <v>575</v>
      </c>
      <c r="D7" s="9">
        <v>520</v>
      </c>
      <c r="E7" s="9">
        <v>681</v>
      </c>
      <c r="F7" s="9">
        <v>2588</v>
      </c>
      <c r="G7" s="9">
        <v>93300</v>
      </c>
      <c r="H7" s="9">
        <v>540</v>
      </c>
      <c r="I7" s="9">
        <v>796</v>
      </c>
      <c r="J7" s="9">
        <v>1010</v>
      </c>
      <c r="K7" s="9">
        <v>14</v>
      </c>
      <c r="L7" s="9">
        <v>8.6</v>
      </c>
      <c r="M7" s="9">
        <v>12</v>
      </c>
      <c r="O7" s="56">
        <f>B7-(AVERAGE($K$7:$M$7))</f>
        <v>580.4666666666667</v>
      </c>
      <c r="P7" s="56">
        <f t="shared" ref="P7:V7" si="0">C7-(AVERAGE($K$7:$M$7))</f>
        <v>563.4666666666667</v>
      </c>
      <c r="Q7" s="56">
        <f t="shared" si="0"/>
        <v>508.46666666666664</v>
      </c>
      <c r="R7" s="56">
        <f t="shared" si="0"/>
        <v>669.4666666666667</v>
      </c>
      <c r="S7" s="56">
        <f t="shared" si="0"/>
        <v>2576.4666666666667</v>
      </c>
      <c r="T7" s="56">
        <f t="shared" si="0"/>
        <v>93288.46666666666</v>
      </c>
      <c r="U7" s="56">
        <f t="shared" si="0"/>
        <v>528.4666666666667</v>
      </c>
      <c r="V7" s="56">
        <f t="shared" si="0"/>
        <v>784.4666666666667</v>
      </c>
      <c r="W7" s="56">
        <f>J7-(AVERAGE($K$7:$M$7))</f>
        <v>998.4666666666667</v>
      </c>
      <c r="Y7" s="18">
        <f>IF(ISNUMBER(O7),O7*3,O7)</f>
        <v>1741.4</v>
      </c>
      <c r="Z7" s="18">
        <f t="shared" ref="Z7:AG22" si="1">IF(ISNUMBER(P7),P7*3,P7)</f>
        <v>1690.4</v>
      </c>
      <c r="AA7" s="18">
        <f t="shared" si="1"/>
        <v>1525.3999999999999</v>
      </c>
      <c r="AB7" s="18">
        <f t="shared" si="1"/>
        <v>2008.4</v>
      </c>
      <c r="AC7" s="18">
        <f t="shared" si="1"/>
        <v>7729.4</v>
      </c>
      <c r="AD7" s="18">
        <f t="shared" si="1"/>
        <v>279865.39999999997</v>
      </c>
      <c r="AE7" s="18">
        <f t="shared" si="1"/>
        <v>1585.4</v>
      </c>
      <c r="AF7" s="18">
        <f t="shared" si="1"/>
        <v>2353.4</v>
      </c>
      <c r="AG7" s="18">
        <f t="shared" si="1"/>
        <v>2995.4</v>
      </c>
    </row>
    <row r="8" spans="1:33" ht="14.25">
      <c r="A8" s="21" t="s">
        <v>24</v>
      </c>
      <c r="B8" s="9">
        <v>22</v>
      </c>
      <c r="C8" s="9">
        <v>85</v>
      </c>
      <c r="D8" s="9">
        <v>138</v>
      </c>
      <c r="E8" s="9">
        <v>33</v>
      </c>
      <c r="F8" s="9">
        <v>171</v>
      </c>
      <c r="G8" s="9">
        <v>33100</v>
      </c>
      <c r="H8" s="9">
        <v>71</v>
      </c>
      <c r="I8" s="9">
        <v>137</v>
      </c>
      <c r="J8" s="9">
        <v>161</v>
      </c>
      <c r="K8" s="9" t="s">
        <v>240</v>
      </c>
      <c r="L8" s="9" t="s">
        <v>240</v>
      </c>
      <c r="M8" s="9" t="s">
        <v>240</v>
      </c>
      <c r="O8" s="18">
        <f>B8</f>
        <v>22</v>
      </c>
      <c r="P8" s="18">
        <f t="shared" ref="P8:W8" si="2">C8</f>
        <v>85</v>
      </c>
      <c r="Q8" s="18">
        <f t="shared" si="2"/>
        <v>138</v>
      </c>
      <c r="R8" s="18">
        <f t="shared" si="2"/>
        <v>33</v>
      </c>
      <c r="S8" s="18">
        <f t="shared" si="2"/>
        <v>171</v>
      </c>
      <c r="T8" s="18">
        <f t="shared" si="2"/>
        <v>33100</v>
      </c>
      <c r="U8" s="18">
        <f t="shared" si="2"/>
        <v>71</v>
      </c>
      <c r="V8" s="18">
        <f t="shared" si="2"/>
        <v>137</v>
      </c>
      <c r="W8" s="18">
        <f t="shared" si="2"/>
        <v>161</v>
      </c>
      <c r="Y8" s="18">
        <f>IF(ISNUMBER(O8),O8*3,O8)</f>
        <v>66</v>
      </c>
      <c r="Z8" s="18">
        <f t="shared" si="1"/>
        <v>255</v>
      </c>
      <c r="AA8" s="18">
        <f t="shared" si="1"/>
        <v>414</v>
      </c>
      <c r="AB8" s="18">
        <f t="shared" si="1"/>
        <v>99</v>
      </c>
      <c r="AC8" s="18">
        <f t="shared" si="1"/>
        <v>513</v>
      </c>
      <c r="AD8" s="18">
        <f t="shared" si="1"/>
        <v>99300</v>
      </c>
      <c r="AE8" s="18">
        <f t="shared" si="1"/>
        <v>213</v>
      </c>
      <c r="AF8" s="18">
        <f t="shared" si="1"/>
        <v>411</v>
      </c>
      <c r="AG8" s="18">
        <f t="shared" si="1"/>
        <v>483</v>
      </c>
    </row>
    <row r="9" spans="1:33" ht="14.25">
      <c r="A9" s="21" t="s">
        <v>26</v>
      </c>
      <c r="B9" s="9">
        <v>67</v>
      </c>
      <c r="C9" s="9">
        <v>96</v>
      </c>
      <c r="D9" s="9">
        <v>59</v>
      </c>
      <c r="E9" s="9">
        <v>54</v>
      </c>
      <c r="F9" s="9">
        <v>90</v>
      </c>
      <c r="G9" s="9">
        <v>523</v>
      </c>
      <c r="H9" s="9">
        <v>29</v>
      </c>
      <c r="I9" s="9">
        <v>39</v>
      </c>
      <c r="J9" s="9">
        <v>31</v>
      </c>
      <c r="K9" s="9" t="s">
        <v>240</v>
      </c>
      <c r="L9" s="9" t="s">
        <v>240</v>
      </c>
      <c r="M9" s="9" t="s">
        <v>240</v>
      </c>
      <c r="O9" s="18">
        <f t="shared" ref="O9:O22" si="3">B9</f>
        <v>67</v>
      </c>
      <c r="P9" s="18">
        <f t="shared" ref="P9:P22" si="4">C9</f>
        <v>96</v>
      </c>
      <c r="Q9" s="18">
        <f t="shared" ref="Q9:Q22" si="5">D9</f>
        <v>59</v>
      </c>
      <c r="R9" s="18">
        <f t="shared" ref="R9:R22" si="6">E9</f>
        <v>54</v>
      </c>
      <c r="S9" s="18">
        <f t="shared" ref="S9:S22" si="7">F9</f>
        <v>90</v>
      </c>
      <c r="T9" s="18">
        <f t="shared" ref="T9:T22" si="8">G9</f>
        <v>523</v>
      </c>
      <c r="U9" s="18">
        <f t="shared" ref="U9:U22" si="9">H9</f>
        <v>29</v>
      </c>
      <c r="V9" s="18">
        <f t="shared" ref="V9:V22" si="10">I9</f>
        <v>39</v>
      </c>
      <c r="W9" s="18">
        <f t="shared" ref="W9:W22" si="11">J9</f>
        <v>31</v>
      </c>
      <c r="Y9" s="18">
        <f t="shared" ref="Y9:Y22" si="12">IF(ISNUMBER(O9),O9*3,O9)</f>
        <v>201</v>
      </c>
      <c r="Z9" s="18">
        <f t="shared" si="1"/>
        <v>288</v>
      </c>
      <c r="AA9" s="18">
        <f t="shared" si="1"/>
        <v>177</v>
      </c>
      <c r="AB9" s="18">
        <f t="shared" si="1"/>
        <v>162</v>
      </c>
      <c r="AC9" s="18">
        <f t="shared" si="1"/>
        <v>270</v>
      </c>
      <c r="AD9" s="18">
        <f t="shared" si="1"/>
        <v>1569</v>
      </c>
      <c r="AE9" s="18">
        <f t="shared" si="1"/>
        <v>87</v>
      </c>
      <c r="AF9" s="18">
        <f t="shared" si="1"/>
        <v>117</v>
      </c>
      <c r="AG9" s="18">
        <f t="shared" si="1"/>
        <v>93</v>
      </c>
    </row>
    <row r="10" spans="1:33" ht="14.25">
      <c r="A10" s="21" t="s">
        <v>27</v>
      </c>
      <c r="B10" s="9">
        <v>187</v>
      </c>
      <c r="C10" s="9">
        <v>288</v>
      </c>
      <c r="D10" s="9">
        <v>173</v>
      </c>
      <c r="E10" s="9">
        <v>161</v>
      </c>
      <c r="F10" s="9">
        <v>351</v>
      </c>
      <c r="G10" s="9">
        <v>5940</v>
      </c>
      <c r="H10" s="9">
        <v>83</v>
      </c>
      <c r="I10" s="9">
        <v>120</v>
      </c>
      <c r="J10" s="9">
        <v>102</v>
      </c>
      <c r="K10" s="9" t="s">
        <v>240</v>
      </c>
      <c r="L10" s="9" t="s">
        <v>240</v>
      </c>
      <c r="M10" s="9" t="s">
        <v>240</v>
      </c>
      <c r="O10" s="18">
        <f t="shared" si="3"/>
        <v>187</v>
      </c>
      <c r="P10" s="18">
        <f t="shared" si="4"/>
        <v>288</v>
      </c>
      <c r="Q10" s="18">
        <f t="shared" si="5"/>
        <v>173</v>
      </c>
      <c r="R10" s="18">
        <f t="shared" si="6"/>
        <v>161</v>
      </c>
      <c r="S10" s="18">
        <f t="shared" si="7"/>
        <v>351</v>
      </c>
      <c r="T10" s="18">
        <f t="shared" si="8"/>
        <v>5940</v>
      </c>
      <c r="U10" s="18">
        <f t="shared" si="9"/>
        <v>83</v>
      </c>
      <c r="V10" s="18">
        <f t="shared" si="10"/>
        <v>120</v>
      </c>
      <c r="W10" s="18">
        <f t="shared" si="11"/>
        <v>102</v>
      </c>
      <c r="Y10" s="18">
        <f t="shared" si="12"/>
        <v>561</v>
      </c>
      <c r="Z10" s="18">
        <f t="shared" si="1"/>
        <v>864</v>
      </c>
      <c r="AA10" s="18">
        <f t="shared" si="1"/>
        <v>519</v>
      </c>
      <c r="AB10" s="18">
        <f t="shared" si="1"/>
        <v>483</v>
      </c>
      <c r="AC10" s="18">
        <f t="shared" si="1"/>
        <v>1053</v>
      </c>
      <c r="AD10" s="18">
        <f t="shared" si="1"/>
        <v>17820</v>
      </c>
      <c r="AE10" s="18">
        <f t="shared" si="1"/>
        <v>249</v>
      </c>
      <c r="AF10" s="18">
        <f t="shared" si="1"/>
        <v>360</v>
      </c>
      <c r="AG10" s="18">
        <f t="shared" si="1"/>
        <v>306</v>
      </c>
    </row>
    <row r="11" spans="1:33" ht="14.25">
      <c r="A11" s="21" t="s">
        <v>28</v>
      </c>
      <c r="B11" s="9">
        <v>291</v>
      </c>
      <c r="C11" s="9">
        <v>425</v>
      </c>
      <c r="D11" s="9">
        <v>306</v>
      </c>
      <c r="E11" s="9">
        <v>269</v>
      </c>
      <c r="F11" s="9">
        <v>761</v>
      </c>
      <c r="G11" s="9">
        <v>42100</v>
      </c>
      <c r="H11" s="9">
        <v>641</v>
      </c>
      <c r="I11" s="9">
        <v>189</v>
      </c>
      <c r="J11" s="9">
        <v>229</v>
      </c>
      <c r="K11" s="57">
        <v>2.5</v>
      </c>
      <c r="L11" s="57">
        <v>2.5</v>
      </c>
      <c r="M11" s="9">
        <v>7</v>
      </c>
      <c r="O11" s="18">
        <f>B11-(AVERAGE($K$11:$M$11))</f>
        <v>287</v>
      </c>
      <c r="P11" s="18">
        <f t="shared" ref="P11:V11" si="13">C11-(AVERAGE($K$11:$M$11))</f>
        <v>421</v>
      </c>
      <c r="Q11" s="18">
        <f t="shared" si="13"/>
        <v>302</v>
      </c>
      <c r="R11" s="18">
        <f t="shared" si="13"/>
        <v>265</v>
      </c>
      <c r="S11" s="18">
        <f t="shared" si="13"/>
        <v>757</v>
      </c>
      <c r="T11" s="18">
        <f t="shared" si="13"/>
        <v>42096</v>
      </c>
      <c r="U11" s="18">
        <f t="shared" si="13"/>
        <v>637</v>
      </c>
      <c r="V11" s="18">
        <f t="shared" si="13"/>
        <v>185</v>
      </c>
      <c r="W11" s="18">
        <f>J11-(AVERAGE($K$11:$M$11))</f>
        <v>225</v>
      </c>
      <c r="Y11" s="18">
        <f t="shared" si="12"/>
        <v>861</v>
      </c>
      <c r="Z11" s="18">
        <f t="shared" si="1"/>
        <v>1263</v>
      </c>
      <c r="AA11" s="18">
        <f t="shared" si="1"/>
        <v>906</v>
      </c>
      <c r="AB11" s="18">
        <f t="shared" si="1"/>
        <v>795</v>
      </c>
      <c r="AC11" s="18">
        <f t="shared" si="1"/>
        <v>2271</v>
      </c>
      <c r="AD11" s="18">
        <f t="shared" si="1"/>
        <v>126288</v>
      </c>
      <c r="AE11" s="18">
        <f t="shared" si="1"/>
        <v>1911</v>
      </c>
      <c r="AF11" s="18">
        <f t="shared" si="1"/>
        <v>555</v>
      </c>
      <c r="AG11" s="18">
        <f t="shared" si="1"/>
        <v>675</v>
      </c>
    </row>
    <row r="12" spans="1:33" ht="14.25">
      <c r="A12" s="21" t="s">
        <v>29</v>
      </c>
      <c r="B12" s="9">
        <v>17</v>
      </c>
      <c r="C12" s="9">
        <v>95</v>
      </c>
      <c r="D12" s="9">
        <v>16</v>
      </c>
      <c r="E12" s="9">
        <v>7.2</v>
      </c>
      <c r="F12" s="9">
        <v>44</v>
      </c>
      <c r="G12" s="9">
        <v>3510</v>
      </c>
      <c r="H12" s="9">
        <v>17</v>
      </c>
      <c r="I12" s="9">
        <v>6.1</v>
      </c>
      <c r="J12" s="9">
        <v>19.7</v>
      </c>
      <c r="K12" s="9" t="s">
        <v>228</v>
      </c>
      <c r="L12" s="9" t="s">
        <v>228</v>
      </c>
      <c r="M12" s="9" t="s">
        <v>228</v>
      </c>
      <c r="O12" s="18">
        <f t="shared" si="3"/>
        <v>17</v>
      </c>
      <c r="P12" s="18">
        <f t="shared" si="4"/>
        <v>95</v>
      </c>
      <c r="Q12" s="18">
        <f t="shared" si="5"/>
        <v>16</v>
      </c>
      <c r="R12" s="18">
        <f t="shared" si="6"/>
        <v>7.2</v>
      </c>
      <c r="S12" s="18">
        <f t="shared" si="7"/>
        <v>44</v>
      </c>
      <c r="T12" s="18">
        <f t="shared" si="8"/>
        <v>3510</v>
      </c>
      <c r="U12" s="18">
        <f t="shared" si="9"/>
        <v>17</v>
      </c>
      <c r="V12" s="18">
        <f t="shared" si="10"/>
        <v>6.1</v>
      </c>
      <c r="W12" s="18">
        <f t="shared" si="11"/>
        <v>19.7</v>
      </c>
      <c r="Y12" s="18">
        <f t="shared" si="12"/>
        <v>51</v>
      </c>
      <c r="Z12" s="18">
        <f t="shared" si="1"/>
        <v>285</v>
      </c>
      <c r="AA12" s="18">
        <f t="shared" si="1"/>
        <v>48</v>
      </c>
      <c r="AB12" s="18">
        <f t="shared" si="1"/>
        <v>21.6</v>
      </c>
      <c r="AC12" s="18">
        <f t="shared" si="1"/>
        <v>132</v>
      </c>
      <c r="AD12" s="18">
        <f t="shared" si="1"/>
        <v>10530</v>
      </c>
      <c r="AE12" s="18">
        <f t="shared" si="1"/>
        <v>51</v>
      </c>
      <c r="AF12" s="18">
        <f t="shared" si="1"/>
        <v>18.299999999999997</v>
      </c>
      <c r="AG12" s="18">
        <f t="shared" si="1"/>
        <v>59.099999999999994</v>
      </c>
    </row>
    <row r="13" spans="1:33" ht="14.25">
      <c r="A13" s="21" t="s">
        <v>30</v>
      </c>
      <c r="B13" s="9">
        <v>36</v>
      </c>
      <c r="C13" s="9">
        <v>51</v>
      </c>
      <c r="D13" s="9">
        <v>40</v>
      </c>
      <c r="E13" s="9">
        <v>109</v>
      </c>
      <c r="F13" s="9">
        <v>235</v>
      </c>
      <c r="G13" s="9">
        <v>1530</v>
      </c>
      <c r="H13" s="9">
        <v>7290</v>
      </c>
      <c r="I13" s="9">
        <v>248</v>
      </c>
      <c r="J13" s="9">
        <v>1069</v>
      </c>
      <c r="K13" s="9" t="s">
        <v>228</v>
      </c>
      <c r="L13" s="9" t="s">
        <v>228</v>
      </c>
      <c r="M13" s="9" t="s">
        <v>228</v>
      </c>
      <c r="O13" s="18">
        <f t="shared" si="3"/>
        <v>36</v>
      </c>
      <c r="P13" s="18">
        <f t="shared" si="4"/>
        <v>51</v>
      </c>
      <c r="Q13" s="18">
        <f t="shared" si="5"/>
        <v>40</v>
      </c>
      <c r="R13" s="18">
        <f t="shared" si="6"/>
        <v>109</v>
      </c>
      <c r="S13" s="18">
        <f t="shared" si="7"/>
        <v>235</v>
      </c>
      <c r="T13" s="18">
        <f t="shared" si="8"/>
        <v>1530</v>
      </c>
      <c r="U13" s="18">
        <f t="shared" si="9"/>
        <v>7290</v>
      </c>
      <c r="V13" s="18">
        <f t="shared" si="10"/>
        <v>248</v>
      </c>
      <c r="W13" s="18">
        <f t="shared" si="11"/>
        <v>1069</v>
      </c>
      <c r="Y13" s="18">
        <f t="shared" si="12"/>
        <v>108</v>
      </c>
      <c r="Z13" s="18">
        <f t="shared" si="1"/>
        <v>153</v>
      </c>
      <c r="AA13" s="18">
        <f t="shared" si="1"/>
        <v>120</v>
      </c>
      <c r="AB13" s="18">
        <f t="shared" si="1"/>
        <v>327</v>
      </c>
      <c r="AC13" s="18">
        <f t="shared" si="1"/>
        <v>705</v>
      </c>
      <c r="AD13" s="18">
        <f t="shared" si="1"/>
        <v>4590</v>
      </c>
      <c r="AE13" s="18">
        <f t="shared" si="1"/>
        <v>21870</v>
      </c>
      <c r="AF13" s="18">
        <f t="shared" si="1"/>
        <v>744</v>
      </c>
      <c r="AG13" s="18">
        <f t="shared" si="1"/>
        <v>3207</v>
      </c>
    </row>
    <row r="14" spans="1:33" ht="14.25">
      <c r="A14" s="21" t="s">
        <v>31</v>
      </c>
      <c r="B14" s="9">
        <v>15</v>
      </c>
      <c r="C14" s="9">
        <v>24</v>
      </c>
      <c r="D14" s="9">
        <v>17</v>
      </c>
      <c r="E14" s="9">
        <v>70</v>
      </c>
      <c r="F14" s="9">
        <v>144</v>
      </c>
      <c r="G14" s="9">
        <v>1280</v>
      </c>
      <c r="H14" s="9">
        <v>4710</v>
      </c>
      <c r="I14" s="9">
        <v>145</v>
      </c>
      <c r="J14" s="9">
        <v>635</v>
      </c>
      <c r="K14" s="9" t="s">
        <v>228</v>
      </c>
      <c r="L14" s="9" t="s">
        <v>228</v>
      </c>
      <c r="M14" s="9" t="s">
        <v>228</v>
      </c>
      <c r="O14" s="18">
        <f t="shared" si="3"/>
        <v>15</v>
      </c>
      <c r="P14" s="18">
        <f t="shared" si="4"/>
        <v>24</v>
      </c>
      <c r="Q14" s="18">
        <f t="shared" si="5"/>
        <v>17</v>
      </c>
      <c r="R14" s="18">
        <f t="shared" si="6"/>
        <v>70</v>
      </c>
      <c r="S14" s="18">
        <f t="shared" si="7"/>
        <v>144</v>
      </c>
      <c r="T14" s="18">
        <f t="shared" si="8"/>
        <v>1280</v>
      </c>
      <c r="U14" s="18">
        <f t="shared" si="9"/>
        <v>4710</v>
      </c>
      <c r="V14" s="18">
        <f t="shared" si="10"/>
        <v>145</v>
      </c>
      <c r="W14" s="18">
        <f t="shared" si="11"/>
        <v>635</v>
      </c>
      <c r="Y14" s="18">
        <f t="shared" si="12"/>
        <v>45</v>
      </c>
      <c r="Z14" s="18">
        <f t="shared" si="1"/>
        <v>72</v>
      </c>
      <c r="AA14" s="18">
        <f t="shared" si="1"/>
        <v>51</v>
      </c>
      <c r="AB14" s="18">
        <f t="shared" si="1"/>
        <v>210</v>
      </c>
      <c r="AC14" s="18">
        <f t="shared" si="1"/>
        <v>432</v>
      </c>
      <c r="AD14" s="18">
        <f t="shared" si="1"/>
        <v>3840</v>
      </c>
      <c r="AE14" s="18">
        <f t="shared" si="1"/>
        <v>14130</v>
      </c>
      <c r="AF14" s="18">
        <f t="shared" si="1"/>
        <v>435</v>
      </c>
      <c r="AG14" s="18">
        <f t="shared" si="1"/>
        <v>1905</v>
      </c>
    </row>
    <row r="15" spans="1:33" ht="14.25">
      <c r="A15" s="21" t="s">
        <v>32</v>
      </c>
      <c r="B15" s="9" t="s">
        <v>228</v>
      </c>
      <c r="C15" s="9" t="s">
        <v>228</v>
      </c>
      <c r="D15" s="9">
        <v>2.9</v>
      </c>
      <c r="E15" s="9">
        <v>4</v>
      </c>
      <c r="F15" s="9">
        <v>8.5</v>
      </c>
      <c r="G15" s="9">
        <v>3.3</v>
      </c>
      <c r="H15" s="9">
        <v>12</v>
      </c>
      <c r="I15" s="9">
        <v>4.2</v>
      </c>
      <c r="J15" s="9">
        <v>12</v>
      </c>
      <c r="K15" s="9" t="s">
        <v>228</v>
      </c>
      <c r="L15" s="9" t="s">
        <v>228</v>
      </c>
      <c r="M15" s="9" t="s">
        <v>228</v>
      </c>
      <c r="O15" s="18" t="str">
        <f t="shared" si="3"/>
        <v>&lt; 1</v>
      </c>
      <c r="P15" s="18" t="str">
        <f t="shared" si="4"/>
        <v>&lt; 1</v>
      </c>
      <c r="Q15" s="18">
        <f t="shared" si="5"/>
        <v>2.9</v>
      </c>
      <c r="R15" s="18">
        <f t="shared" si="6"/>
        <v>4</v>
      </c>
      <c r="S15" s="18">
        <f t="shared" si="7"/>
        <v>8.5</v>
      </c>
      <c r="T15" s="18">
        <f t="shared" si="8"/>
        <v>3.3</v>
      </c>
      <c r="U15" s="18">
        <f t="shared" si="9"/>
        <v>12</v>
      </c>
      <c r="V15" s="18">
        <f t="shared" si="10"/>
        <v>4.2</v>
      </c>
      <c r="W15" s="18">
        <f t="shared" si="11"/>
        <v>12</v>
      </c>
      <c r="Y15" s="18" t="str">
        <f t="shared" si="12"/>
        <v>&lt; 1</v>
      </c>
      <c r="Z15" s="18" t="str">
        <f t="shared" si="1"/>
        <v>&lt; 1</v>
      </c>
      <c r="AA15" s="18">
        <f t="shared" si="1"/>
        <v>8.6999999999999993</v>
      </c>
      <c r="AB15" s="18">
        <f t="shared" si="1"/>
        <v>12</v>
      </c>
      <c r="AC15" s="18">
        <f t="shared" si="1"/>
        <v>25.5</v>
      </c>
      <c r="AD15" s="18">
        <f t="shared" si="1"/>
        <v>9.8999999999999986</v>
      </c>
      <c r="AE15" s="18">
        <f t="shared" si="1"/>
        <v>36</v>
      </c>
      <c r="AF15" s="18">
        <f t="shared" si="1"/>
        <v>12.600000000000001</v>
      </c>
      <c r="AG15" s="18">
        <f t="shared" si="1"/>
        <v>36</v>
      </c>
    </row>
    <row r="16" spans="1:33" ht="14.25">
      <c r="A16" s="21" t="s">
        <v>33</v>
      </c>
      <c r="B16" s="9">
        <v>2.9</v>
      </c>
      <c r="C16" s="9">
        <v>3.6</v>
      </c>
      <c r="D16" s="9">
        <v>12</v>
      </c>
      <c r="E16" s="9">
        <v>18</v>
      </c>
      <c r="F16" s="9">
        <v>41</v>
      </c>
      <c r="G16" s="9">
        <v>6.3</v>
      </c>
      <c r="H16" s="9">
        <v>26</v>
      </c>
      <c r="I16" s="9">
        <v>14</v>
      </c>
      <c r="J16" s="9">
        <v>28</v>
      </c>
      <c r="K16" s="9" t="s">
        <v>228</v>
      </c>
      <c r="L16" s="9" t="s">
        <v>228</v>
      </c>
      <c r="M16" s="9" t="s">
        <v>228</v>
      </c>
      <c r="O16" s="18">
        <f t="shared" si="3"/>
        <v>2.9</v>
      </c>
      <c r="P16" s="18">
        <f t="shared" si="4"/>
        <v>3.6</v>
      </c>
      <c r="Q16" s="18">
        <f t="shared" si="5"/>
        <v>12</v>
      </c>
      <c r="R16" s="18">
        <f t="shared" si="6"/>
        <v>18</v>
      </c>
      <c r="S16" s="18">
        <f t="shared" si="7"/>
        <v>41</v>
      </c>
      <c r="T16" s="18">
        <f t="shared" si="8"/>
        <v>6.3</v>
      </c>
      <c r="U16" s="18">
        <f t="shared" si="9"/>
        <v>26</v>
      </c>
      <c r="V16" s="18">
        <f t="shared" si="10"/>
        <v>14</v>
      </c>
      <c r="W16" s="18">
        <f t="shared" si="11"/>
        <v>28</v>
      </c>
      <c r="Y16" s="18">
        <f t="shared" si="12"/>
        <v>8.6999999999999993</v>
      </c>
      <c r="Z16" s="18">
        <f t="shared" si="1"/>
        <v>10.8</v>
      </c>
      <c r="AA16" s="18">
        <f t="shared" si="1"/>
        <v>36</v>
      </c>
      <c r="AB16" s="18">
        <f t="shared" si="1"/>
        <v>54</v>
      </c>
      <c r="AC16" s="18">
        <f t="shared" si="1"/>
        <v>123</v>
      </c>
      <c r="AD16" s="18">
        <f t="shared" si="1"/>
        <v>18.899999999999999</v>
      </c>
      <c r="AE16" s="18">
        <f t="shared" si="1"/>
        <v>78</v>
      </c>
      <c r="AF16" s="18">
        <f t="shared" si="1"/>
        <v>42</v>
      </c>
      <c r="AG16" s="18">
        <f t="shared" si="1"/>
        <v>84</v>
      </c>
    </row>
    <row r="17" spans="1:33" ht="14.25">
      <c r="A17" s="21" t="s">
        <v>34</v>
      </c>
      <c r="B17" s="9">
        <v>1.9</v>
      </c>
      <c r="C17" s="9">
        <v>6.8</v>
      </c>
      <c r="D17" s="9">
        <v>2.8</v>
      </c>
      <c r="E17" s="9">
        <v>2.2999999999999998</v>
      </c>
      <c r="F17" s="9">
        <v>3.2</v>
      </c>
      <c r="G17" s="9">
        <v>2.2999999999999998</v>
      </c>
      <c r="H17" s="9" t="s">
        <v>228</v>
      </c>
      <c r="I17" s="9" t="s">
        <v>228</v>
      </c>
      <c r="J17" s="9" t="s">
        <v>228</v>
      </c>
      <c r="K17" s="9" t="s">
        <v>228</v>
      </c>
      <c r="L17" s="9" t="s">
        <v>228</v>
      </c>
      <c r="M17" s="9" t="s">
        <v>228</v>
      </c>
      <c r="O17" s="18">
        <f t="shared" si="3"/>
        <v>1.9</v>
      </c>
      <c r="P17" s="18">
        <f t="shared" si="4"/>
        <v>6.8</v>
      </c>
      <c r="Q17" s="18">
        <f t="shared" si="5"/>
        <v>2.8</v>
      </c>
      <c r="R17" s="18">
        <f t="shared" si="6"/>
        <v>2.2999999999999998</v>
      </c>
      <c r="S17" s="18">
        <f t="shared" si="7"/>
        <v>3.2</v>
      </c>
      <c r="T17" s="18">
        <f t="shared" si="8"/>
        <v>2.2999999999999998</v>
      </c>
      <c r="U17" s="18" t="str">
        <f t="shared" si="9"/>
        <v>&lt; 1</v>
      </c>
      <c r="V17" s="18" t="str">
        <f t="shared" si="10"/>
        <v>&lt; 1</v>
      </c>
      <c r="W17" s="18" t="str">
        <f t="shared" si="11"/>
        <v>&lt; 1</v>
      </c>
      <c r="Y17" s="18">
        <f t="shared" si="12"/>
        <v>5.6999999999999993</v>
      </c>
      <c r="Z17" s="18">
        <f t="shared" si="1"/>
        <v>20.399999999999999</v>
      </c>
      <c r="AA17" s="18">
        <f t="shared" si="1"/>
        <v>8.3999999999999986</v>
      </c>
      <c r="AB17" s="18">
        <f t="shared" si="1"/>
        <v>6.8999999999999995</v>
      </c>
      <c r="AC17" s="18">
        <f t="shared" si="1"/>
        <v>9.6000000000000014</v>
      </c>
      <c r="AD17" s="18">
        <f t="shared" si="1"/>
        <v>6.8999999999999995</v>
      </c>
      <c r="AE17" s="18" t="str">
        <f t="shared" si="1"/>
        <v>&lt; 1</v>
      </c>
      <c r="AF17" s="18" t="str">
        <f t="shared" si="1"/>
        <v>&lt; 1</v>
      </c>
      <c r="AG17" s="18" t="str">
        <f t="shared" si="1"/>
        <v>&lt; 1</v>
      </c>
    </row>
    <row r="18" spans="1:33" ht="14.25">
      <c r="A18" s="21" t="s">
        <v>35</v>
      </c>
      <c r="B18" s="9" t="s">
        <v>228</v>
      </c>
      <c r="C18" s="16">
        <v>4</v>
      </c>
      <c r="D18" s="9" t="s">
        <v>228</v>
      </c>
      <c r="E18" s="9" t="s">
        <v>228</v>
      </c>
      <c r="F18" s="9" t="s">
        <v>240</v>
      </c>
      <c r="G18" s="9">
        <v>1.7</v>
      </c>
      <c r="H18" s="9" t="s">
        <v>228</v>
      </c>
      <c r="I18" s="9" t="s">
        <v>228</v>
      </c>
      <c r="J18" s="9" t="s">
        <v>228</v>
      </c>
      <c r="K18" s="9" t="s">
        <v>228</v>
      </c>
      <c r="L18" s="9" t="s">
        <v>228</v>
      </c>
      <c r="M18" s="9" t="s">
        <v>228</v>
      </c>
      <c r="O18" s="18" t="str">
        <f>B18</f>
        <v>&lt; 1</v>
      </c>
      <c r="P18" s="18">
        <f t="shared" si="4"/>
        <v>4</v>
      </c>
      <c r="Q18" s="18" t="str">
        <f t="shared" si="5"/>
        <v>&lt; 1</v>
      </c>
      <c r="R18" s="18" t="str">
        <f t="shared" si="6"/>
        <v>&lt; 1</v>
      </c>
      <c r="S18" s="18" t="str">
        <f t="shared" si="7"/>
        <v>&lt; 2</v>
      </c>
      <c r="T18" s="18">
        <f t="shared" si="8"/>
        <v>1.7</v>
      </c>
      <c r="U18" s="18" t="str">
        <f t="shared" si="9"/>
        <v>&lt; 1</v>
      </c>
      <c r="V18" s="18" t="str">
        <f t="shared" si="10"/>
        <v>&lt; 1</v>
      </c>
      <c r="W18" s="18" t="str">
        <f t="shared" si="11"/>
        <v>&lt; 1</v>
      </c>
      <c r="Y18" s="18" t="str">
        <f t="shared" si="12"/>
        <v>&lt; 1</v>
      </c>
      <c r="Z18" s="18">
        <f t="shared" si="1"/>
        <v>12</v>
      </c>
      <c r="AA18" s="18" t="str">
        <f t="shared" si="1"/>
        <v>&lt; 1</v>
      </c>
      <c r="AB18" s="18" t="str">
        <f t="shared" si="1"/>
        <v>&lt; 1</v>
      </c>
      <c r="AC18" s="18" t="str">
        <f t="shared" si="1"/>
        <v>&lt; 2</v>
      </c>
      <c r="AD18" s="18">
        <f t="shared" si="1"/>
        <v>5.0999999999999996</v>
      </c>
      <c r="AE18" s="18" t="str">
        <f t="shared" si="1"/>
        <v>&lt; 1</v>
      </c>
      <c r="AF18" s="18" t="str">
        <f t="shared" si="1"/>
        <v>&lt; 1</v>
      </c>
      <c r="AG18" s="18" t="str">
        <f t="shared" si="1"/>
        <v>&lt; 1</v>
      </c>
    </row>
    <row r="19" spans="1:33" ht="14.25">
      <c r="A19" s="21" t="s">
        <v>36</v>
      </c>
      <c r="B19" s="9" t="s">
        <v>228</v>
      </c>
      <c r="C19" s="9" t="s">
        <v>228</v>
      </c>
      <c r="D19" s="9" t="s">
        <v>228</v>
      </c>
      <c r="E19" s="9" t="s">
        <v>228</v>
      </c>
      <c r="F19" s="9" t="s">
        <v>256</v>
      </c>
      <c r="G19" s="9" t="s">
        <v>228</v>
      </c>
      <c r="H19" s="9" t="s">
        <v>228</v>
      </c>
      <c r="I19" s="9" t="s">
        <v>228</v>
      </c>
      <c r="J19" s="9" t="s">
        <v>228</v>
      </c>
      <c r="K19" s="9" t="s">
        <v>228</v>
      </c>
      <c r="L19" s="9" t="s">
        <v>228</v>
      </c>
      <c r="M19" s="9" t="s">
        <v>228</v>
      </c>
      <c r="O19" s="18" t="str">
        <f t="shared" si="3"/>
        <v>&lt; 1</v>
      </c>
      <c r="P19" s="18" t="str">
        <f t="shared" si="4"/>
        <v>&lt; 1</v>
      </c>
      <c r="Q19" s="18" t="str">
        <f t="shared" si="5"/>
        <v>&lt; 1</v>
      </c>
      <c r="R19" s="18" t="str">
        <f t="shared" si="6"/>
        <v>&lt; 1</v>
      </c>
      <c r="S19" s="18" t="str">
        <f t="shared" si="7"/>
        <v>&lt;1</v>
      </c>
      <c r="T19" s="18" t="str">
        <f t="shared" si="8"/>
        <v>&lt; 1</v>
      </c>
      <c r="U19" s="18" t="str">
        <f t="shared" si="9"/>
        <v>&lt; 1</v>
      </c>
      <c r="V19" s="18" t="str">
        <f t="shared" si="10"/>
        <v>&lt; 1</v>
      </c>
      <c r="W19" s="18" t="str">
        <f t="shared" si="11"/>
        <v>&lt; 1</v>
      </c>
      <c r="Y19" s="18" t="str">
        <f t="shared" si="12"/>
        <v>&lt; 1</v>
      </c>
      <c r="Z19" s="18" t="str">
        <f t="shared" si="1"/>
        <v>&lt; 1</v>
      </c>
      <c r="AA19" s="18" t="str">
        <f t="shared" si="1"/>
        <v>&lt; 1</v>
      </c>
      <c r="AB19" s="18" t="str">
        <f t="shared" si="1"/>
        <v>&lt; 1</v>
      </c>
      <c r="AC19" s="18" t="str">
        <f t="shared" si="1"/>
        <v>&lt;1</v>
      </c>
      <c r="AD19" s="18" t="str">
        <f t="shared" si="1"/>
        <v>&lt; 1</v>
      </c>
      <c r="AE19" s="18" t="str">
        <f t="shared" si="1"/>
        <v>&lt; 1</v>
      </c>
      <c r="AF19" s="18" t="str">
        <f t="shared" si="1"/>
        <v>&lt; 1</v>
      </c>
      <c r="AG19" s="18" t="str">
        <f t="shared" si="1"/>
        <v>&lt; 1</v>
      </c>
    </row>
    <row r="20" spans="1:33" ht="14.25">
      <c r="A20" s="21" t="s">
        <v>37</v>
      </c>
      <c r="B20" s="9" t="s">
        <v>228</v>
      </c>
      <c r="C20" s="9" t="s">
        <v>228</v>
      </c>
      <c r="D20" s="9" t="s">
        <v>228</v>
      </c>
      <c r="E20" s="9" t="s">
        <v>228</v>
      </c>
      <c r="F20" s="9" t="s">
        <v>256</v>
      </c>
      <c r="G20" s="9" t="s">
        <v>228</v>
      </c>
      <c r="H20" s="9" t="s">
        <v>228</v>
      </c>
      <c r="I20" s="9" t="s">
        <v>228</v>
      </c>
      <c r="J20" s="9" t="s">
        <v>228</v>
      </c>
      <c r="K20" s="9" t="s">
        <v>228</v>
      </c>
      <c r="L20" s="9" t="s">
        <v>228</v>
      </c>
      <c r="M20" s="9" t="s">
        <v>228</v>
      </c>
      <c r="O20" s="18" t="str">
        <f t="shared" si="3"/>
        <v>&lt; 1</v>
      </c>
      <c r="P20" s="18" t="str">
        <f t="shared" si="4"/>
        <v>&lt; 1</v>
      </c>
      <c r="Q20" s="18" t="str">
        <f t="shared" si="5"/>
        <v>&lt; 1</v>
      </c>
      <c r="R20" s="18" t="str">
        <f t="shared" si="6"/>
        <v>&lt; 1</v>
      </c>
      <c r="S20" s="18" t="str">
        <f t="shared" si="7"/>
        <v>&lt;1</v>
      </c>
      <c r="T20" s="18" t="str">
        <f t="shared" si="8"/>
        <v>&lt; 1</v>
      </c>
      <c r="U20" s="18" t="str">
        <f t="shared" si="9"/>
        <v>&lt; 1</v>
      </c>
      <c r="V20" s="18" t="str">
        <f t="shared" si="10"/>
        <v>&lt; 1</v>
      </c>
      <c r="W20" s="18" t="str">
        <f t="shared" si="11"/>
        <v>&lt; 1</v>
      </c>
      <c r="Y20" s="18" t="str">
        <f t="shared" si="12"/>
        <v>&lt; 1</v>
      </c>
      <c r="Z20" s="18" t="str">
        <f t="shared" si="1"/>
        <v>&lt; 1</v>
      </c>
      <c r="AA20" s="18" t="str">
        <f t="shared" si="1"/>
        <v>&lt; 1</v>
      </c>
      <c r="AB20" s="18" t="str">
        <f t="shared" si="1"/>
        <v>&lt; 1</v>
      </c>
      <c r="AC20" s="18" t="str">
        <f t="shared" si="1"/>
        <v>&lt;1</v>
      </c>
      <c r="AD20" s="18" t="str">
        <f t="shared" si="1"/>
        <v>&lt; 1</v>
      </c>
      <c r="AE20" s="18" t="str">
        <f t="shared" si="1"/>
        <v>&lt; 1</v>
      </c>
      <c r="AF20" s="18" t="str">
        <f t="shared" si="1"/>
        <v>&lt; 1</v>
      </c>
      <c r="AG20" s="18" t="str">
        <f t="shared" si="1"/>
        <v>&lt; 1</v>
      </c>
    </row>
    <row r="21" spans="1:33" ht="14.25">
      <c r="A21" s="21" t="s">
        <v>38</v>
      </c>
      <c r="B21" s="9" t="s">
        <v>228</v>
      </c>
      <c r="C21" s="9" t="s">
        <v>228</v>
      </c>
      <c r="D21" s="9" t="s">
        <v>228</v>
      </c>
      <c r="E21" s="9" t="s">
        <v>228</v>
      </c>
      <c r="F21" s="9" t="s">
        <v>228</v>
      </c>
      <c r="G21" s="9" t="s">
        <v>228</v>
      </c>
      <c r="H21" s="9" t="s">
        <v>228</v>
      </c>
      <c r="I21" s="9" t="s">
        <v>228</v>
      </c>
      <c r="J21" s="9" t="s">
        <v>228</v>
      </c>
      <c r="K21" s="9" t="s">
        <v>228</v>
      </c>
      <c r="L21" s="9" t="s">
        <v>228</v>
      </c>
      <c r="M21" s="9" t="s">
        <v>228</v>
      </c>
      <c r="O21" s="18" t="str">
        <f t="shared" si="3"/>
        <v>&lt; 1</v>
      </c>
      <c r="P21" s="18" t="str">
        <f t="shared" si="4"/>
        <v>&lt; 1</v>
      </c>
      <c r="Q21" s="18" t="str">
        <f t="shared" si="5"/>
        <v>&lt; 1</v>
      </c>
      <c r="R21" s="18" t="str">
        <f t="shared" si="6"/>
        <v>&lt; 1</v>
      </c>
      <c r="S21" s="18" t="str">
        <f t="shared" si="7"/>
        <v>&lt; 1</v>
      </c>
      <c r="T21" s="18" t="str">
        <f t="shared" si="8"/>
        <v>&lt; 1</v>
      </c>
      <c r="U21" s="18" t="str">
        <f t="shared" si="9"/>
        <v>&lt; 1</v>
      </c>
      <c r="V21" s="18" t="str">
        <f t="shared" si="10"/>
        <v>&lt; 1</v>
      </c>
      <c r="W21" s="18" t="str">
        <f t="shared" si="11"/>
        <v>&lt; 1</v>
      </c>
      <c r="Y21" s="18" t="str">
        <f t="shared" si="12"/>
        <v>&lt; 1</v>
      </c>
      <c r="Z21" s="18" t="str">
        <f t="shared" si="1"/>
        <v>&lt; 1</v>
      </c>
      <c r="AA21" s="18" t="str">
        <f t="shared" si="1"/>
        <v>&lt; 1</v>
      </c>
      <c r="AB21" s="18" t="str">
        <f t="shared" si="1"/>
        <v>&lt; 1</v>
      </c>
      <c r="AC21" s="18" t="str">
        <f t="shared" si="1"/>
        <v>&lt; 1</v>
      </c>
      <c r="AD21" s="18" t="str">
        <f t="shared" si="1"/>
        <v>&lt; 1</v>
      </c>
      <c r="AE21" s="18" t="str">
        <f t="shared" si="1"/>
        <v>&lt; 1</v>
      </c>
      <c r="AF21" s="18" t="str">
        <f t="shared" si="1"/>
        <v>&lt; 1</v>
      </c>
      <c r="AG21" s="18" t="str">
        <f t="shared" si="1"/>
        <v>&lt; 1</v>
      </c>
    </row>
    <row r="22" spans="1:33" ht="14.25">
      <c r="A22" s="21" t="s">
        <v>238</v>
      </c>
      <c r="B22" s="9" t="s">
        <v>228</v>
      </c>
      <c r="C22" s="9" t="s">
        <v>228</v>
      </c>
      <c r="D22" s="9" t="s">
        <v>228</v>
      </c>
      <c r="E22" s="9" t="s">
        <v>228</v>
      </c>
      <c r="F22" s="9" t="s">
        <v>228</v>
      </c>
      <c r="G22" s="9" t="s">
        <v>228</v>
      </c>
      <c r="H22" s="9" t="s">
        <v>228</v>
      </c>
      <c r="I22" s="9" t="s">
        <v>228</v>
      </c>
      <c r="J22" s="9" t="s">
        <v>228</v>
      </c>
      <c r="K22" s="9" t="s">
        <v>228</v>
      </c>
      <c r="L22" s="9" t="s">
        <v>228</v>
      </c>
      <c r="M22" s="9" t="s">
        <v>228</v>
      </c>
      <c r="O22" s="18" t="str">
        <f t="shared" si="3"/>
        <v>&lt; 1</v>
      </c>
      <c r="P22" s="18" t="str">
        <f t="shared" si="4"/>
        <v>&lt; 1</v>
      </c>
      <c r="Q22" s="18" t="str">
        <f t="shared" si="5"/>
        <v>&lt; 1</v>
      </c>
      <c r="R22" s="18" t="str">
        <f t="shared" si="6"/>
        <v>&lt; 1</v>
      </c>
      <c r="S22" s="18" t="str">
        <f t="shared" si="7"/>
        <v>&lt; 1</v>
      </c>
      <c r="T22" s="18" t="str">
        <f t="shared" si="8"/>
        <v>&lt; 1</v>
      </c>
      <c r="U22" s="18" t="str">
        <f t="shared" si="9"/>
        <v>&lt; 1</v>
      </c>
      <c r="V22" s="18" t="str">
        <f t="shared" si="10"/>
        <v>&lt; 1</v>
      </c>
      <c r="W22" s="18" t="str">
        <f t="shared" si="11"/>
        <v>&lt; 1</v>
      </c>
      <c r="Y22" s="18" t="str">
        <f t="shared" si="12"/>
        <v>&lt; 1</v>
      </c>
      <c r="Z22" s="18" t="str">
        <f t="shared" si="1"/>
        <v>&lt; 1</v>
      </c>
      <c r="AA22" s="18" t="str">
        <f t="shared" si="1"/>
        <v>&lt; 1</v>
      </c>
      <c r="AB22" s="18" t="str">
        <f t="shared" si="1"/>
        <v>&lt; 1</v>
      </c>
      <c r="AC22" s="18" t="str">
        <f t="shared" si="1"/>
        <v>&lt; 1</v>
      </c>
      <c r="AD22" s="18" t="str">
        <f t="shared" si="1"/>
        <v>&lt; 1</v>
      </c>
      <c r="AE22" s="18" t="str">
        <f t="shared" si="1"/>
        <v>&lt; 1</v>
      </c>
      <c r="AF22" s="18" t="str">
        <f t="shared" si="1"/>
        <v>&lt; 1</v>
      </c>
      <c r="AG22" s="18" t="str">
        <f t="shared" si="1"/>
        <v>&lt; 1</v>
      </c>
    </row>
    <row r="23" spans="1:33" ht="14.25">
      <c r="A23" s="40"/>
      <c r="B23" s="49"/>
      <c r="C23" s="7"/>
      <c r="D23" s="7"/>
      <c r="E23" s="7"/>
      <c r="F23" s="7"/>
      <c r="G23" s="7"/>
      <c r="H23" s="7"/>
      <c r="I23" s="7"/>
      <c r="J23" s="7"/>
      <c r="K23" s="7"/>
    </row>
    <row r="24" spans="1:33">
      <c r="A24" s="17" t="s">
        <v>17</v>
      </c>
      <c r="B24" s="9" t="s">
        <v>223</v>
      </c>
      <c r="C24" s="9" t="s">
        <v>223</v>
      </c>
      <c r="D24" s="9" t="s">
        <v>223</v>
      </c>
      <c r="E24" s="9" t="s">
        <v>223</v>
      </c>
      <c r="F24" s="9" t="s">
        <v>223</v>
      </c>
      <c r="G24" s="9" t="s">
        <v>223</v>
      </c>
      <c r="H24" s="9" t="s">
        <v>223</v>
      </c>
      <c r="I24" s="9" t="s">
        <v>223</v>
      </c>
      <c r="J24" s="9" t="s">
        <v>223</v>
      </c>
      <c r="K24" s="9" t="s">
        <v>223</v>
      </c>
    </row>
    <row r="25" spans="1:33" ht="14.25">
      <c r="A25" s="50" t="s">
        <v>0</v>
      </c>
      <c r="B25" s="9" t="s">
        <v>20</v>
      </c>
      <c r="C25" s="9" t="s">
        <v>20</v>
      </c>
      <c r="D25" s="9" t="s">
        <v>20</v>
      </c>
      <c r="E25" s="9" t="s">
        <v>20</v>
      </c>
      <c r="F25" s="9" t="s">
        <v>20</v>
      </c>
      <c r="G25" s="9" t="s">
        <v>20</v>
      </c>
      <c r="H25" s="9" t="s">
        <v>20</v>
      </c>
      <c r="I25" s="9" t="s">
        <v>20</v>
      </c>
      <c r="J25" s="9" t="s">
        <v>20</v>
      </c>
      <c r="K25" s="9" t="s">
        <v>20</v>
      </c>
    </row>
    <row r="26" spans="1:33" ht="14.25">
      <c r="A26" s="52" t="s">
        <v>1</v>
      </c>
      <c r="B26" s="9" t="s">
        <v>20</v>
      </c>
      <c r="C26" s="9" t="s">
        <v>20</v>
      </c>
      <c r="D26" s="9" t="s">
        <v>20</v>
      </c>
      <c r="E26" s="9" t="s">
        <v>20</v>
      </c>
      <c r="F26" s="9" t="s">
        <v>20</v>
      </c>
      <c r="G26" s="9" t="s">
        <v>20</v>
      </c>
      <c r="H26" s="9" t="s">
        <v>20</v>
      </c>
      <c r="I26" s="9" t="s">
        <v>20</v>
      </c>
      <c r="J26" s="9" t="s">
        <v>20</v>
      </c>
      <c r="K26" s="9" t="s">
        <v>20</v>
      </c>
    </row>
    <row r="27" spans="1:33" ht="14.25">
      <c r="A27" s="52" t="s">
        <v>2</v>
      </c>
      <c r="B27" s="9" t="s">
        <v>20</v>
      </c>
      <c r="C27" s="9" t="s">
        <v>20</v>
      </c>
      <c r="D27" s="9" t="s">
        <v>20</v>
      </c>
      <c r="E27" s="9" t="s">
        <v>20</v>
      </c>
      <c r="F27" s="9" t="s">
        <v>20</v>
      </c>
      <c r="G27" s="9" t="s">
        <v>20</v>
      </c>
      <c r="H27" s="9" t="s">
        <v>20</v>
      </c>
      <c r="I27" s="9" t="s">
        <v>20</v>
      </c>
      <c r="J27" s="9" t="s">
        <v>20</v>
      </c>
      <c r="K27" s="9" t="s">
        <v>20</v>
      </c>
    </row>
    <row r="28" spans="1:33" ht="14.25">
      <c r="A28" s="52" t="s">
        <v>3</v>
      </c>
      <c r="B28" s="9" t="s">
        <v>20</v>
      </c>
      <c r="C28" s="9" t="s">
        <v>20</v>
      </c>
      <c r="D28" s="9" t="s">
        <v>20</v>
      </c>
      <c r="E28" s="9" t="s">
        <v>20</v>
      </c>
      <c r="F28" s="9" t="s">
        <v>20</v>
      </c>
      <c r="G28" s="9" t="s">
        <v>20</v>
      </c>
      <c r="H28" s="9" t="s">
        <v>20</v>
      </c>
      <c r="I28" s="9" t="s">
        <v>20</v>
      </c>
      <c r="J28" s="9" t="s">
        <v>20</v>
      </c>
      <c r="K28" s="9" t="s">
        <v>20</v>
      </c>
    </row>
    <row r="29" spans="1:33" ht="14.25">
      <c r="A29" s="52" t="s">
        <v>4</v>
      </c>
      <c r="B29" s="9" t="s">
        <v>20</v>
      </c>
      <c r="C29" s="9" t="s">
        <v>20</v>
      </c>
      <c r="D29" s="9" t="s">
        <v>20</v>
      </c>
      <c r="E29" s="9" t="s">
        <v>20</v>
      </c>
      <c r="F29" s="9" t="s">
        <v>20</v>
      </c>
      <c r="G29" s="9" t="s">
        <v>20</v>
      </c>
      <c r="H29" s="9" t="s">
        <v>20</v>
      </c>
      <c r="I29" s="9" t="s">
        <v>20</v>
      </c>
      <c r="J29" s="9" t="s">
        <v>20</v>
      </c>
      <c r="K29" s="9" t="s">
        <v>20</v>
      </c>
    </row>
    <row r="30" spans="1:33" ht="14.25">
      <c r="A30" s="52" t="s">
        <v>5</v>
      </c>
      <c r="B30" s="9" t="s">
        <v>225</v>
      </c>
      <c r="C30" s="9" t="s">
        <v>225</v>
      </c>
      <c r="D30" s="9" t="s">
        <v>225</v>
      </c>
      <c r="E30" s="9" t="s">
        <v>225</v>
      </c>
      <c r="F30" s="9" t="s">
        <v>225</v>
      </c>
      <c r="G30" s="9" t="s">
        <v>225</v>
      </c>
      <c r="H30" s="9" t="s">
        <v>225</v>
      </c>
      <c r="I30" s="9" t="s">
        <v>225</v>
      </c>
      <c r="J30" s="9" t="s">
        <v>225</v>
      </c>
      <c r="K30" s="9" t="s">
        <v>225</v>
      </c>
    </row>
    <row r="31" spans="1:33" ht="14.25">
      <c r="A31" s="53" t="s">
        <v>6</v>
      </c>
      <c r="B31" s="9" t="s">
        <v>226</v>
      </c>
      <c r="C31" s="9" t="s">
        <v>226</v>
      </c>
      <c r="D31" s="9" t="s">
        <v>226</v>
      </c>
      <c r="E31" s="9" t="s">
        <v>226</v>
      </c>
      <c r="F31" s="9" t="s">
        <v>226</v>
      </c>
      <c r="G31" s="9" t="s">
        <v>226</v>
      </c>
      <c r="H31" s="9" t="s">
        <v>226</v>
      </c>
      <c r="I31" s="9" t="s">
        <v>226</v>
      </c>
      <c r="J31" s="9" t="s">
        <v>226</v>
      </c>
      <c r="K31" s="9" t="s">
        <v>226</v>
      </c>
    </row>
    <row r="32" spans="1:33" ht="14.25">
      <c r="A32" s="53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4.25">
      <c r="A33" s="52" t="s">
        <v>7</v>
      </c>
      <c r="B33" s="9" t="s">
        <v>20</v>
      </c>
      <c r="C33" s="9" t="s">
        <v>20</v>
      </c>
      <c r="D33" s="9" t="s">
        <v>20</v>
      </c>
      <c r="E33" s="9" t="s">
        <v>20</v>
      </c>
      <c r="F33" s="9">
        <v>2.2999999999999998</v>
      </c>
      <c r="G33" s="9" t="s">
        <v>20</v>
      </c>
      <c r="H33" s="9" t="s">
        <v>20</v>
      </c>
      <c r="I33" s="9" t="s">
        <v>20</v>
      </c>
      <c r="J33" s="9" t="s">
        <v>20</v>
      </c>
      <c r="K33" s="9" t="s">
        <v>20</v>
      </c>
    </row>
    <row r="34" spans="1:11" ht="14.25">
      <c r="A34" s="52" t="s">
        <v>8</v>
      </c>
      <c r="B34" s="9" t="s">
        <v>20</v>
      </c>
      <c r="C34" s="9" t="s">
        <v>20</v>
      </c>
      <c r="D34" s="9" t="s">
        <v>20</v>
      </c>
      <c r="E34" s="9" t="s">
        <v>20</v>
      </c>
      <c r="F34" s="9" t="s">
        <v>20</v>
      </c>
      <c r="G34" s="9" t="s">
        <v>20</v>
      </c>
      <c r="H34" s="9" t="s">
        <v>20</v>
      </c>
      <c r="I34" s="9" t="s">
        <v>20</v>
      </c>
      <c r="J34" s="9" t="s">
        <v>20</v>
      </c>
      <c r="K34" s="9" t="s">
        <v>20</v>
      </c>
    </row>
    <row r="35" spans="1:11" ht="14.25">
      <c r="A35" s="52" t="s">
        <v>9</v>
      </c>
      <c r="B35" s="9" t="s">
        <v>20</v>
      </c>
      <c r="C35" s="9" t="s">
        <v>20</v>
      </c>
      <c r="D35" s="9" t="s">
        <v>20</v>
      </c>
      <c r="E35" s="9" t="s">
        <v>20</v>
      </c>
      <c r="F35" s="9" t="s">
        <v>20</v>
      </c>
      <c r="G35" s="9" t="s">
        <v>20</v>
      </c>
      <c r="H35" s="9" t="s">
        <v>20</v>
      </c>
      <c r="I35" s="9" t="s">
        <v>20</v>
      </c>
      <c r="J35" s="9" t="s">
        <v>20</v>
      </c>
      <c r="K35" s="9" t="s">
        <v>20</v>
      </c>
    </row>
    <row r="36" spans="1:11" ht="14.25">
      <c r="A36" s="52" t="s">
        <v>10</v>
      </c>
      <c r="B36" s="9" t="s">
        <v>20</v>
      </c>
      <c r="C36" s="9" t="s">
        <v>20</v>
      </c>
      <c r="D36" s="9" t="s">
        <v>20</v>
      </c>
      <c r="E36" s="9" t="s">
        <v>20</v>
      </c>
      <c r="F36" s="9" t="s">
        <v>20</v>
      </c>
      <c r="G36" s="9" t="s">
        <v>20</v>
      </c>
      <c r="H36" s="9" t="s">
        <v>20</v>
      </c>
      <c r="I36" s="9" t="s">
        <v>20</v>
      </c>
      <c r="J36" s="9" t="s">
        <v>20</v>
      </c>
      <c r="K36" s="9" t="s">
        <v>20</v>
      </c>
    </row>
    <row r="37" spans="1:11" ht="14.25">
      <c r="A37" s="52" t="s">
        <v>11</v>
      </c>
      <c r="B37" s="9" t="s">
        <v>20</v>
      </c>
      <c r="C37" s="9" t="s">
        <v>20</v>
      </c>
      <c r="D37" s="9" t="s">
        <v>20</v>
      </c>
      <c r="E37" s="9" t="s">
        <v>20</v>
      </c>
      <c r="F37" s="9" t="s">
        <v>20</v>
      </c>
      <c r="G37" s="9" t="s">
        <v>20</v>
      </c>
      <c r="H37" s="9" t="s">
        <v>20</v>
      </c>
      <c r="I37" s="9" t="s">
        <v>20</v>
      </c>
      <c r="J37" s="9" t="s">
        <v>20</v>
      </c>
      <c r="K37" s="9" t="s">
        <v>20</v>
      </c>
    </row>
    <row r="38" spans="1:11" ht="14.25">
      <c r="A38" s="52" t="s">
        <v>12</v>
      </c>
      <c r="B38" s="9" t="s">
        <v>20</v>
      </c>
      <c r="C38" s="9" t="s">
        <v>20</v>
      </c>
      <c r="D38" s="9" t="s">
        <v>20</v>
      </c>
      <c r="E38" s="9" t="s">
        <v>20</v>
      </c>
      <c r="F38" s="9" t="s">
        <v>20</v>
      </c>
      <c r="G38" s="9" t="s">
        <v>20</v>
      </c>
      <c r="H38" s="9" t="s">
        <v>20</v>
      </c>
      <c r="I38" s="9" t="s">
        <v>20</v>
      </c>
      <c r="J38" s="9" t="s">
        <v>20</v>
      </c>
      <c r="K38" s="9" t="s">
        <v>20</v>
      </c>
    </row>
    <row r="39" spans="1:11" ht="14.25">
      <c r="A39" s="52" t="s">
        <v>13</v>
      </c>
      <c r="B39" s="9" t="s">
        <v>20</v>
      </c>
      <c r="C39" s="9" t="s">
        <v>20</v>
      </c>
      <c r="D39" s="9" t="s">
        <v>20</v>
      </c>
      <c r="E39" s="9" t="s">
        <v>20</v>
      </c>
      <c r="F39" s="9" t="s">
        <v>20</v>
      </c>
      <c r="G39" s="9" t="s">
        <v>20</v>
      </c>
      <c r="H39" s="9" t="s">
        <v>20</v>
      </c>
      <c r="I39" s="9" t="s">
        <v>20</v>
      </c>
      <c r="J39" s="9" t="s">
        <v>20</v>
      </c>
      <c r="K39" s="9" t="s">
        <v>20</v>
      </c>
    </row>
    <row r="40" spans="1:11" ht="14.25">
      <c r="A40" s="52" t="s">
        <v>14</v>
      </c>
      <c r="B40" s="9" t="s">
        <v>227</v>
      </c>
      <c r="C40" s="9" t="s">
        <v>227</v>
      </c>
      <c r="D40" s="9" t="s">
        <v>227</v>
      </c>
      <c r="E40" s="9" t="s">
        <v>227</v>
      </c>
      <c r="F40" s="9" t="s">
        <v>227</v>
      </c>
      <c r="G40" s="9" t="s">
        <v>227</v>
      </c>
      <c r="H40" s="9" t="s">
        <v>227</v>
      </c>
      <c r="I40" s="9" t="s">
        <v>227</v>
      </c>
      <c r="J40" s="9" t="s">
        <v>227</v>
      </c>
      <c r="K40" s="9" t="s">
        <v>227</v>
      </c>
    </row>
    <row r="41" spans="1:11" ht="14.25">
      <c r="A41" s="52" t="s">
        <v>15</v>
      </c>
      <c r="B41" s="9" t="s">
        <v>227</v>
      </c>
      <c r="C41" s="9" t="s">
        <v>227</v>
      </c>
      <c r="D41" s="9" t="s">
        <v>227</v>
      </c>
      <c r="E41" s="9" t="s">
        <v>227</v>
      </c>
      <c r="F41" s="9" t="s">
        <v>227</v>
      </c>
      <c r="G41" s="9" t="s">
        <v>227</v>
      </c>
      <c r="H41" s="9" t="s">
        <v>227</v>
      </c>
      <c r="I41" s="9" t="s">
        <v>227</v>
      </c>
      <c r="J41" s="9" t="s">
        <v>227</v>
      </c>
      <c r="K41" s="9" t="s">
        <v>227</v>
      </c>
    </row>
    <row r="42" spans="1:11" ht="14.25">
      <c r="A42" s="52" t="s">
        <v>16</v>
      </c>
      <c r="B42" s="9" t="s">
        <v>226</v>
      </c>
      <c r="C42" s="9" t="s">
        <v>226</v>
      </c>
      <c r="D42" s="9" t="s">
        <v>226</v>
      </c>
      <c r="E42" s="9" t="s">
        <v>226</v>
      </c>
      <c r="F42" s="9" t="s">
        <v>226</v>
      </c>
      <c r="G42" s="9" t="s">
        <v>226</v>
      </c>
      <c r="H42" s="9" t="s">
        <v>226</v>
      </c>
      <c r="I42" s="9" t="s">
        <v>226</v>
      </c>
      <c r="J42" s="9" t="s">
        <v>226</v>
      </c>
      <c r="K42" s="9" t="s">
        <v>226</v>
      </c>
    </row>
  </sheetData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BH42"/>
  <sheetViews>
    <sheetView zoomScaleNormal="100" workbookViewId="0">
      <selection activeCell="M25" sqref="M25:O42"/>
    </sheetView>
  </sheetViews>
  <sheetFormatPr defaultColWidth="11.5703125" defaultRowHeight="12.75"/>
  <cols>
    <col min="1" max="1" width="24.85546875" style="18" customWidth="1"/>
    <col min="2" max="2" width="14.7109375" style="18" customWidth="1"/>
    <col min="3" max="3" width="14" style="18" customWidth="1"/>
    <col min="4" max="4" width="13.140625" style="18" customWidth="1"/>
    <col min="5" max="24" width="12.7109375" style="18" customWidth="1"/>
    <col min="25" max="16384" width="11.5703125" style="18"/>
  </cols>
  <sheetData>
    <row r="1" spans="1:60">
      <c r="B1" s="69"/>
      <c r="C1" s="69"/>
      <c r="D1" s="69"/>
      <c r="E1" s="18" t="s">
        <v>261</v>
      </c>
      <c r="Z1" s="18" t="s">
        <v>262</v>
      </c>
      <c r="AR1" s="96" t="s">
        <v>263</v>
      </c>
    </row>
    <row r="2" spans="1:60" s="20" customFormat="1">
      <c r="A2" s="19" t="s">
        <v>18</v>
      </c>
      <c r="B2" s="69" t="s">
        <v>162</v>
      </c>
      <c r="C2" s="69" t="s">
        <v>162</v>
      </c>
      <c r="D2" s="69" t="s">
        <v>162</v>
      </c>
      <c r="E2" s="14" t="s">
        <v>162</v>
      </c>
      <c r="F2" s="14" t="s">
        <v>162</v>
      </c>
      <c r="G2" s="14" t="s">
        <v>162</v>
      </c>
      <c r="H2" s="14" t="s">
        <v>162</v>
      </c>
      <c r="I2" s="14" t="s">
        <v>162</v>
      </c>
      <c r="J2" s="14" t="s">
        <v>162</v>
      </c>
      <c r="K2" s="14" t="s">
        <v>162</v>
      </c>
      <c r="L2" s="14" t="s">
        <v>162</v>
      </c>
      <c r="M2" s="14" t="s">
        <v>162</v>
      </c>
      <c r="N2" s="14" t="s">
        <v>162</v>
      </c>
      <c r="O2" s="14" t="s">
        <v>162</v>
      </c>
      <c r="P2" s="14" t="s">
        <v>162</v>
      </c>
      <c r="Q2" s="14" t="s">
        <v>162</v>
      </c>
      <c r="R2" s="14" t="s">
        <v>162</v>
      </c>
      <c r="S2" s="14" t="s">
        <v>162</v>
      </c>
      <c r="T2" s="14" t="s">
        <v>162</v>
      </c>
      <c r="U2" s="14" t="s">
        <v>162</v>
      </c>
      <c r="V2" s="14" t="s">
        <v>162</v>
      </c>
      <c r="W2" s="14" t="s">
        <v>162</v>
      </c>
      <c r="X2" s="14" t="s">
        <v>162</v>
      </c>
      <c r="Z2" s="14" t="s">
        <v>162</v>
      </c>
      <c r="AA2" s="14" t="s">
        <v>162</v>
      </c>
      <c r="AB2" s="14" t="s">
        <v>162</v>
      </c>
      <c r="AC2" s="14" t="s">
        <v>162</v>
      </c>
      <c r="AD2" s="14" t="s">
        <v>162</v>
      </c>
      <c r="AE2" s="14" t="s">
        <v>162</v>
      </c>
      <c r="AF2" s="14" t="s">
        <v>162</v>
      </c>
      <c r="AG2" s="14" t="s">
        <v>162</v>
      </c>
      <c r="AH2" s="14" t="s">
        <v>162</v>
      </c>
      <c r="AI2" s="14" t="s">
        <v>162</v>
      </c>
      <c r="AJ2" s="14" t="s">
        <v>162</v>
      </c>
      <c r="AK2" s="14" t="s">
        <v>162</v>
      </c>
      <c r="AL2" s="14" t="s">
        <v>162</v>
      </c>
      <c r="AM2" s="14" t="s">
        <v>162</v>
      </c>
      <c r="AN2" s="14" t="s">
        <v>162</v>
      </c>
      <c r="AO2" s="14" t="s">
        <v>162</v>
      </c>
      <c r="AP2" s="14" t="s">
        <v>162</v>
      </c>
      <c r="AR2" s="14" t="s">
        <v>162</v>
      </c>
      <c r="AS2" s="14" t="s">
        <v>162</v>
      </c>
      <c r="AT2" s="14" t="s">
        <v>162</v>
      </c>
      <c r="AU2" s="14" t="s">
        <v>162</v>
      </c>
      <c r="AV2" s="14" t="s">
        <v>162</v>
      </c>
      <c r="AW2" s="14" t="s">
        <v>162</v>
      </c>
      <c r="AX2" s="14" t="s">
        <v>162</v>
      </c>
      <c r="AY2" s="14" t="s">
        <v>162</v>
      </c>
      <c r="AZ2" s="14" t="s">
        <v>162</v>
      </c>
      <c r="BA2" s="14" t="s">
        <v>162</v>
      </c>
      <c r="BB2" s="14" t="s">
        <v>162</v>
      </c>
      <c r="BC2" s="14" t="s">
        <v>162</v>
      </c>
      <c r="BD2" s="14" t="s">
        <v>162</v>
      </c>
      <c r="BE2" s="14" t="s">
        <v>162</v>
      </c>
      <c r="BF2" s="14" t="s">
        <v>162</v>
      </c>
      <c r="BG2" s="14" t="s">
        <v>162</v>
      </c>
      <c r="BH2" s="14" t="s">
        <v>162</v>
      </c>
    </row>
    <row r="3" spans="1:60">
      <c r="A3" s="19" t="s">
        <v>22</v>
      </c>
      <c r="B3" s="70" t="s">
        <v>288</v>
      </c>
      <c r="C3" s="70" t="s">
        <v>295</v>
      </c>
      <c r="D3" s="70" t="s">
        <v>302</v>
      </c>
      <c r="E3" s="14" t="s">
        <v>146</v>
      </c>
      <c r="F3" s="14" t="s">
        <v>155</v>
      </c>
      <c r="G3" s="14" t="s">
        <v>156</v>
      </c>
      <c r="H3" s="14" t="s">
        <v>157</v>
      </c>
      <c r="I3" s="14" t="s">
        <v>158</v>
      </c>
      <c r="J3" s="14" t="s">
        <v>159</v>
      </c>
      <c r="K3" s="14" t="s">
        <v>160</v>
      </c>
      <c r="L3" s="14" t="s">
        <v>161</v>
      </c>
      <c r="M3" s="14" t="s">
        <v>171</v>
      </c>
      <c r="N3" s="14" t="s">
        <v>173</v>
      </c>
      <c r="O3" s="14" t="s">
        <v>185</v>
      </c>
      <c r="P3" s="14" t="s">
        <v>175</v>
      </c>
      <c r="Q3" s="14" t="s">
        <v>177</v>
      </c>
      <c r="R3" s="14" t="s">
        <v>179</v>
      </c>
      <c r="S3" s="14" t="s">
        <v>184</v>
      </c>
      <c r="T3" s="14" t="s">
        <v>181</v>
      </c>
      <c r="U3" s="14" t="s">
        <v>183</v>
      </c>
      <c r="V3" s="14" t="s">
        <v>200</v>
      </c>
      <c r="W3" s="14" t="s">
        <v>200</v>
      </c>
      <c r="X3" s="14" t="s">
        <v>200</v>
      </c>
      <c r="Z3" s="14" t="s">
        <v>146</v>
      </c>
      <c r="AA3" s="14" t="s">
        <v>155</v>
      </c>
      <c r="AB3" s="14" t="s">
        <v>156</v>
      </c>
      <c r="AC3" s="14" t="s">
        <v>157</v>
      </c>
      <c r="AD3" s="14" t="s">
        <v>158</v>
      </c>
      <c r="AE3" s="14" t="s">
        <v>159</v>
      </c>
      <c r="AF3" s="14" t="s">
        <v>160</v>
      </c>
      <c r="AG3" s="14" t="s">
        <v>161</v>
      </c>
      <c r="AH3" s="14" t="s">
        <v>171</v>
      </c>
      <c r="AI3" s="14" t="s">
        <v>173</v>
      </c>
      <c r="AJ3" s="14" t="s">
        <v>185</v>
      </c>
      <c r="AK3" s="14" t="s">
        <v>175</v>
      </c>
      <c r="AL3" s="14" t="s">
        <v>177</v>
      </c>
      <c r="AM3" s="14" t="s">
        <v>179</v>
      </c>
      <c r="AN3" s="14" t="s">
        <v>184</v>
      </c>
      <c r="AO3" s="14" t="s">
        <v>181</v>
      </c>
      <c r="AP3" s="14" t="s">
        <v>183</v>
      </c>
      <c r="AR3" s="14" t="s">
        <v>146</v>
      </c>
      <c r="AS3" s="14" t="s">
        <v>155</v>
      </c>
      <c r="AT3" s="14" t="s">
        <v>156</v>
      </c>
      <c r="AU3" s="14" t="s">
        <v>157</v>
      </c>
      <c r="AV3" s="14" t="s">
        <v>158</v>
      </c>
      <c r="AW3" s="14" t="s">
        <v>159</v>
      </c>
      <c r="AX3" s="14" t="s">
        <v>160</v>
      </c>
      <c r="AY3" s="14" t="s">
        <v>161</v>
      </c>
      <c r="AZ3" s="14" t="s">
        <v>171</v>
      </c>
      <c r="BA3" s="14" t="s">
        <v>173</v>
      </c>
      <c r="BB3" s="14" t="s">
        <v>185</v>
      </c>
      <c r="BC3" s="14" t="s">
        <v>175</v>
      </c>
      <c r="BD3" s="14" t="s">
        <v>177</v>
      </c>
      <c r="BE3" s="14" t="s">
        <v>179</v>
      </c>
      <c r="BF3" s="14" t="s">
        <v>184</v>
      </c>
      <c r="BG3" s="14" t="s">
        <v>181</v>
      </c>
      <c r="BH3" s="14" t="s">
        <v>183</v>
      </c>
    </row>
    <row r="4" spans="1:60">
      <c r="A4" s="17" t="s">
        <v>19</v>
      </c>
      <c r="B4" s="69" t="s">
        <v>320</v>
      </c>
      <c r="C4" s="69" t="s">
        <v>321</v>
      </c>
      <c r="D4" s="69" t="s">
        <v>322</v>
      </c>
      <c r="E4" s="9" t="s">
        <v>163</v>
      </c>
      <c r="F4" s="9" t="s">
        <v>164</v>
      </c>
      <c r="G4" s="9" t="s">
        <v>165</v>
      </c>
      <c r="H4" s="9" t="s">
        <v>166</v>
      </c>
      <c r="I4" s="9" t="s">
        <v>167</v>
      </c>
      <c r="J4" s="9" t="s">
        <v>168</v>
      </c>
      <c r="K4" s="9" t="s">
        <v>169</v>
      </c>
      <c r="L4" s="9" t="s">
        <v>170</v>
      </c>
      <c r="M4" s="9" t="s">
        <v>172</v>
      </c>
      <c r="N4" s="9" t="s">
        <v>174</v>
      </c>
      <c r="O4" s="9" t="s">
        <v>176</v>
      </c>
      <c r="P4" s="9" t="s">
        <v>178</v>
      </c>
      <c r="Q4" s="9" t="s">
        <v>180</v>
      </c>
      <c r="R4" s="9" t="s">
        <v>182</v>
      </c>
      <c r="S4" s="9" t="s">
        <v>186</v>
      </c>
      <c r="T4" s="9" t="s">
        <v>187</v>
      </c>
      <c r="U4" s="9" t="s">
        <v>188</v>
      </c>
      <c r="V4" s="9" t="s">
        <v>206</v>
      </c>
      <c r="W4" s="9" t="s">
        <v>207</v>
      </c>
      <c r="X4" s="9" t="s">
        <v>208</v>
      </c>
      <c r="Z4" s="9" t="s">
        <v>163</v>
      </c>
      <c r="AA4" s="9" t="s">
        <v>164</v>
      </c>
      <c r="AB4" s="9" t="s">
        <v>165</v>
      </c>
      <c r="AC4" s="9" t="s">
        <v>166</v>
      </c>
      <c r="AD4" s="9" t="s">
        <v>167</v>
      </c>
      <c r="AE4" s="9" t="s">
        <v>168</v>
      </c>
      <c r="AF4" s="9" t="s">
        <v>169</v>
      </c>
      <c r="AG4" s="9" t="s">
        <v>170</v>
      </c>
      <c r="AH4" s="9" t="s">
        <v>172</v>
      </c>
      <c r="AI4" s="9" t="s">
        <v>174</v>
      </c>
      <c r="AJ4" s="9" t="s">
        <v>176</v>
      </c>
      <c r="AK4" s="9" t="s">
        <v>178</v>
      </c>
      <c r="AL4" s="9" t="s">
        <v>180</v>
      </c>
      <c r="AM4" s="9" t="s">
        <v>182</v>
      </c>
      <c r="AN4" s="9" t="s">
        <v>186</v>
      </c>
      <c r="AO4" s="9" t="s">
        <v>187</v>
      </c>
      <c r="AP4" s="9" t="s">
        <v>188</v>
      </c>
      <c r="AR4" s="9" t="s">
        <v>163</v>
      </c>
      <c r="AS4" s="9" t="s">
        <v>164</v>
      </c>
      <c r="AT4" s="9" t="s">
        <v>165</v>
      </c>
      <c r="AU4" s="9" t="s">
        <v>166</v>
      </c>
      <c r="AV4" s="9" t="s">
        <v>167</v>
      </c>
      <c r="AW4" s="9" t="s">
        <v>168</v>
      </c>
      <c r="AX4" s="9" t="s">
        <v>169</v>
      </c>
      <c r="AY4" s="9" t="s">
        <v>170</v>
      </c>
      <c r="AZ4" s="9" t="s">
        <v>172</v>
      </c>
      <c r="BA4" s="9" t="s">
        <v>174</v>
      </c>
      <c r="BB4" s="9" t="s">
        <v>176</v>
      </c>
      <c r="BC4" s="9" t="s">
        <v>178</v>
      </c>
      <c r="BD4" s="9" t="s">
        <v>180</v>
      </c>
      <c r="BE4" s="9" t="s">
        <v>182</v>
      </c>
      <c r="BF4" s="9" t="s">
        <v>186</v>
      </c>
      <c r="BG4" s="9" t="s">
        <v>187</v>
      </c>
      <c r="BH4" s="9" t="s">
        <v>188</v>
      </c>
    </row>
    <row r="5" spans="1:60">
      <c r="A5" s="17" t="s">
        <v>17</v>
      </c>
      <c r="B5" s="69" t="s">
        <v>224</v>
      </c>
      <c r="C5" s="69" t="s">
        <v>224</v>
      </c>
      <c r="D5" s="69" t="s">
        <v>224</v>
      </c>
      <c r="E5" s="9" t="s">
        <v>224</v>
      </c>
      <c r="F5" s="9" t="s">
        <v>224</v>
      </c>
      <c r="G5" s="9" t="s">
        <v>224</v>
      </c>
      <c r="H5" s="9" t="s">
        <v>224</v>
      </c>
      <c r="I5" s="9" t="s">
        <v>224</v>
      </c>
      <c r="J5" s="9" t="s">
        <v>224</v>
      </c>
      <c r="K5" s="9" t="s">
        <v>224</v>
      </c>
      <c r="L5" s="9" t="s">
        <v>224</v>
      </c>
      <c r="M5" s="9" t="s">
        <v>224</v>
      </c>
      <c r="N5" s="9" t="s">
        <v>224</v>
      </c>
      <c r="O5" s="9" t="s">
        <v>224</v>
      </c>
      <c r="P5" s="9" t="s">
        <v>224</v>
      </c>
      <c r="Q5" s="9" t="s">
        <v>224</v>
      </c>
      <c r="R5" s="9" t="s">
        <v>224</v>
      </c>
      <c r="S5" s="9" t="s">
        <v>224</v>
      </c>
      <c r="T5" s="9" t="s">
        <v>224</v>
      </c>
      <c r="U5" s="9" t="s">
        <v>224</v>
      </c>
      <c r="V5" s="9" t="s">
        <v>224</v>
      </c>
      <c r="W5" s="9" t="s">
        <v>144</v>
      </c>
      <c r="X5" s="9" t="s">
        <v>144</v>
      </c>
      <c r="Z5" s="9" t="s">
        <v>224</v>
      </c>
      <c r="AA5" s="9" t="s">
        <v>224</v>
      </c>
      <c r="AB5" s="9" t="s">
        <v>224</v>
      </c>
      <c r="AC5" s="9" t="s">
        <v>224</v>
      </c>
      <c r="AD5" s="9" t="s">
        <v>224</v>
      </c>
      <c r="AE5" s="9" t="s">
        <v>224</v>
      </c>
      <c r="AF5" s="9" t="s">
        <v>224</v>
      </c>
      <c r="AG5" s="9" t="s">
        <v>224</v>
      </c>
      <c r="AH5" s="9" t="s">
        <v>224</v>
      </c>
      <c r="AI5" s="9" t="s">
        <v>224</v>
      </c>
      <c r="AJ5" s="9" t="s">
        <v>224</v>
      </c>
      <c r="AK5" s="9" t="s">
        <v>224</v>
      </c>
      <c r="AL5" s="9" t="s">
        <v>224</v>
      </c>
      <c r="AM5" s="9" t="s">
        <v>224</v>
      </c>
      <c r="AN5" s="9" t="s">
        <v>224</v>
      </c>
      <c r="AO5" s="9" t="s">
        <v>224</v>
      </c>
      <c r="AP5" s="9" t="s">
        <v>224</v>
      </c>
      <c r="AR5" s="9" t="s">
        <v>260</v>
      </c>
      <c r="AS5" s="9" t="s">
        <v>260</v>
      </c>
      <c r="AT5" s="9" t="s">
        <v>260</v>
      </c>
      <c r="AU5" s="9" t="s">
        <v>260</v>
      </c>
      <c r="AV5" s="9" t="s">
        <v>260</v>
      </c>
      <c r="AW5" s="9" t="s">
        <v>260</v>
      </c>
      <c r="AX5" s="9" t="s">
        <v>260</v>
      </c>
      <c r="AY5" s="9" t="s">
        <v>260</v>
      </c>
      <c r="AZ5" s="9" t="s">
        <v>260</v>
      </c>
      <c r="BA5" s="9" t="s">
        <v>260</v>
      </c>
      <c r="BB5" s="9" t="s">
        <v>260</v>
      </c>
      <c r="BC5" s="9" t="s">
        <v>260</v>
      </c>
      <c r="BD5" s="9" t="s">
        <v>260</v>
      </c>
      <c r="BE5" s="9" t="s">
        <v>260</v>
      </c>
      <c r="BF5" s="9" t="s">
        <v>260</v>
      </c>
      <c r="BG5" s="9" t="s">
        <v>260</v>
      </c>
      <c r="BH5" s="9" t="s">
        <v>260</v>
      </c>
    </row>
    <row r="6" spans="1:60">
      <c r="A6" s="17"/>
      <c r="B6" s="69"/>
      <c r="C6" s="69"/>
      <c r="D6" s="6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60" ht="14.25">
      <c r="A7" s="21" t="s">
        <v>25</v>
      </c>
      <c r="B7" s="9">
        <v>9.1999999999999993</v>
      </c>
      <c r="C7" s="9">
        <v>9.8000000000000007</v>
      </c>
      <c r="D7" s="9">
        <v>12</v>
      </c>
      <c r="E7" s="9" t="s">
        <v>242</v>
      </c>
      <c r="F7" s="9" t="s">
        <v>251</v>
      </c>
      <c r="G7" s="9">
        <v>12</v>
      </c>
      <c r="H7" s="9">
        <v>8.6999999999999993</v>
      </c>
      <c r="I7" s="9">
        <v>16</v>
      </c>
      <c r="J7" s="9">
        <v>8.4</v>
      </c>
      <c r="K7" s="9">
        <v>19</v>
      </c>
      <c r="L7" s="9">
        <v>11</v>
      </c>
      <c r="M7" s="9" t="s">
        <v>241</v>
      </c>
      <c r="N7" s="9" t="s">
        <v>251</v>
      </c>
      <c r="O7" s="9" t="s">
        <v>252</v>
      </c>
      <c r="P7" s="9" t="s">
        <v>252</v>
      </c>
      <c r="Q7" s="9">
        <v>15</v>
      </c>
      <c r="R7" s="9">
        <v>17</v>
      </c>
      <c r="S7" s="9">
        <v>15</v>
      </c>
      <c r="T7" s="9">
        <v>10</v>
      </c>
      <c r="U7" s="9">
        <v>11</v>
      </c>
      <c r="V7" s="57">
        <v>2.5</v>
      </c>
      <c r="W7" s="9">
        <v>7.3</v>
      </c>
      <c r="X7" s="16">
        <v>6</v>
      </c>
      <c r="Z7" s="18" t="str">
        <f>IF(ISNUMBER(E7),(E7-(AVERAGE($V7:$X7))),E7)</f>
        <v>&lt; 5</v>
      </c>
      <c r="AA7" s="18" t="str">
        <f t="shared" ref="AA7:AO7" si="0">IF(ISNUMBER(F7),(F7-(AVERAGE($V7:$X7))),F7)</f>
        <v>&lt; 8</v>
      </c>
      <c r="AB7" s="18">
        <f t="shared" si="0"/>
        <v>6.7333333333333334</v>
      </c>
      <c r="AC7" s="18">
        <f t="shared" si="0"/>
        <v>3.4333333333333327</v>
      </c>
      <c r="AD7" s="18">
        <f t="shared" si="0"/>
        <v>10.733333333333334</v>
      </c>
      <c r="AE7" s="18">
        <f t="shared" si="0"/>
        <v>3.1333333333333337</v>
      </c>
      <c r="AF7" s="18">
        <f t="shared" si="0"/>
        <v>13.733333333333334</v>
      </c>
      <c r="AG7" s="18">
        <f t="shared" si="0"/>
        <v>5.7333333333333334</v>
      </c>
      <c r="AH7" s="18" t="str">
        <f t="shared" si="0"/>
        <v>&lt; 6</v>
      </c>
      <c r="AI7" s="18" t="str">
        <f t="shared" si="0"/>
        <v>&lt; 8</v>
      </c>
      <c r="AJ7" s="18" t="str">
        <f t="shared" si="0"/>
        <v>&lt; 7</v>
      </c>
      <c r="AK7" s="18" t="str">
        <f t="shared" si="0"/>
        <v>&lt; 7</v>
      </c>
      <c r="AL7" s="18">
        <f t="shared" si="0"/>
        <v>9.7333333333333343</v>
      </c>
      <c r="AM7" s="18">
        <f t="shared" si="0"/>
        <v>11.733333333333334</v>
      </c>
      <c r="AN7" s="18">
        <f t="shared" si="0"/>
        <v>9.7333333333333343</v>
      </c>
      <c r="AO7" s="18">
        <f t="shared" si="0"/>
        <v>4.7333333333333334</v>
      </c>
      <c r="AP7" s="18">
        <f>IF(ISNUMBER(U7),(U7-(AVERAGE($V7:$X7))),U7)</f>
        <v>5.7333333333333334</v>
      </c>
      <c r="AR7" s="18" t="str">
        <f>IF(ISNUMBER(Z7),Z7*2,Z7)</f>
        <v>&lt; 5</v>
      </c>
      <c r="AS7" s="18" t="str">
        <f t="shared" ref="AS7:BH22" si="1">IF(ISNUMBER(AA7),AA7*2,AA7)</f>
        <v>&lt; 8</v>
      </c>
      <c r="AT7" s="18">
        <f t="shared" si="1"/>
        <v>13.466666666666667</v>
      </c>
      <c r="AU7" s="18">
        <f t="shared" si="1"/>
        <v>6.8666666666666654</v>
      </c>
      <c r="AV7" s="18">
        <f t="shared" si="1"/>
        <v>21.466666666666669</v>
      </c>
      <c r="AW7" s="18">
        <f t="shared" si="1"/>
        <v>6.2666666666666675</v>
      </c>
      <c r="AX7" s="18">
        <f t="shared" si="1"/>
        <v>27.466666666666669</v>
      </c>
      <c r="AY7" s="18">
        <f t="shared" si="1"/>
        <v>11.466666666666667</v>
      </c>
      <c r="AZ7" s="18" t="str">
        <f t="shared" si="1"/>
        <v>&lt; 6</v>
      </c>
      <c r="BA7" s="18" t="str">
        <f t="shared" si="1"/>
        <v>&lt; 8</v>
      </c>
      <c r="BB7" s="18" t="str">
        <f t="shared" si="1"/>
        <v>&lt; 7</v>
      </c>
      <c r="BC7" s="18" t="str">
        <f t="shared" si="1"/>
        <v>&lt; 7</v>
      </c>
      <c r="BD7" s="18">
        <f t="shared" si="1"/>
        <v>19.466666666666669</v>
      </c>
      <c r="BE7" s="18">
        <f t="shared" si="1"/>
        <v>23.466666666666669</v>
      </c>
      <c r="BF7" s="18">
        <f t="shared" si="1"/>
        <v>19.466666666666669</v>
      </c>
      <c r="BG7" s="18">
        <f t="shared" si="1"/>
        <v>9.4666666666666668</v>
      </c>
      <c r="BH7" s="18">
        <f t="shared" si="1"/>
        <v>11.466666666666667</v>
      </c>
    </row>
    <row r="8" spans="1:60" ht="14.25">
      <c r="A8" s="21" t="s">
        <v>24</v>
      </c>
      <c r="B8" s="47">
        <v>13</v>
      </c>
      <c r="C8" s="47">
        <v>5</v>
      </c>
      <c r="D8" s="47">
        <v>25</v>
      </c>
      <c r="E8" s="9" t="s">
        <v>243</v>
      </c>
      <c r="F8" s="9" t="s">
        <v>240</v>
      </c>
      <c r="G8" s="9" t="s">
        <v>243</v>
      </c>
      <c r="H8" s="16" t="s">
        <v>240</v>
      </c>
      <c r="I8" s="9">
        <v>15</v>
      </c>
      <c r="J8" s="9">
        <v>2.9</v>
      </c>
      <c r="K8" s="9">
        <v>8.6</v>
      </c>
      <c r="L8" s="9">
        <v>6.9</v>
      </c>
      <c r="M8" s="9" t="s">
        <v>243</v>
      </c>
      <c r="N8" s="16" t="s">
        <v>253</v>
      </c>
      <c r="O8" s="9" t="s">
        <v>254</v>
      </c>
      <c r="P8" s="9" t="s">
        <v>255</v>
      </c>
      <c r="Q8" s="9">
        <v>7.1</v>
      </c>
      <c r="R8" s="9">
        <v>21</v>
      </c>
      <c r="S8" s="9">
        <v>4.3</v>
      </c>
      <c r="T8" s="9">
        <v>6.5</v>
      </c>
      <c r="U8" s="9">
        <v>5.6</v>
      </c>
      <c r="V8" s="9" t="s">
        <v>240</v>
      </c>
      <c r="W8" s="9" t="s">
        <v>240</v>
      </c>
      <c r="X8" s="9" t="s">
        <v>240</v>
      </c>
      <c r="Z8" s="18" t="str">
        <f>E8</f>
        <v>&lt; 3</v>
      </c>
      <c r="AA8" s="18" t="str">
        <f t="shared" ref="AA8:AP22" si="2">F8</f>
        <v>&lt; 2</v>
      </c>
      <c r="AB8" s="18" t="str">
        <f t="shared" si="2"/>
        <v>&lt; 3</v>
      </c>
      <c r="AC8" s="18" t="str">
        <f t="shared" si="2"/>
        <v>&lt; 2</v>
      </c>
      <c r="AD8" s="18">
        <f t="shared" si="2"/>
        <v>15</v>
      </c>
      <c r="AE8" s="18">
        <f t="shared" si="2"/>
        <v>2.9</v>
      </c>
      <c r="AF8" s="18">
        <f t="shared" si="2"/>
        <v>8.6</v>
      </c>
      <c r="AG8" s="18">
        <f t="shared" si="2"/>
        <v>6.9</v>
      </c>
      <c r="AH8" s="18" t="str">
        <f t="shared" si="2"/>
        <v>&lt; 3</v>
      </c>
      <c r="AI8" s="18" t="str">
        <f t="shared" si="2"/>
        <v>&lt; 4 / 6</v>
      </c>
      <c r="AJ8" s="18" t="str">
        <f t="shared" si="2"/>
        <v>&lt; 3 /5,4</v>
      </c>
      <c r="AK8" s="18" t="str">
        <f t="shared" si="2"/>
        <v>&lt; 3 / 4,1</v>
      </c>
      <c r="AL8" s="18">
        <f t="shared" si="2"/>
        <v>7.1</v>
      </c>
      <c r="AM8" s="18">
        <f t="shared" si="2"/>
        <v>21</v>
      </c>
      <c r="AN8" s="18">
        <f t="shared" si="2"/>
        <v>4.3</v>
      </c>
      <c r="AO8" s="18">
        <f t="shared" si="2"/>
        <v>6.5</v>
      </c>
      <c r="AP8" s="18">
        <f t="shared" si="2"/>
        <v>5.6</v>
      </c>
      <c r="AR8" s="18" t="str">
        <f t="shared" ref="AR8:AR22" si="3">IF(ISNUMBER(Z8),Z8*2,Z8)</f>
        <v>&lt; 3</v>
      </c>
      <c r="AS8" s="18" t="str">
        <f t="shared" si="1"/>
        <v>&lt; 2</v>
      </c>
      <c r="AT8" s="18" t="str">
        <f t="shared" si="1"/>
        <v>&lt; 3</v>
      </c>
      <c r="AU8" s="18" t="str">
        <f t="shared" si="1"/>
        <v>&lt; 2</v>
      </c>
      <c r="AV8" s="18">
        <f t="shared" si="1"/>
        <v>30</v>
      </c>
      <c r="AW8" s="18">
        <f t="shared" si="1"/>
        <v>5.8</v>
      </c>
      <c r="AX8" s="18">
        <f t="shared" si="1"/>
        <v>17.2</v>
      </c>
      <c r="AY8" s="18">
        <f t="shared" si="1"/>
        <v>13.8</v>
      </c>
      <c r="AZ8" s="18" t="str">
        <f t="shared" si="1"/>
        <v>&lt; 3</v>
      </c>
      <c r="BA8" s="18" t="str">
        <f>IF(ISNUMBER(AI8),AI8*2,AI8)</f>
        <v>&lt; 4 / 6</v>
      </c>
      <c r="BB8" s="18" t="str">
        <f t="shared" si="1"/>
        <v>&lt; 3 /5,4</v>
      </c>
      <c r="BC8" s="18" t="str">
        <f t="shared" si="1"/>
        <v>&lt; 3 / 4,1</v>
      </c>
      <c r="BD8" s="18">
        <f t="shared" si="1"/>
        <v>14.2</v>
      </c>
      <c r="BE8" s="18">
        <f t="shared" si="1"/>
        <v>42</v>
      </c>
      <c r="BF8" s="18">
        <f t="shared" si="1"/>
        <v>8.6</v>
      </c>
      <c r="BG8" s="18">
        <f t="shared" si="1"/>
        <v>13</v>
      </c>
      <c r="BH8" s="18">
        <f t="shared" si="1"/>
        <v>11.2</v>
      </c>
    </row>
    <row r="9" spans="1:60" ht="14.25">
      <c r="A9" s="21" t="s">
        <v>26</v>
      </c>
      <c r="B9" s="47" t="s">
        <v>240</v>
      </c>
      <c r="C9" s="47" t="s">
        <v>240</v>
      </c>
      <c r="D9" s="47">
        <v>4</v>
      </c>
      <c r="E9" s="9" t="s">
        <v>240</v>
      </c>
      <c r="F9" s="9" t="s">
        <v>240</v>
      </c>
      <c r="G9" s="9" t="s">
        <v>240</v>
      </c>
      <c r="H9" s="9" t="s">
        <v>240</v>
      </c>
      <c r="I9" s="9">
        <v>5.3</v>
      </c>
      <c r="J9" s="9" t="s">
        <v>240</v>
      </c>
      <c r="K9" s="9" t="s">
        <v>240</v>
      </c>
      <c r="L9" s="9" t="s">
        <v>240</v>
      </c>
      <c r="M9" s="9" t="s">
        <v>240</v>
      </c>
      <c r="N9" s="9" t="s">
        <v>240</v>
      </c>
      <c r="O9" s="9" t="s">
        <v>240</v>
      </c>
      <c r="P9" s="9" t="s">
        <v>240</v>
      </c>
      <c r="Q9" s="9">
        <v>3.1</v>
      </c>
      <c r="R9" s="9">
        <v>5.3</v>
      </c>
      <c r="S9" s="9">
        <v>2.9</v>
      </c>
      <c r="T9" s="9" t="s">
        <v>240</v>
      </c>
      <c r="U9" s="9">
        <v>2.2999999999999998</v>
      </c>
      <c r="V9" s="9" t="s">
        <v>240</v>
      </c>
      <c r="W9" s="9" t="s">
        <v>240</v>
      </c>
      <c r="X9" s="9" t="s">
        <v>240</v>
      </c>
      <c r="Z9" s="18" t="str">
        <f t="shared" ref="Z9:Z22" si="4">E9</f>
        <v>&lt; 2</v>
      </c>
      <c r="AA9" s="18" t="str">
        <f t="shared" si="2"/>
        <v>&lt; 2</v>
      </c>
      <c r="AB9" s="18" t="str">
        <f t="shared" si="2"/>
        <v>&lt; 2</v>
      </c>
      <c r="AC9" s="18" t="str">
        <f t="shared" si="2"/>
        <v>&lt; 2</v>
      </c>
      <c r="AD9" s="18">
        <f t="shared" si="2"/>
        <v>5.3</v>
      </c>
      <c r="AE9" s="18" t="str">
        <f t="shared" si="2"/>
        <v>&lt; 2</v>
      </c>
      <c r="AF9" s="18" t="str">
        <f t="shared" si="2"/>
        <v>&lt; 2</v>
      </c>
      <c r="AG9" s="18" t="str">
        <f t="shared" si="2"/>
        <v>&lt; 2</v>
      </c>
      <c r="AH9" s="18" t="str">
        <f t="shared" si="2"/>
        <v>&lt; 2</v>
      </c>
      <c r="AI9" s="18" t="str">
        <f t="shared" si="2"/>
        <v>&lt; 2</v>
      </c>
      <c r="AJ9" s="18" t="str">
        <f t="shared" si="2"/>
        <v>&lt; 2</v>
      </c>
      <c r="AK9" s="18" t="str">
        <f t="shared" si="2"/>
        <v>&lt; 2</v>
      </c>
      <c r="AL9" s="18">
        <f t="shared" si="2"/>
        <v>3.1</v>
      </c>
      <c r="AM9" s="18">
        <f t="shared" si="2"/>
        <v>5.3</v>
      </c>
      <c r="AN9" s="18">
        <f t="shared" si="2"/>
        <v>2.9</v>
      </c>
      <c r="AO9" s="18" t="str">
        <f t="shared" si="2"/>
        <v>&lt; 2</v>
      </c>
      <c r="AP9" s="18">
        <f t="shared" si="2"/>
        <v>2.2999999999999998</v>
      </c>
      <c r="AR9" s="18" t="str">
        <f t="shared" si="3"/>
        <v>&lt; 2</v>
      </c>
      <c r="AS9" s="18" t="str">
        <f t="shared" si="1"/>
        <v>&lt; 2</v>
      </c>
      <c r="AT9" s="18" t="str">
        <f t="shared" si="1"/>
        <v>&lt; 2</v>
      </c>
      <c r="AU9" s="18" t="str">
        <f t="shared" si="1"/>
        <v>&lt; 2</v>
      </c>
      <c r="AV9" s="18">
        <f t="shared" si="1"/>
        <v>10.6</v>
      </c>
      <c r="AW9" s="18" t="str">
        <f t="shared" si="1"/>
        <v>&lt; 2</v>
      </c>
      <c r="AX9" s="18" t="str">
        <f t="shared" si="1"/>
        <v>&lt; 2</v>
      </c>
      <c r="AY9" s="18" t="str">
        <f t="shared" si="1"/>
        <v>&lt; 2</v>
      </c>
      <c r="AZ9" s="18" t="str">
        <f t="shared" si="1"/>
        <v>&lt; 2</v>
      </c>
      <c r="BA9" s="18" t="str">
        <f t="shared" si="1"/>
        <v>&lt; 2</v>
      </c>
      <c r="BB9" s="18" t="str">
        <f t="shared" si="1"/>
        <v>&lt; 2</v>
      </c>
      <c r="BC9" s="18" t="str">
        <f t="shared" si="1"/>
        <v>&lt; 2</v>
      </c>
      <c r="BD9" s="18">
        <f t="shared" si="1"/>
        <v>6.2</v>
      </c>
      <c r="BE9" s="18">
        <f t="shared" si="1"/>
        <v>10.6</v>
      </c>
      <c r="BF9" s="18">
        <f t="shared" si="1"/>
        <v>5.8</v>
      </c>
      <c r="BG9" s="18" t="str">
        <f t="shared" si="1"/>
        <v>&lt; 2</v>
      </c>
      <c r="BH9" s="18">
        <f t="shared" si="1"/>
        <v>4.5999999999999996</v>
      </c>
    </row>
    <row r="10" spans="1:60" ht="14.25">
      <c r="A10" s="21" t="s">
        <v>27</v>
      </c>
      <c r="B10" s="47">
        <v>7</v>
      </c>
      <c r="C10" s="47">
        <v>8</v>
      </c>
      <c r="D10" s="47">
        <v>29</v>
      </c>
      <c r="E10" s="9" t="s">
        <v>243</v>
      </c>
      <c r="F10" s="9" t="s">
        <v>243</v>
      </c>
      <c r="G10" s="9" t="s">
        <v>243</v>
      </c>
      <c r="H10" s="9" t="s">
        <v>243</v>
      </c>
      <c r="I10" s="9">
        <v>14</v>
      </c>
      <c r="J10" s="9" t="s">
        <v>243</v>
      </c>
      <c r="K10" s="9">
        <v>11</v>
      </c>
      <c r="L10" s="9" t="s">
        <v>243</v>
      </c>
      <c r="M10" s="9" t="s">
        <v>243</v>
      </c>
      <c r="N10" s="9" t="s">
        <v>243</v>
      </c>
      <c r="O10" s="9" t="s">
        <v>243</v>
      </c>
      <c r="P10" s="9" t="s">
        <v>243</v>
      </c>
      <c r="Q10" s="9">
        <v>6.9</v>
      </c>
      <c r="R10" s="9">
        <v>34</v>
      </c>
      <c r="S10" s="9">
        <v>7.8</v>
      </c>
      <c r="T10" s="9">
        <v>4.7</v>
      </c>
      <c r="U10" s="9">
        <v>3.9</v>
      </c>
      <c r="V10" s="9" t="s">
        <v>240</v>
      </c>
      <c r="W10" s="9" t="s">
        <v>240</v>
      </c>
      <c r="X10" s="9" t="s">
        <v>240</v>
      </c>
      <c r="Z10" s="18" t="str">
        <f t="shared" si="4"/>
        <v>&lt; 3</v>
      </c>
      <c r="AA10" s="18" t="str">
        <f t="shared" si="2"/>
        <v>&lt; 3</v>
      </c>
      <c r="AB10" s="18" t="str">
        <f t="shared" si="2"/>
        <v>&lt; 3</v>
      </c>
      <c r="AC10" s="18" t="str">
        <f t="shared" si="2"/>
        <v>&lt; 3</v>
      </c>
      <c r="AD10" s="18">
        <f t="shared" si="2"/>
        <v>14</v>
      </c>
      <c r="AE10" s="18" t="str">
        <f t="shared" si="2"/>
        <v>&lt; 3</v>
      </c>
      <c r="AF10" s="18">
        <f t="shared" si="2"/>
        <v>11</v>
      </c>
      <c r="AG10" s="18" t="str">
        <f t="shared" si="2"/>
        <v>&lt; 3</v>
      </c>
      <c r="AH10" s="18" t="str">
        <f t="shared" si="2"/>
        <v>&lt; 3</v>
      </c>
      <c r="AI10" s="18" t="str">
        <f t="shared" si="2"/>
        <v>&lt; 3</v>
      </c>
      <c r="AJ10" s="18" t="str">
        <f t="shared" si="2"/>
        <v>&lt; 3</v>
      </c>
      <c r="AK10" s="18" t="str">
        <f t="shared" si="2"/>
        <v>&lt; 3</v>
      </c>
      <c r="AL10" s="18">
        <f t="shared" si="2"/>
        <v>6.9</v>
      </c>
      <c r="AM10" s="18">
        <f t="shared" si="2"/>
        <v>34</v>
      </c>
      <c r="AN10" s="18">
        <f t="shared" si="2"/>
        <v>7.8</v>
      </c>
      <c r="AO10" s="18">
        <f t="shared" si="2"/>
        <v>4.7</v>
      </c>
      <c r="AP10" s="18">
        <f t="shared" si="2"/>
        <v>3.9</v>
      </c>
      <c r="AR10" s="18" t="str">
        <f t="shared" si="3"/>
        <v>&lt; 3</v>
      </c>
      <c r="AS10" s="18" t="str">
        <f t="shared" si="1"/>
        <v>&lt; 3</v>
      </c>
      <c r="AT10" s="18" t="str">
        <f t="shared" si="1"/>
        <v>&lt; 3</v>
      </c>
      <c r="AU10" s="18" t="str">
        <f t="shared" si="1"/>
        <v>&lt; 3</v>
      </c>
      <c r="AV10" s="18">
        <f t="shared" si="1"/>
        <v>28</v>
      </c>
      <c r="AW10" s="18" t="str">
        <f t="shared" si="1"/>
        <v>&lt; 3</v>
      </c>
      <c r="AX10" s="18">
        <f t="shared" si="1"/>
        <v>22</v>
      </c>
      <c r="AY10" s="18" t="str">
        <f t="shared" si="1"/>
        <v>&lt; 3</v>
      </c>
      <c r="AZ10" s="18" t="str">
        <f t="shared" si="1"/>
        <v>&lt; 3</v>
      </c>
      <c r="BA10" s="18" t="str">
        <f t="shared" si="1"/>
        <v>&lt; 3</v>
      </c>
      <c r="BB10" s="18" t="str">
        <f t="shared" si="1"/>
        <v>&lt; 3</v>
      </c>
      <c r="BC10" s="18" t="str">
        <f t="shared" si="1"/>
        <v>&lt; 3</v>
      </c>
      <c r="BD10" s="18">
        <f t="shared" si="1"/>
        <v>13.8</v>
      </c>
      <c r="BE10" s="18">
        <f t="shared" si="1"/>
        <v>68</v>
      </c>
      <c r="BF10" s="18">
        <f t="shared" si="1"/>
        <v>15.6</v>
      </c>
      <c r="BG10" s="18">
        <f t="shared" si="1"/>
        <v>9.4</v>
      </c>
      <c r="BH10" s="18">
        <f t="shared" si="1"/>
        <v>7.8</v>
      </c>
    </row>
    <row r="11" spans="1:60" ht="14.25">
      <c r="A11" s="21" t="s">
        <v>28</v>
      </c>
      <c r="B11" s="47" t="s">
        <v>241</v>
      </c>
      <c r="C11" s="47" t="s">
        <v>241</v>
      </c>
      <c r="D11" s="47">
        <v>1890</v>
      </c>
      <c r="E11" s="9" t="s">
        <v>241</v>
      </c>
      <c r="F11" s="9" t="s">
        <v>241</v>
      </c>
      <c r="G11" s="9" t="s">
        <v>241</v>
      </c>
      <c r="H11" s="9" t="s">
        <v>241</v>
      </c>
      <c r="I11" s="9">
        <v>68</v>
      </c>
      <c r="J11" s="9">
        <v>13</v>
      </c>
      <c r="K11" s="9">
        <v>53</v>
      </c>
      <c r="L11" s="9">
        <v>15</v>
      </c>
      <c r="M11" s="9" t="s">
        <v>241</v>
      </c>
      <c r="N11" s="9" t="s">
        <v>241</v>
      </c>
      <c r="O11" s="9" t="s">
        <v>241</v>
      </c>
      <c r="P11" s="9" t="s">
        <v>241</v>
      </c>
      <c r="Q11" s="9">
        <v>21</v>
      </c>
      <c r="R11" s="9">
        <v>2250</v>
      </c>
      <c r="S11" s="9">
        <v>36</v>
      </c>
      <c r="T11" s="9">
        <v>12</v>
      </c>
      <c r="U11" s="9">
        <v>14</v>
      </c>
      <c r="V11" s="9" t="s">
        <v>241</v>
      </c>
      <c r="W11" s="9" t="s">
        <v>242</v>
      </c>
      <c r="X11" s="9" t="s">
        <v>242</v>
      </c>
      <c r="Z11" s="18" t="str">
        <f t="shared" si="4"/>
        <v>&lt; 6</v>
      </c>
      <c r="AA11" s="18" t="str">
        <f t="shared" si="2"/>
        <v>&lt; 6</v>
      </c>
      <c r="AB11" s="18" t="str">
        <f t="shared" si="2"/>
        <v>&lt; 6</v>
      </c>
      <c r="AC11" s="18" t="str">
        <f t="shared" si="2"/>
        <v>&lt; 6</v>
      </c>
      <c r="AD11" s="18">
        <f t="shared" si="2"/>
        <v>68</v>
      </c>
      <c r="AE11" s="18">
        <f t="shared" si="2"/>
        <v>13</v>
      </c>
      <c r="AF11" s="18">
        <f t="shared" si="2"/>
        <v>53</v>
      </c>
      <c r="AG11" s="18">
        <f t="shared" si="2"/>
        <v>15</v>
      </c>
      <c r="AH11" s="18" t="str">
        <f t="shared" si="2"/>
        <v>&lt; 6</v>
      </c>
      <c r="AI11" s="18" t="str">
        <f t="shared" si="2"/>
        <v>&lt; 6</v>
      </c>
      <c r="AJ11" s="18" t="str">
        <f t="shared" si="2"/>
        <v>&lt; 6</v>
      </c>
      <c r="AK11" s="18" t="str">
        <f t="shared" si="2"/>
        <v>&lt; 6</v>
      </c>
      <c r="AL11" s="18">
        <f t="shared" si="2"/>
        <v>21</v>
      </c>
      <c r="AM11" s="18">
        <f t="shared" si="2"/>
        <v>2250</v>
      </c>
      <c r="AN11" s="18">
        <f t="shared" si="2"/>
        <v>36</v>
      </c>
      <c r="AO11" s="18">
        <f t="shared" si="2"/>
        <v>12</v>
      </c>
      <c r="AP11" s="18">
        <f t="shared" si="2"/>
        <v>14</v>
      </c>
      <c r="AR11" s="18" t="str">
        <f t="shared" si="3"/>
        <v>&lt; 6</v>
      </c>
      <c r="AS11" s="18" t="str">
        <f t="shared" si="1"/>
        <v>&lt; 6</v>
      </c>
      <c r="AT11" s="18" t="str">
        <f t="shared" si="1"/>
        <v>&lt; 6</v>
      </c>
      <c r="AU11" s="18" t="str">
        <f t="shared" si="1"/>
        <v>&lt; 6</v>
      </c>
      <c r="AV11" s="18">
        <f t="shared" si="1"/>
        <v>136</v>
      </c>
      <c r="AW11" s="18">
        <f t="shared" si="1"/>
        <v>26</v>
      </c>
      <c r="AX11" s="18">
        <f t="shared" si="1"/>
        <v>106</v>
      </c>
      <c r="AY11" s="18">
        <f t="shared" si="1"/>
        <v>30</v>
      </c>
      <c r="AZ11" s="18" t="str">
        <f t="shared" si="1"/>
        <v>&lt; 6</v>
      </c>
      <c r="BA11" s="18" t="str">
        <f t="shared" si="1"/>
        <v>&lt; 6</v>
      </c>
      <c r="BB11" s="18" t="str">
        <f t="shared" si="1"/>
        <v>&lt; 6</v>
      </c>
      <c r="BC11" s="18" t="str">
        <f t="shared" si="1"/>
        <v>&lt; 6</v>
      </c>
      <c r="BD11" s="18">
        <f t="shared" si="1"/>
        <v>42</v>
      </c>
      <c r="BE11" s="18">
        <f t="shared" si="1"/>
        <v>4500</v>
      </c>
      <c r="BF11" s="18">
        <f t="shared" si="1"/>
        <v>72</v>
      </c>
      <c r="BG11" s="18">
        <f t="shared" si="1"/>
        <v>24</v>
      </c>
      <c r="BH11" s="18">
        <f t="shared" si="1"/>
        <v>28</v>
      </c>
    </row>
    <row r="12" spans="1:60" ht="14.25">
      <c r="A12" s="21" t="s">
        <v>29</v>
      </c>
      <c r="B12" s="47" t="s">
        <v>228</v>
      </c>
      <c r="C12" s="47" t="s">
        <v>240</v>
      </c>
      <c r="D12" s="47">
        <v>99</v>
      </c>
      <c r="E12" s="9" t="s">
        <v>228</v>
      </c>
      <c r="F12" s="9" t="s">
        <v>228</v>
      </c>
      <c r="G12" s="9" t="s">
        <v>228</v>
      </c>
      <c r="H12" s="9" t="s">
        <v>228</v>
      </c>
      <c r="I12" s="9">
        <v>2.8</v>
      </c>
      <c r="J12" s="9" t="s">
        <v>240</v>
      </c>
      <c r="K12" s="9" t="s">
        <v>240</v>
      </c>
      <c r="L12" s="9" t="s">
        <v>228</v>
      </c>
      <c r="M12" s="9" t="s">
        <v>228</v>
      </c>
      <c r="N12" s="9" t="s">
        <v>228</v>
      </c>
      <c r="O12" s="9" t="s">
        <v>228</v>
      </c>
      <c r="P12" s="9" t="s">
        <v>228</v>
      </c>
      <c r="Q12" s="9" t="s">
        <v>228</v>
      </c>
      <c r="R12" s="9">
        <v>140</v>
      </c>
      <c r="S12" s="9">
        <v>1.5</v>
      </c>
      <c r="T12" s="9" t="s">
        <v>228</v>
      </c>
      <c r="U12" s="9" t="s">
        <v>228</v>
      </c>
      <c r="V12" s="9" t="s">
        <v>228</v>
      </c>
      <c r="W12" s="9" t="s">
        <v>228</v>
      </c>
      <c r="X12" s="9" t="s">
        <v>228</v>
      </c>
      <c r="Z12" s="18" t="str">
        <f t="shared" si="4"/>
        <v>&lt; 1</v>
      </c>
      <c r="AA12" s="18" t="str">
        <f t="shared" si="2"/>
        <v>&lt; 1</v>
      </c>
      <c r="AB12" s="18" t="str">
        <f t="shared" si="2"/>
        <v>&lt; 1</v>
      </c>
      <c r="AC12" s="18" t="str">
        <f t="shared" si="2"/>
        <v>&lt; 1</v>
      </c>
      <c r="AD12" s="18">
        <f t="shared" si="2"/>
        <v>2.8</v>
      </c>
      <c r="AE12" s="18" t="str">
        <f t="shared" si="2"/>
        <v>&lt; 2</v>
      </c>
      <c r="AF12" s="18" t="str">
        <f t="shared" si="2"/>
        <v>&lt; 2</v>
      </c>
      <c r="AG12" s="18" t="str">
        <f t="shared" si="2"/>
        <v>&lt; 1</v>
      </c>
      <c r="AH12" s="18" t="str">
        <f t="shared" si="2"/>
        <v>&lt; 1</v>
      </c>
      <c r="AI12" s="18" t="str">
        <f t="shared" si="2"/>
        <v>&lt; 1</v>
      </c>
      <c r="AJ12" s="18" t="str">
        <f t="shared" si="2"/>
        <v>&lt; 1</v>
      </c>
      <c r="AK12" s="18" t="str">
        <f t="shared" si="2"/>
        <v>&lt; 1</v>
      </c>
      <c r="AL12" s="18" t="str">
        <f t="shared" si="2"/>
        <v>&lt; 1</v>
      </c>
      <c r="AM12" s="18">
        <f t="shared" si="2"/>
        <v>140</v>
      </c>
      <c r="AN12" s="18">
        <f t="shared" si="2"/>
        <v>1.5</v>
      </c>
      <c r="AO12" s="18" t="str">
        <f t="shared" si="2"/>
        <v>&lt; 1</v>
      </c>
      <c r="AP12" s="18" t="str">
        <f t="shared" si="2"/>
        <v>&lt; 1</v>
      </c>
      <c r="AR12" s="18" t="str">
        <f t="shared" si="3"/>
        <v>&lt; 1</v>
      </c>
      <c r="AS12" s="18" t="str">
        <f t="shared" si="1"/>
        <v>&lt; 1</v>
      </c>
      <c r="AT12" s="18" t="str">
        <f t="shared" si="1"/>
        <v>&lt; 1</v>
      </c>
      <c r="AU12" s="18" t="str">
        <f t="shared" si="1"/>
        <v>&lt; 1</v>
      </c>
      <c r="AV12" s="18">
        <f t="shared" si="1"/>
        <v>5.6</v>
      </c>
      <c r="AW12" s="18" t="str">
        <f t="shared" si="1"/>
        <v>&lt; 2</v>
      </c>
      <c r="AX12" s="18" t="str">
        <f t="shared" si="1"/>
        <v>&lt; 2</v>
      </c>
      <c r="AY12" s="18" t="str">
        <f t="shared" si="1"/>
        <v>&lt; 1</v>
      </c>
      <c r="AZ12" s="18" t="str">
        <f t="shared" si="1"/>
        <v>&lt; 1</v>
      </c>
      <c r="BA12" s="18" t="str">
        <f t="shared" si="1"/>
        <v>&lt; 1</v>
      </c>
      <c r="BB12" s="18" t="str">
        <f t="shared" si="1"/>
        <v>&lt; 1</v>
      </c>
      <c r="BC12" s="18" t="str">
        <f t="shared" si="1"/>
        <v>&lt; 1</v>
      </c>
      <c r="BD12" s="18" t="str">
        <f t="shared" si="1"/>
        <v>&lt; 1</v>
      </c>
      <c r="BE12" s="18">
        <f t="shared" si="1"/>
        <v>280</v>
      </c>
      <c r="BF12" s="18">
        <f t="shared" si="1"/>
        <v>3</v>
      </c>
      <c r="BG12" s="18" t="str">
        <f t="shared" si="1"/>
        <v>&lt; 1</v>
      </c>
      <c r="BH12" s="18" t="str">
        <f t="shared" si="1"/>
        <v>&lt; 1</v>
      </c>
    </row>
    <row r="13" spans="1:60" ht="14.25">
      <c r="A13" s="21" t="s">
        <v>30</v>
      </c>
      <c r="B13" s="47" t="s">
        <v>243</v>
      </c>
      <c r="C13" s="47">
        <v>10</v>
      </c>
      <c r="D13" s="47">
        <v>12510</v>
      </c>
      <c r="E13" s="9" t="s">
        <v>240</v>
      </c>
      <c r="F13" s="9" t="s">
        <v>240</v>
      </c>
      <c r="G13" s="9">
        <v>7.6</v>
      </c>
      <c r="H13" s="9" t="s">
        <v>240</v>
      </c>
      <c r="I13" s="9">
        <v>716</v>
      </c>
      <c r="J13" s="9">
        <v>45</v>
      </c>
      <c r="K13" s="9">
        <v>211</v>
      </c>
      <c r="L13" s="9">
        <v>38</v>
      </c>
      <c r="M13" s="9" t="s">
        <v>240</v>
      </c>
      <c r="N13" s="9" t="s">
        <v>240</v>
      </c>
      <c r="O13" s="9" t="s">
        <v>240</v>
      </c>
      <c r="P13" s="9">
        <v>76</v>
      </c>
      <c r="Q13" s="9">
        <v>14</v>
      </c>
      <c r="R13" s="9">
        <v>13600</v>
      </c>
      <c r="S13" s="9">
        <v>1830</v>
      </c>
      <c r="T13" s="9">
        <v>21</v>
      </c>
      <c r="U13" s="9">
        <v>25</v>
      </c>
      <c r="V13" s="9" t="s">
        <v>240</v>
      </c>
      <c r="W13" s="9" t="s">
        <v>240</v>
      </c>
      <c r="X13" s="9" t="s">
        <v>240</v>
      </c>
      <c r="Z13" s="18" t="str">
        <f t="shared" si="4"/>
        <v>&lt; 2</v>
      </c>
      <c r="AA13" s="18" t="str">
        <f t="shared" si="2"/>
        <v>&lt; 2</v>
      </c>
      <c r="AB13" s="18">
        <f t="shared" si="2"/>
        <v>7.6</v>
      </c>
      <c r="AC13" s="18" t="str">
        <f t="shared" si="2"/>
        <v>&lt; 2</v>
      </c>
      <c r="AD13" s="18">
        <f t="shared" si="2"/>
        <v>716</v>
      </c>
      <c r="AE13" s="18">
        <f t="shared" si="2"/>
        <v>45</v>
      </c>
      <c r="AF13" s="18">
        <f t="shared" si="2"/>
        <v>211</v>
      </c>
      <c r="AG13" s="18">
        <f t="shared" si="2"/>
        <v>38</v>
      </c>
      <c r="AH13" s="18" t="str">
        <f t="shared" si="2"/>
        <v>&lt; 2</v>
      </c>
      <c r="AI13" s="18" t="str">
        <f t="shared" si="2"/>
        <v>&lt; 2</v>
      </c>
      <c r="AJ13" s="18" t="str">
        <f t="shared" si="2"/>
        <v>&lt; 2</v>
      </c>
      <c r="AK13" s="18">
        <f t="shared" si="2"/>
        <v>76</v>
      </c>
      <c r="AL13" s="18">
        <f t="shared" si="2"/>
        <v>14</v>
      </c>
      <c r="AM13" s="18">
        <f t="shared" si="2"/>
        <v>13600</v>
      </c>
      <c r="AN13" s="18">
        <f t="shared" si="2"/>
        <v>1830</v>
      </c>
      <c r="AO13" s="18">
        <f t="shared" si="2"/>
        <v>21</v>
      </c>
      <c r="AP13" s="18">
        <f t="shared" si="2"/>
        <v>25</v>
      </c>
      <c r="AR13" s="18" t="str">
        <f t="shared" si="3"/>
        <v>&lt; 2</v>
      </c>
      <c r="AS13" s="18" t="str">
        <f t="shared" si="1"/>
        <v>&lt; 2</v>
      </c>
      <c r="AT13" s="18">
        <f t="shared" si="1"/>
        <v>15.2</v>
      </c>
      <c r="AU13" s="18" t="str">
        <f t="shared" si="1"/>
        <v>&lt; 2</v>
      </c>
      <c r="AV13" s="18">
        <f t="shared" si="1"/>
        <v>1432</v>
      </c>
      <c r="AW13" s="18">
        <f t="shared" si="1"/>
        <v>90</v>
      </c>
      <c r="AX13" s="18">
        <f t="shared" si="1"/>
        <v>422</v>
      </c>
      <c r="AY13" s="18">
        <f t="shared" si="1"/>
        <v>76</v>
      </c>
      <c r="AZ13" s="18" t="str">
        <f t="shared" si="1"/>
        <v>&lt; 2</v>
      </c>
      <c r="BA13" s="18" t="str">
        <f t="shared" si="1"/>
        <v>&lt; 2</v>
      </c>
      <c r="BB13" s="18" t="str">
        <f t="shared" si="1"/>
        <v>&lt; 2</v>
      </c>
      <c r="BC13" s="18">
        <f t="shared" si="1"/>
        <v>152</v>
      </c>
      <c r="BD13" s="18">
        <f t="shared" si="1"/>
        <v>28</v>
      </c>
      <c r="BE13" s="18">
        <f t="shared" si="1"/>
        <v>27200</v>
      </c>
      <c r="BF13" s="18">
        <f t="shared" si="1"/>
        <v>3660</v>
      </c>
      <c r="BG13" s="18">
        <f t="shared" si="1"/>
        <v>42</v>
      </c>
      <c r="BH13" s="18">
        <f t="shared" si="1"/>
        <v>50</v>
      </c>
    </row>
    <row r="14" spans="1:60" ht="14.25">
      <c r="A14" s="21" t="s">
        <v>31</v>
      </c>
      <c r="B14" s="47" t="s">
        <v>240</v>
      </c>
      <c r="C14" s="47">
        <v>6</v>
      </c>
      <c r="D14" s="47">
        <v>19450</v>
      </c>
      <c r="E14" s="9" t="s">
        <v>240</v>
      </c>
      <c r="F14" s="9" t="s">
        <v>240</v>
      </c>
      <c r="G14" s="9">
        <v>9.9</v>
      </c>
      <c r="H14" s="9">
        <v>3.2</v>
      </c>
      <c r="I14" s="9">
        <v>1140</v>
      </c>
      <c r="J14" s="9">
        <v>74</v>
      </c>
      <c r="K14" s="9">
        <v>155</v>
      </c>
      <c r="L14" s="9">
        <v>30</v>
      </c>
      <c r="M14" s="9" t="s">
        <v>243</v>
      </c>
      <c r="N14" s="9" t="s">
        <v>240</v>
      </c>
      <c r="O14" s="9" t="s">
        <v>240</v>
      </c>
      <c r="P14" s="9">
        <v>73</v>
      </c>
      <c r="Q14" s="9">
        <v>4.8</v>
      </c>
      <c r="R14" s="9">
        <v>14300</v>
      </c>
      <c r="S14" s="9">
        <v>1180</v>
      </c>
      <c r="T14" s="9">
        <v>12</v>
      </c>
      <c r="U14" s="9">
        <v>10</v>
      </c>
      <c r="V14" s="9" t="s">
        <v>240</v>
      </c>
      <c r="W14" s="9" t="s">
        <v>240</v>
      </c>
      <c r="X14" s="9" t="s">
        <v>240</v>
      </c>
      <c r="Z14" s="18" t="str">
        <f t="shared" si="4"/>
        <v>&lt; 2</v>
      </c>
      <c r="AA14" s="18" t="str">
        <f t="shared" si="2"/>
        <v>&lt; 2</v>
      </c>
      <c r="AB14" s="18">
        <f t="shared" si="2"/>
        <v>9.9</v>
      </c>
      <c r="AC14" s="18">
        <f t="shared" si="2"/>
        <v>3.2</v>
      </c>
      <c r="AD14" s="18">
        <f t="shared" si="2"/>
        <v>1140</v>
      </c>
      <c r="AE14" s="18">
        <f t="shared" si="2"/>
        <v>74</v>
      </c>
      <c r="AF14" s="18">
        <f t="shared" si="2"/>
        <v>155</v>
      </c>
      <c r="AG14" s="18">
        <f t="shared" si="2"/>
        <v>30</v>
      </c>
      <c r="AH14" s="18" t="str">
        <f t="shared" si="2"/>
        <v>&lt; 3</v>
      </c>
      <c r="AI14" s="18" t="str">
        <f t="shared" si="2"/>
        <v>&lt; 2</v>
      </c>
      <c r="AJ14" s="18" t="str">
        <f t="shared" si="2"/>
        <v>&lt; 2</v>
      </c>
      <c r="AK14" s="18">
        <f t="shared" si="2"/>
        <v>73</v>
      </c>
      <c r="AL14" s="18">
        <f t="shared" si="2"/>
        <v>4.8</v>
      </c>
      <c r="AM14" s="18">
        <f t="shared" si="2"/>
        <v>14300</v>
      </c>
      <c r="AN14" s="18">
        <f t="shared" si="2"/>
        <v>1180</v>
      </c>
      <c r="AO14" s="18">
        <f t="shared" si="2"/>
        <v>12</v>
      </c>
      <c r="AP14" s="18">
        <f t="shared" si="2"/>
        <v>10</v>
      </c>
      <c r="AR14" s="18" t="str">
        <f t="shared" si="3"/>
        <v>&lt; 2</v>
      </c>
      <c r="AS14" s="18" t="str">
        <f t="shared" si="1"/>
        <v>&lt; 2</v>
      </c>
      <c r="AT14" s="18">
        <f t="shared" si="1"/>
        <v>19.8</v>
      </c>
      <c r="AU14" s="18">
        <f t="shared" si="1"/>
        <v>6.4</v>
      </c>
      <c r="AV14" s="18">
        <f t="shared" si="1"/>
        <v>2280</v>
      </c>
      <c r="AW14" s="18">
        <f t="shared" si="1"/>
        <v>148</v>
      </c>
      <c r="AX14" s="18">
        <f t="shared" si="1"/>
        <v>310</v>
      </c>
      <c r="AY14" s="18">
        <f t="shared" si="1"/>
        <v>60</v>
      </c>
      <c r="AZ14" s="18" t="str">
        <f t="shared" si="1"/>
        <v>&lt; 3</v>
      </c>
      <c r="BA14" s="18" t="str">
        <f t="shared" si="1"/>
        <v>&lt; 2</v>
      </c>
      <c r="BB14" s="18" t="str">
        <f t="shared" si="1"/>
        <v>&lt; 2</v>
      </c>
      <c r="BC14" s="18">
        <f t="shared" si="1"/>
        <v>146</v>
      </c>
      <c r="BD14" s="18">
        <f t="shared" si="1"/>
        <v>9.6</v>
      </c>
      <c r="BE14" s="18">
        <f t="shared" si="1"/>
        <v>28600</v>
      </c>
      <c r="BF14" s="18">
        <f t="shared" si="1"/>
        <v>2360</v>
      </c>
      <c r="BG14" s="18">
        <f t="shared" si="1"/>
        <v>24</v>
      </c>
      <c r="BH14" s="18">
        <f t="shared" si="1"/>
        <v>20</v>
      </c>
    </row>
    <row r="15" spans="1:60" ht="14.25">
      <c r="A15" s="21" t="s">
        <v>32</v>
      </c>
      <c r="B15" s="47" t="s">
        <v>228</v>
      </c>
      <c r="C15" s="47" t="s">
        <v>240</v>
      </c>
      <c r="D15" s="47">
        <v>2070</v>
      </c>
      <c r="E15" s="9" t="s">
        <v>228</v>
      </c>
      <c r="F15" s="9" t="s">
        <v>228</v>
      </c>
      <c r="G15" s="9" t="s">
        <v>228</v>
      </c>
      <c r="H15" s="9" t="s">
        <v>228</v>
      </c>
      <c r="I15" s="9">
        <v>181</v>
      </c>
      <c r="J15" s="9">
        <v>27</v>
      </c>
      <c r="K15" s="9">
        <v>4.2</v>
      </c>
      <c r="L15" s="9">
        <v>7.9</v>
      </c>
      <c r="M15" s="9" t="s">
        <v>228</v>
      </c>
      <c r="N15" s="9" t="s">
        <v>228</v>
      </c>
      <c r="O15" s="9" t="s">
        <v>228</v>
      </c>
      <c r="P15" s="9">
        <v>42</v>
      </c>
      <c r="Q15" s="9">
        <v>65</v>
      </c>
      <c r="R15" s="9">
        <v>2180</v>
      </c>
      <c r="S15" s="9">
        <v>196</v>
      </c>
      <c r="T15" s="9">
        <v>7.4</v>
      </c>
      <c r="U15" s="9">
        <v>3.9</v>
      </c>
      <c r="V15" s="9" t="s">
        <v>228</v>
      </c>
      <c r="W15" s="9" t="s">
        <v>228</v>
      </c>
      <c r="X15" s="9" t="s">
        <v>228</v>
      </c>
      <c r="Z15" s="18" t="str">
        <f t="shared" si="4"/>
        <v>&lt; 1</v>
      </c>
      <c r="AA15" s="18" t="str">
        <f t="shared" si="2"/>
        <v>&lt; 1</v>
      </c>
      <c r="AB15" s="18" t="str">
        <f t="shared" si="2"/>
        <v>&lt; 1</v>
      </c>
      <c r="AC15" s="18" t="str">
        <f t="shared" si="2"/>
        <v>&lt; 1</v>
      </c>
      <c r="AD15" s="18">
        <f t="shared" si="2"/>
        <v>181</v>
      </c>
      <c r="AE15" s="18">
        <f t="shared" si="2"/>
        <v>27</v>
      </c>
      <c r="AF15" s="18">
        <f t="shared" si="2"/>
        <v>4.2</v>
      </c>
      <c r="AG15" s="18">
        <f t="shared" si="2"/>
        <v>7.9</v>
      </c>
      <c r="AH15" s="18" t="str">
        <f t="shared" si="2"/>
        <v>&lt; 1</v>
      </c>
      <c r="AI15" s="18" t="str">
        <f t="shared" si="2"/>
        <v>&lt; 1</v>
      </c>
      <c r="AJ15" s="18" t="str">
        <f t="shared" si="2"/>
        <v>&lt; 1</v>
      </c>
      <c r="AK15" s="18">
        <f t="shared" si="2"/>
        <v>42</v>
      </c>
      <c r="AL15" s="18">
        <f t="shared" si="2"/>
        <v>65</v>
      </c>
      <c r="AM15" s="18">
        <f t="shared" si="2"/>
        <v>2180</v>
      </c>
      <c r="AN15" s="18">
        <f t="shared" si="2"/>
        <v>196</v>
      </c>
      <c r="AO15" s="18">
        <f t="shared" si="2"/>
        <v>7.4</v>
      </c>
      <c r="AP15" s="18">
        <f t="shared" si="2"/>
        <v>3.9</v>
      </c>
      <c r="AR15" s="18" t="str">
        <f t="shared" si="3"/>
        <v>&lt; 1</v>
      </c>
      <c r="AS15" s="18" t="str">
        <f t="shared" si="1"/>
        <v>&lt; 1</v>
      </c>
      <c r="AT15" s="18" t="str">
        <f t="shared" si="1"/>
        <v>&lt; 1</v>
      </c>
      <c r="AU15" s="18" t="str">
        <f t="shared" si="1"/>
        <v>&lt; 1</v>
      </c>
      <c r="AV15" s="18">
        <f t="shared" si="1"/>
        <v>362</v>
      </c>
      <c r="AW15" s="18">
        <f t="shared" si="1"/>
        <v>54</v>
      </c>
      <c r="AX15" s="18">
        <f t="shared" si="1"/>
        <v>8.4</v>
      </c>
      <c r="AY15" s="18">
        <f t="shared" si="1"/>
        <v>15.8</v>
      </c>
      <c r="AZ15" s="18" t="str">
        <f t="shared" si="1"/>
        <v>&lt; 1</v>
      </c>
      <c r="BA15" s="18" t="str">
        <f t="shared" si="1"/>
        <v>&lt; 1</v>
      </c>
      <c r="BB15" s="18" t="str">
        <f t="shared" si="1"/>
        <v>&lt; 1</v>
      </c>
      <c r="BC15" s="18">
        <f t="shared" si="1"/>
        <v>84</v>
      </c>
      <c r="BD15" s="18">
        <f t="shared" si="1"/>
        <v>130</v>
      </c>
      <c r="BE15" s="18">
        <f t="shared" si="1"/>
        <v>4360</v>
      </c>
      <c r="BF15" s="18">
        <f t="shared" si="1"/>
        <v>392</v>
      </c>
      <c r="BG15" s="18">
        <f t="shared" si="1"/>
        <v>14.8</v>
      </c>
      <c r="BH15" s="18">
        <f t="shared" si="1"/>
        <v>7.8</v>
      </c>
    </row>
    <row r="16" spans="1:60" ht="14.25">
      <c r="A16" s="21" t="s">
        <v>33</v>
      </c>
      <c r="B16" s="47" t="s">
        <v>228</v>
      </c>
      <c r="C16" s="47" t="s">
        <v>240</v>
      </c>
      <c r="D16" s="47">
        <v>2560</v>
      </c>
      <c r="E16" s="9" t="s">
        <v>240</v>
      </c>
      <c r="F16" s="9" t="s">
        <v>240</v>
      </c>
      <c r="G16" s="9" t="s">
        <v>228</v>
      </c>
      <c r="H16" s="9" t="s">
        <v>228</v>
      </c>
      <c r="I16" s="9">
        <v>142</v>
      </c>
      <c r="J16" s="9">
        <v>52</v>
      </c>
      <c r="K16" s="9">
        <v>9.8000000000000007</v>
      </c>
      <c r="L16" s="9">
        <v>18</v>
      </c>
      <c r="M16" s="9" t="s">
        <v>228</v>
      </c>
      <c r="N16" s="9" t="s">
        <v>228</v>
      </c>
      <c r="O16" s="9" t="s">
        <v>228</v>
      </c>
      <c r="P16" s="9">
        <v>127</v>
      </c>
      <c r="Q16" s="9">
        <v>179</v>
      </c>
      <c r="R16" s="9">
        <v>2700</v>
      </c>
      <c r="S16" s="9">
        <v>400</v>
      </c>
      <c r="T16" s="9">
        <v>52</v>
      </c>
      <c r="U16" s="9">
        <v>85</v>
      </c>
      <c r="V16" s="9" t="s">
        <v>228</v>
      </c>
      <c r="W16" s="9" t="s">
        <v>228</v>
      </c>
      <c r="X16" s="9" t="s">
        <v>228</v>
      </c>
      <c r="Z16" s="18" t="str">
        <f t="shared" si="4"/>
        <v>&lt; 2</v>
      </c>
      <c r="AA16" s="18" t="str">
        <f t="shared" si="2"/>
        <v>&lt; 2</v>
      </c>
      <c r="AB16" s="18" t="str">
        <f t="shared" si="2"/>
        <v>&lt; 1</v>
      </c>
      <c r="AC16" s="18" t="str">
        <f t="shared" si="2"/>
        <v>&lt; 1</v>
      </c>
      <c r="AD16" s="18">
        <f t="shared" si="2"/>
        <v>142</v>
      </c>
      <c r="AE16" s="18">
        <f t="shared" si="2"/>
        <v>52</v>
      </c>
      <c r="AF16" s="18">
        <f t="shared" si="2"/>
        <v>9.8000000000000007</v>
      </c>
      <c r="AG16" s="18">
        <f t="shared" si="2"/>
        <v>18</v>
      </c>
      <c r="AH16" s="18" t="str">
        <f t="shared" si="2"/>
        <v>&lt; 1</v>
      </c>
      <c r="AI16" s="18" t="str">
        <f t="shared" si="2"/>
        <v>&lt; 1</v>
      </c>
      <c r="AJ16" s="18" t="str">
        <f t="shared" si="2"/>
        <v>&lt; 1</v>
      </c>
      <c r="AK16" s="18">
        <f t="shared" si="2"/>
        <v>127</v>
      </c>
      <c r="AL16" s="18">
        <f t="shared" si="2"/>
        <v>179</v>
      </c>
      <c r="AM16" s="18">
        <f t="shared" si="2"/>
        <v>2700</v>
      </c>
      <c r="AN16" s="18">
        <f t="shared" si="2"/>
        <v>400</v>
      </c>
      <c r="AO16" s="18">
        <f t="shared" si="2"/>
        <v>52</v>
      </c>
      <c r="AP16" s="18">
        <f t="shared" si="2"/>
        <v>85</v>
      </c>
      <c r="AR16" s="18" t="str">
        <f t="shared" si="3"/>
        <v>&lt; 2</v>
      </c>
      <c r="AS16" s="18" t="str">
        <f t="shared" si="1"/>
        <v>&lt; 2</v>
      </c>
      <c r="AT16" s="18" t="str">
        <f t="shared" si="1"/>
        <v>&lt; 1</v>
      </c>
      <c r="AU16" s="18" t="str">
        <f t="shared" si="1"/>
        <v>&lt; 1</v>
      </c>
      <c r="AV16" s="18">
        <f t="shared" si="1"/>
        <v>284</v>
      </c>
      <c r="AW16" s="18">
        <f t="shared" si="1"/>
        <v>104</v>
      </c>
      <c r="AX16" s="18">
        <f t="shared" si="1"/>
        <v>19.600000000000001</v>
      </c>
      <c r="AY16" s="18">
        <f t="shared" si="1"/>
        <v>36</v>
      </c>
      <c r="AZ16" s="18" t="str">
        <f t="shared" si="1"/>
        <v>&lt; 1</v>
      </c>
      <c r="BA16" s="18" t="str">
        <f t="shared" si="1"/>
        <v>&lt; 1</v>
      </c>
      <c r="BB16" s="18" t="str">
        <f t="shared" si="1"/>
        <v>&lt; 1</v>
      </c>
      <c r="BC16" s="18">
        <f t="shared" si="1"/>
        <v>254</v>
      </c>
      <c r="BD16" s="18">
        <f t="shared" si="1"/>
        <v>358</v>
      </c>
      <c r="BE16" s="18">
        <f t="shared" si="1"/>
        <v>5400</v>
      </c>
      <c r="BF16" s="18">
        <f t="shared" si="1"/>
        <v>800</v>
      </c>
      <c r="BG16" s="18">
        <f t="shared" si="1"/>
        <v>104</v>
      </c>
      <c r="BH16" s="18">
        <f t="shared" si="1"/>
        <v>170</v>
      </c>
    </row>
    <row r="17" spans="1:60" ht="14.25">
      <c r="A17" s="21" t="s">
        <v>34</v>
      </c>
      <c r="B17" s="47" t="s">
        <v>228</v>
      </c>
      <c r="C17" s="47" t="s">
        <v>240</v>
      </c>
      <c r="D17" s="47">
        <v>2540</v>
      </c>
      <c r="E17" s="9" t="s">
        <v>228</v>
      </c>
      <c r="F17" s="9" t="s">
        <v>240</v>
      </c>
      <c r="G17" s="9" t="s">
        <v>228</v>
      </c>
      <c r="H17" s="9" t="s">
        <v>228</v>
      </c>
      <c r="I17" s="9">
        <v>57</v>
      </c>
      <c r="J17" s="9">
        <v>19</v>
      </c>
      <c r="K17" s="9" t="s">
        <v>240</v>
      </c>
      <c r="L17" s="9">
        <v>12</v>
      </c>
      <c r="M17" s="9" t="s">
        <v>228</v>
      </c>
      <c r="N17" s="9" t="s">
        <v>228</v>
      </c>
      <c r="O17" s="9" t="s">
        <v>228</v>
      </c>
      <c r="P17" s="9">
        <v>18</v>
      </c>
      <c r="Q17" s="9">
        <v>72</v>
      </c>
      <c r="R17" s="9">
        <v>3380</v>
      </c>
      <c r="S17" s="9">
        <v>193</v>
      </c>
      <c r="T17" s="9">
        <v>16</v>
      </c>
      <c r="U17" s="9">
        <v>123</v>
      </c>
      <c r="V17" s="9" t="s">
        <v>228</v>
      </c>
      <c r="W17" s="9" t="s">
        <v>228</v>
      </c>
      <c r="X17" s="9" t="s">
        <v>228</v>
      </c>
      <c r="Z17" s="18" t="str">
        <f t="shared" si="4"/>
        <v>&lt; 1</v>
      </c>
      <c r="AA17" s="18" t="str">
        <f t="shared" si="2"/>
        <v>&lt; 2</v>
      </c>
      <c r="AB17" s="18" t="str">
        <f t="shared" si="2"/>
        <v>&lt; 1</v>
      </c>
      <c r="AC17" s="18" t="str">
        <f t="shared" si="2"/>
        <v>&lt; 1</v>
      </c>
      <c r="AD17" s="18">
        <f t="shared" si="2"/>
        <v>57</v>
      </c>
      <c r="AE17" s="18">
        <f t="shared" si="2"/>
        <v>19</v>
      </c>
      <c r="AF17" s="18" t="str">
        <f t="shared" si="2"/>
        <v>&lt; 2</v>
      </c>
      <c r="AG17" s="18">
        <f t="shared" si="2"/>
        <v>12</v>
      </c>
      <c r="AH17" s="18" t="str">
        <f t="shared" si="2"/>
        <v>&lt; 1</v>
      </c>
      <c r="AI17" s="18" t="str">
        <f t="shared" si="2"/>
        <v>&lt; 1</v>
      </c>
      <c r="AJ17" s="18" t="str">
        <f t="shared" si="2"/>
        <v>&lt; 1</v>
      </c>
      <c r="AK17" s="18">
        <f t="shared" si="2"/>
        <v>18</v>
      </c>
      <c r="AL17" s="18">
        <f t="shared" si="2"/>
        <v>72</v>
      </c>
      <c r="AM17" s="18">
        <f t="shared" si="2"/>
        <v>3380</v>
      </c>
      <c r="AN17" s="18">
        <f t="shared" si="2"/>
        <v>193</v>
      </c>
      <c r="AO17" s="18">
        <f t="shared" si="2"/>
        <v>16</v>
      </c>
      <c r="AP17" s="18">
        <f t="shared" si="2"/>
        <v>123</v>
      </c>
      <c r="AR17" s="18" t="str">
        <f t="shared" si="3"/>
        <v>&lt; 1</v>
      </c>
      <c r="AS17" s="18" t="str">
        <f t="shared" si="1"/>
        <v>&lt; 2</v>
      </c>
      <c r="AT17" s="18" t="str">
        <f t="shared" si="1"/>
        <v>&lt; 1</v>
      </c>
      <c r="AU17" s="18" t="str">
        <f t="shared" si="1"/>
        <v>&lt; 1</v>
      </c>
      <c r="AV17" s="18">
        <f t="shared" si="1"/>
        <v>114</v>
      </c>
      <c r="AW17" s="18">
        <f t="shared" si="1"/>
        <v>38</v>
      </c>
      <c r="AX17" s="18" t="str">
        <f t="shared" si="1"/>
        <v>&lt; 2</v>
      </c>
      <c r="AY17" s="18">
        <f t="shared" si="1"/>
        <v>24</v>
      </c>
      <c r="AZ17" s="18" t="str">
        <f t="shared" si="1"/>
        <v>&lt; 1</v>
      </c>
      <c r="BA17" s="18" t="str">
        <f t="shared" si="1"/>
        <v>&lt; 1</v>
      </c>
      <c r="BB17" s="18" t="str">
        <f t="shared" si="1"/>
        <v>&lt; 1</v>
      </c>
      <c r="BC17" s="18">
        <f t="shared" si="1"/>
        <v>36</v>
      </c>
      <c r="BD17" s="18">
        <f t="shared" si="1"/>
        <v>144</v>
      </c>
      <c r="BE17" s="18">
        <f t="shared" si="1"/>
        <v>6760</v>
      </c>
      <c r="BF17" s="18">
        <f t="shared" si="1"/>
        <v>386</v>
      </c>
      <c r="BG17" s="18">
        <f t="shared" si="1"/>
        <v>32</v>
      </c>
      <c r="BH17" s="18">
        <f t="shared" si="1"/>
        <v>246</v>
      </c>
    </row>
    <row r="18" spans="1:60" ht="14.25">
      <c r="A18" s="21" t="s">
        <v>35</v>
      </c>
      <c r="B18" s="47" t="s">
        <v>228</v>
      </c>
      <c r="C18" s="47" t="s">
        <v>228</v>
      </c>
      <c r="D18" s="47">
        <v>859</v>
      </c>
      <c r="E18" s="9" t="s">
        <v>228</v>
      </c>
      <c r="F18" s="9" t="s">
        <v>228</v>
      </c>
      <c r="G18" s="9" t="s">
        <v>228</v>
      </c>
      <c r="H18" s="9" t="s">
        <v>228</v>
      </c>
      <c r="I18" s="9">
        <v>34</v>
      </c>
      <c r="J18" s="9">
        <v>12</v>
      </c>
      <c r="K18" s="9" t="s">
        <v>228</v>
      </c>
      <c r="L18" s="9">
        <v>4.7</v>
      </c>
      <c r="M18" s="9" t="s">
        <v>228</v>
      </c>
      <c r="N18" s="9" t="s">
        <v>228</v>
      </c>
      <c r="O18" s="9" t="s">
        <v>228</v>
      </c>
      <c r="P18" s="9">
        <v>5.7</v>
      </c>
      <c r="Q18" s="16">
        <v>9</v>
      </c>
      <c r="R18" s="9">
        <v>1460</v>
      </c>
      <c r="S18" s="9">
        <v>61</v>
      </c>
      <c r="T18" s="9">
        <v>3.9</v>
      </c>
      <c r="U18" s="9">
        <v>25</v>
      </c>
      <c r="V18" s="9" t="s">
        <v>228</v>
      </c>
      <c r="W18" s="9" t="s">
        <v>228</v>
      </c>
      <c r="X18" s="9" t="s">
        <v>228</v>
      </c>
      <c r="Z18" s="18" t="str">
        <f t="shared" si="4"/>
        <v>&lt; 1</v>
      </c>
      <c r="AA18" s="18" t="str">
        <f t="shared" si="2"/>
        <v>&lt; 1</v>
      </c>
      <c r="AB18" s="18" t="str">
        <f t="shared" si="2"/>
        <v>&lt; 1</v>
      </c>
      <c r="AC18" s="18" t="str">
        <f t="shared" si="2"/>
        <v>&lt; 1</v>
      </c>
      <c r="AD18" s="18">
        <f t="shared" si="2"/>
        <v>34</v>
      </c>
      <c r="AE18" s="18">
        <f t="shared" si="2"/>
        <v>12</v>
      </c>
      <c r="AF18" s="18" t="str">
        <f t="shared" si="2"/>
        <v>&lt; 1</v>
      </c>
      <c r="AG18" s="18">
        <f t="shared" si="2"/>
        <v>4.7</v>
      </c>
      <c r="AH18" s="18" t="str">
        <f t="shared" si="2"/>
        <v>&lt; 1</v>
      </c>
      <c r="AI18" s="18" t="str">
        <f t="shared" si="2"/>
        <v>&lt; 1</v>
      </c>
      <c r="AJ18" s="18" t="str">
        <f t="shared" si="2"/>
        <v>&lt; 1</v>
      </c>
      <c r="AK18" s="18">
        <f t="shared" si="2"/>
        <v>5.7</v>
      </c>
      <c r="AL18" s="18">
        <f t="shared" si="2"/>
        <v>9</v>
      </c>
      <c r="AM18" s="18">
        <f t="shared" si="2"/>
        <v>1460</v>
      </c>
      <c r="AN18" s="18">
        <f t="shared" si="2"/>
        <v>61</v>
      </c>
      <c r="AO18" s="18">
        <f t="shared" si="2"/>
        <v>3.9</v>
      </c>
      <c r="AP18" s="18">
        <f t="shared" si="2"/>
        <v>25</v>
      </c>
      <c r="AR18" s="18" t="str">
        <f t="shared" si="3"/>
        <v>&lt; 1</v>
      </c>
      <c r="AS18" s="18" t="str">
        <f t="shared" si="1"/>
        <v>&lt; 1</v>
      </c>
      <c r="AT18" s="18" t="str">
        <f t="shared" si="1"/>
        <v>&lt; 1</v>
      </c>
      <c r="AU18" s="18" t="str">
        <f t="shared" si="1"/>
        <v>&lt; 1</v>
      </c>
      <c r="AV18" s="18">
        <f t="shared" si="1"/>
        <v>68</v>
      </c>
      <c r="AW18" s="18">
        <f t="shared" si="1"/>
        <v>24</v>
      </c>
      <c r="AX18" s="18" t="str">
        <f t="shared" si="1"/>
        <v>&lt; 1</v>
      </c>
      <c r="AY18" s="18">
        <f t="shared" si="1"/>
        <v>9.4</v>
      </c>
      <c r="AZ18" s="18" t="str">
        <f t="shared" si="1"/>
        <v>&lt; 1</v>
      </c>
      <c r="BA18" s="18" t="str">
        <f t="shared" si="1"/>
        <v>&lt; 1</v>
      </c>
      <c r="BB18" s="18" t="str">
        <f t="shared" si="1"/>
        <v>&lt; 1</v>
      </c>
      <c r="BC18" s="18">
        <f t="shared" si="1"/>
        <v>11.4</v>
      </c>
      <c r="BD18" s="18">
        <f t="shared" si="1"/>
        <v>18</v>
      </c>
      <c r="BE18" s="18">
        <f t="shared" si="1"/>
        <v>2920</v>
      </c>
      <c r="BF18" s="18">
        <f t="shared" si="1"/>
        <v>122</v>
      </c>
      <c r="BG18" s="18">
        <f t="shared" si="1"/>
        <v>7.8</v>
      </c>
      <c r="BH18" s="18">
        <f t="shared" si="1"/>
        <v>50</v>
      </c>
    </row>
    <row r="19" spans="1:60" ht="14.25">
      <c r="A19" s="21" t="s">
        <v>36</v>
      </c>
      <c r="B19" s="47" t="s">
        <v>228</v>
      </c>
      <c r="C19" s="47" t="s">
        <v>228</v>
      </c>
      <c r="D19" s="47">
        <v>1130</v>
      </c>
      <c r="E19" s="9" t="s">
        <v>228</v>
      </c>
      <c r="F19" s="9" t="s">
        <v>228</v>
      </c>
      <c r="G19" s="9" t="s">
        <v>228</v>
      </c>
      <c r="H19" s="9" t="s">
        <v>228</v>
      </c>
      <c r="I19" s="9">
        <v>24</v>
      </c>
      <c r="J19" s="9">
        <v>2.4</v>
      </c>
      <c r="K19" s="9" t="s">
        <v>228</v>
      </c>
      <c r="L19" s="9">
        <v>4.9000000000000004</v>
      </c>
      <c r="M19" s="9" t="s">
        <v>228</v>
      </c>
      <c r="N19" s="9" t="s">
        <v>228</v>
      </c>
      <c r="O19" s="9" t="s">
        <v>228</v>
      </c>
      <c r="P19" s="9" t="s">
        <v>228</v>
      </c>
      <c r="Q19" s="9" t="s">
        <v>228</v>
      </c>
      <c r="R19" s="9">
        <v>1300</v>
      </c>
      <c r="S19" s="9">
        <v>3.9</v>
      </c>
      <c r="T19" s="9" t="s">
        <v>228</v>
      </c>
      <c r="U19" s="9">
        <v>1.8</v>
      </c>
      <c r="V19" s="9" t="s">
        <v>228</v>
      </c>
      <c r="W19" s="9" t="s">
        <v>228</v>
      </c>
      <c r="X19" s="9" t="s">
        <v>228</v>
      </c>
      <c r="Z19" s="18" t="str">
        <f t="shared" si="4"/>
        <v>&lt; 1</v>
      </c>
      <c r="AA19" s="18" t="str">
        <f t="shared" si="2"/>
        <v>&lt; 1</v>
      </c>
      <c r="AB19" s="18" t="str">
        <f t="shared" si="2"/>
        <v>&lt; 1</v>
      </c>
      <c r="AC19" s="18" t="str">
        <f t="shared" si="2"/>
        <v>&lt; 1</v>
      </c>
      <c r="AD19" s="18">
        <f t="shared" si="2"/>
        <v>24</v>
      </c>
      <c r="AE19" s="18">
        <f t="shared" si="2"/>
        <v>2.4</v>
      </c>
      <c r="AF19" s="18" t="str">
        <f t="shared" si="2"/>
        <v>&lt; 1</v>
      </c>
      <c r="AG19" s="18">
        <f t="shared" si="2"/>
        <v>4.9000000000000004</v>
      </c>
      <c r="AH19" s="18" t="str">
        <f t="shared" si="2"/>
        <v>&lt; 1</v>
      </c>
      <c r="AI19" s="18" t="str">
        <f t="shared" si="2"/>
        <v>&lt; 1</v>
      </c>
      <c r="AJ19" s="18" t="str">
        <f t="shared" si="2"/>
        <v>&lt; 1</v>
      </c>
      <c r="AK19" s="18" t="str">
        <f t="shared" si="2"/>
        <v>&lt; 1</v>
      </c>
      <c r="AL19" s="18" t="str">
        <f t="shared" si="2"/>
        <v>&lt; 1</v>
      </c>
      <c r="AM19" s="18">
        <f t="shared" si="2"/>
        <v>1300</v>
      </c>
      <c r="AN19" s="18">
        <f t="shared" si="2"/>
        <v>3.9</v>
      </c>
      <c r="AO19" s="18" t="str">
        <f t="shared" si="2"/>
        <v>&lt; 1</v>
      </c>
      <c r="AP19" s="18">
        <f t="shared" si="2"/>
        <v>1.8</v>
      </c>
      <c r="AR19" s="18" t="str">
        <f t="shared" si="3"/>
        <v>&lt; 1</v>
      </c>
      <c r="AS19" s="18" t="str">
        <f t="shared" si="1"/>
        <v>&lt; 1</v>
      </c>
      <c r="AT19" s="18" t="str">
        <f t="shared" si="1"/>
        <v>&lt; 1</v>
      </c>
      <c r="AU19" s="18" t="str">
        <f t="shared" si="1"/>
        <v>&lt; 1</v>
      </c>
      <c r="AV19" s="18">
        <f t="shared" si="1"/>
        <v>48</v>
      </c>
      <c r="AW19" s="18">
        <f t="shared" si="1"/>
        <v>4.8</v>
      </c>
      <c r="AX19" s="18" t="str">
        <f t="shared" si="1"/>
        <v>&lt; 1</v>
      </c>
      <c r="AY19" s="18">
        <f t="shared" si="1"/>
        <v>9.8000000000000007</v>
      </c>
      <c r="AZ19" s="18" t="str">
        <f t="shared" si="1"/>
        <v>&lt; 1</v>
      </c>
      <c r="BA19" s="18" t="str">
        <f t="shared" si="1"/>
        <v>&lt; 1</v>
      </c>
      <c r="BB19" s="18" t="str">
        <f t="shared" si="1"/>
        <v>&lt; 1</v>
      </c>
      <c r="BC19" s="18" t="str">
        <f t="shared" si="1"/>
        <v>&lt; 1</v>
      </c>
      <c r="BD19" s="18" t="str">
        <f t="shared" si="1"/>
        <v>&lt; 1</v>
      </c>
      <c r="BE19" s="18">
        <f t="shared" si="1"/>
        <v>2600</v>
      </c>
      <c r="BF19" s="18">
        <f t="shared" si="1"/>
        <v>7.8</v>
      </c>
      <c r="BG19" s="18" t="str">
        <f t="shared" si="1"/>
        <v>&lt; 1</v>
      </c>
      <c r="BH19" s="18">
        <f t="shared" si="1"/>
        <v>3.6</v>
      </c>
    </row>
    <row r="20" spans="1:60" ht="14.25">
      <c r="A20" s="21" t="s">
        <v>37</v>
      </c>
      <c r="B20" s="47" t="s">
        <v>228</v>
      </c>
      <c r="C20" s="47" t="s">
        <v>228</v>
      </c>
      <c r="D20" s="47">
        <v>1920</v>
      </c>
      <c r="E20" s="9" t="s">
        <v>228</v>
      </c>
      <c r="F20" s="9" t="s">
        <v>228</v>
      </c>
      <c r="G20" s="9" t="s">
        <v>228</v>
      </c>
      <c r="H20" s="9" t="s">
        <v>228</v>
      </c>
      <c r="I20" s="9">
        <v>53</v>
      </c>
      <c r="J20" s="9">
        <v>15</v>
      </c>
      <c r="K20" s="9" t="s">
        <v>228</v>
      </c>
      <c r="L20" s="9">
        <v>9.1</v>
      </c>
      <c r="M20" s="9" t="s">
        <v>228</v>
      </c>
      <c r="N20" s="9" t="s">
        <v>228</v>
      </c>
      <c r="O20" s="9" t="s">
        <v>228</v>
      </c>
      <c r="P20" s="9">
        <v>1.3</v>
      </c>
      <c r="Q20" s="9">
        <v>2.2999999999999998</v>
      </c>
      <c r="R20" s="9">
        <v>1690</v>
      </c>
      <c r="S20" s="9">
        <v>17</v>
      </c>
      <c r="T20" s="9" t="s">
        <v>228</v>
      </c>
      <c r="U20" s="9">
        <v>16</v>
      </c>
      <c r="V20" s="9" t="s">
        <v>228</v>
      </c>
      <c r="W20" s="9" t="s">
        <v>228</v>
      </c>
      <c r="X20" s="9" t="s">
        <v>228</v>
      </c>
      <c r="Z20" s="18" t="str">
        <f t="shared" si="4"/>
        <v>&lt; 1</v>
      </c>
      <c r="AA20" s="18" t="str">
        <f t="shared" si="2"/>
        <v>&lt; 1</v>
      </c>
      <c r="AB20" s="18" t="str">
        <f t="shared" si="2"/>
        <v>&lt; 1</v>
      </c>
      <c r="AC20" s="18" t="str">
        <f t="shared" si="2"/>
        <v>&lt; 1</v>
      </c>
      <c r="AD20" s="18">
        <f t="shared" si="2"/>
        <v>53</v>
      </c>
      <c r="AE20" s="18">
        <f t="shared" si="2"/>
        <v>15</v>
      </c>
      <c r="AF20" s="18" t="str">
        <f t="shared" si="2"/>
        <v>&lt; 1</v>
      </c>
      <c r="AG20" s="18">
        <f t="shared" si="2"/>
        <v>9.1</v>
      </c>
      <c r="AH20" s="18" t="str">
        <f t="shared" si="2"/>
        <v>&lt; 1</v>
      </c>
      <c r="AI20" s="18" t="str">
        <f t="shared" si="2"/>
        <v>&lt; 1</v>
      </c>
      <c r="AJ20" s="18" t="str">
        <f t="shared" si="2"/>
        <v>&lt; 1</v>
      </c>
      <c r="AK20" s="18">
        <f t="shared" si="2"/>
        <v>1.3</v>
      </c>
      <c r="AL20" s="18">
        <f t="shared" si="2"/>
        <v>2.2999999999999998</v>
      </c>
      <c r="AM20" s="18">
        <f t="shared" si="2"/>
        <v>1690</v>
      </c>
      <c r="AN20" s="18">
        <f t="shared" si="2"/>
        <v>17</v>
      </c>
      <c r="AO20" s="18" t="str">
        <f t="shared" si="2"/>
        <v>&lt; 1</v>
      </c>
      <c r="AP20" s="18">
        <f t="shared" si="2"/>
        <v>16</v>
      </c>
      <c r="AR20" s="18" t="str">
        <f t="shared" si="3"/>
        <v>&lt; 1</v>
      </c>
      <c r="AS20" s="18" t="str">
        <f t="shared" si="1"/>
        <v>&lt; 1</v>
      </c>
      <c r="AT20" s="18" t="str">
        <f t="shared" si="1"/>
        <v>&lt; 1</v>
      </c>
      <c r="AU20" s="18" t="str">
        <f t="shared" si="1"/>
        <v>&lt; 1</v>
      </c>
      <c r="AV20" s="18">
        <f t="shared" si="1"/>
        <v>106</v>
      </c>
      <c r="AW20" s="18">
        <f t="shared" si="1"/>
        <v>30</v>
      </c>
      <c r="AX20" s="18" t="str">
        <f t="shared" si="1"/>
        <v>&lt; 1</v>
      </c>
      <c r="AY20" s="18">
        <f t="shared" si="1"/>
        <v>18.2</v>
      </c>
      <c r="AZ20" s="18" t="str">
        <f t="shared" si="1"/>
        <v>&lt; 1</v>
      </c>
      <c r="BA20" s="18" t="str">
        <f t="shared" si="1"/>
        <v>&lt; 1</v>
      </c>
      <c r="BB20" s="18" t="str">
        <f t="shared" si="1"/>
        <v>&lt; 1</v>
      </c>
      <c r="BC20" s="18">
        <f t="shared" si="1"/>
        <v>2.6</v>
      </c>
      <c r="BD20" s="18">
        <f t="shared" si="1"/>
        <v>4.5999999999999996</v>
      </c>
      <c r="BE20" s="18">
        <f t="shared" si="1"/>
        <v>3380</v>
      </c>
      <c r="BF20" s="18">
        <f t="shared" si="1"/>
        <v>34</v>
      </c>
      <c r="BG20" s="18" t="str">
        <f t="shared" si="1"/>
        <v>&lt; 1</v>
      </c>
      <c r="BH20" s="18">
        <f t="shared" si="1"/>
        <v>32</v>
      </c>
    </row>
    <row r="21" spans="1:60" ht="14.25">
      <c r="A21" s="21" t="s">
        <v>38</v>
      </c>
      <c r="B21" s="47" t="s">
        <v>228</v>
      </c>
      <c r="C21" s="47" t="s">
        <v>228</v>
      </c>
      <c r="D21" s="47">
        <v>2410</v>
      </c>
      <c r="E21" s="9" t="s">
        <v>228</v>
      </c>
      <c r="F21" s="9" t="s">
        <v>240</v>
      </c>
      <c r="G21" s="9" t="s">
        <v>228</v>
      </c>
      <c r="H21" s="9" t="s">
        <v>228</v>
      </c>
      <c r="I21" s="9">
        <v>102</v>
      </c>
      <c r="J21" s="9">
        <v>19</v>
      </c>
      <c r="K21" s="9" t="s">
        <v>228</v>
      </c>
      <c r="L21" s="9">
        <v>13</v>
      </c>
      <c r="M21" s="9" t="s">
        <v>228</v>
      </c>
      <c r="N21" s="9" t="s">
        <v>228</v>
      </c>
      <c r="O21" s="9" t="s">
        <v>228</v>
      </c>
      <c r="P21" s="9" t="s">
        <v>228</v>
      </c>
      <c r="Q21" s="9">
        <v>1.4</v>
      </c>
      <c r="R21" s="9">
        <v>1190</v>
      </c>
      <c r="S21" s="9">
        <v>8.1999999999999993</v>
      </c>
      <c r="T21" s="9" t="s">
        <v>228</v>
      </c>
      <c r="U21" s="9">
        <v>6.8</v>
      </c>
      <c r="V21" s="9" t="s">
        <v>228</v>
      </c>
      <c r="W21" s="9" t="s">
        <v>228</v>
      </c>
      <c r="X21" s="9" t="s">
        <v>228</v>
      </c>
      <c r="Z21" s="18" t="str">
        <f t="shared" si="4"/>
        <v>&lt; 1</v>
      </c>
      <c r="AA21" s="18" t="str">
        <f t="shared" si="2"/>
        <v>&lt; 2</v>
      </c>
      <c r="AB21" s="18" t="str">
        <f t="shared" si="2"/>
        <v>&lt; 1</v>
      </c>
      <c r="AC21" s="18" t="str">
        <f t="shared" si="2"/>
        <v>&lt; 1</v>
      </c>
      <c r="AD21" s="18">
        <f t="shared" si="2"/>
        <v>102</v>
      </c>
      <c r="AE21" s="18">
        <f t="shared" si="2"/>
        <v>19</v>
      </c>
      <c r="AF21" s="18" t="str">
        <f t="shared" si="2"/>
        <v>&lt; 1</v>
      </c>
      <c r="AG21" s="18">
        <f t="shared" si="2"/>
        <v>13</v>
      </c>
      <c r="AH21" s="18" t="str">
        <f t="shared" si="2"/>
        <v>&lt; 1</v>
      </c>
      <c r="AI21" s="18" t="str">
        <f t="shared" si="2"/>
        <v>&lt; 1</v>
      </c>
      <c r="AJ21" s="18" t="str">
        <f t="shared" si="2"/>
        <v>&lt; 1</v>
      </c>
      <c r="AK21" s="18" t="str">
        <f t="shared" si="2"/>
        <v>&lt; 1</v>
      </c>
      <c r="AL21" s="18">
        <f t="shared" si="2"/>
        <v>1.4</v>
      </c>
      <c r="AM21" s="18">
        <f t="shared" si="2"/>
        <v>1190</v>
      </c>
      <c r="AN21" s="18">
        <f t="shared" si="2"/>
        <v>8.1999999999999993</v>
      </c>
      <c r="AO21" s="18" t="str">
        <f t="shared" si="2"/>
        <v>&lt; 1</v>
      </c>
      <c r="AP21" s="18">
        <f t="shared" si="2"/>
        <v>6.8</v>
      </c>
      <c r="AR21" s="18" t="str">
        <f t="shared" si="3"/>
        <v>&lt; 1</v>
      </c>
      <c r="AS21" s="18" t="str">
        <f t="shared" si="1"/>
        <v>&lt; 2</v>
      </c>
      <c r="AT21" s="18" t="str">
        <f t="shared" si="1"/>
        <v>&lt; 1</v>
      </c>
      <c r="AU21" s="18" t="str">
        <f t="shared" si="1"/>
        <v>&lt; 1</v>
      </c>
      <c r="AV21" s="18">
        <f t="shared" si="1"/>
        <v>204</v>
      </c>
      <c r="AW21" s="18">
        <f t="shared" si="1"/>
        <v>38</v>
      </c>
      <c r="AX21" s="18" t="str">
        <f t="shared" si="1"/>
        <v>&lt; 1</v>
      </c>
      <c r="AY21" s="18">
        <f t="shared" si="1"/>
        <v>26</v>
      </c>
      <c r="AZ21" s="18" t="str">
        <f t="shared" si="1"/>
        <v>&lt; 1</v>
      </c>
      <c r="BA21" s="18" t="str">
        <f t="shared" si="1"/>
        <v>&lt; 1</v>
      </c>
      <c r="BB21" s="18" t="str">
        <f t="shared" si="1"/>
        <v>&lt; 1</v>
      </c>
      <c r="BC21" s="18" t="str">
        <f t="shared" si="1"/>
        <v>&lt; 1</v>
      </c>
      <c r="BD21" s="18">
        <f t="shared" si="1"/>
        <v>2.8</v>
      </c>
      <c r="BE21" s="18">
        <f t="shared" si="1"/>
        <v>2380</v>
      </c>
      <c r="BF21" s="18">
        <f t="shared" si="1"/>
        <v>16.399999999999999</v>
      </c>
      <c r="BG21" s="18" t="str">
        <f t="shared" si="1"/>
        <v>&lt; 1</v>
      </c>
      <c r="BH21" s="18">
        <f t="shared" si="1"/>
        <v>13.6</v>
      </c>
    </row>
    <row r="22" spans="1:60" ht="14.25">
      <c r="A22" s="21" t="s">
        <v>238</v>
      </c>
      <c r="B22" s="47" t="s">
        <v>228</v>
      </c>
      <c r="C22" s="47" t="s">
        <v>228</v>
      </c>
      <c r="D22" s="47">
        <v>82</v>
      </c>
      <c r="E22" s="9" t="s">
        <v>228</v>
      </c>
      <c r="F22" s="9" t="s">
        <v>228</v>
      </c>
      <c r="G22" s="9" t="s">
        <v>228</v>
      </c>
      <c r="H22" s="9" t="s">
        <v>228</v>
      </c>
      <c r="I22" s="16">
        <v>2</v>
      </c>
      <c r="J22" s="9" t="s">
        <v>228</v>
      </c>
      <c r="K22" s="9" t="s">
        <v>228</v>
      </c>
      <c r="L22" s="9" t="s">
        <v>228</v>
      </c>
      <c r="M22" s="9" t="s">
        <v>228</v>
      </c>
      <c r="N22" s="9" t="s">
        <v>228</v>
      </c>
      <c r="O22" s="9" t="s">
        <v>228</v>
      </c>
      <c r="P22" s="9" t="s">
        <v>228</v>
      </c>
      <c r="Q22" s="9" t="s">
        <v>228</v>
      </c>
      <c r="R22" s="9">
        <v>235</v>
      </c>
      <c r="S22" s="9">
        <v>5.7</v>
      </c>
      <c r="T22" s="9" t="s">
        <v>228</v>
      </c>
      <c r="U22" s="9">
        <v>3.1</v>
      </c>
      <c r="V22" s="9" t="s">
        <v>228</v>
      </c>
      <c r="W22" s="9" t="s">
        <v>228</v>
      </c>
      <c r="X22" s="9" t="s">
        <v>228</v>
      </c>
      <c r="Z22" s="18" t="str">
        <f t="shared" si="4"/>
        <v>&lt; 1</v>
      </c>
      <c r="AA22" s="18" t="str">
        <f t="shared" si="2"/>
        <v>&lt; 1</v>
      </c>
      <c r="AB22" s="18" t="str">
        <f t="shared" si="2"/>
        <v>&lt; 1</v>
      </c>
      <c r="AC22" s="18" t="str">
        <f t="shared" si="2"/>
        <v>&lt; 1</v>
      </c>
      <c r="AD22" s="18">
        <f t="shared" si="2"/>
        <v>2</v>
      </c>
      <c r="AE22" s="18" t="str">
        <f t="shared" si="2"/>
        <v>&lt; 1</v>
      </c>
      <c r="AF22" s="18" t="str">
        <f t="shared" si="2"/>
        <v>&lt; 1</v>
      </c>
      <c r="AG22" s="18" t="str">
        <f t="shared" si="2"/>
        <v>&lt; 1</v>
      </c>
      <c r="AH22" s="18" t="str">
        <f t="shared" si="2"/>
        <v>&lt; 1</v>
      </c>
      <c r="AI22" s="18" t="str">
        <f t="shared" si="2"/>
        <v>&lt; 1</v>
      </c>
      <c r="AJ22" s="18" t="str">
        <f t="shared" si="2"/>
        <v>&lt; 1</v>
      </c>
      <c r="AK22" s="18" t="str">
        <f t="shared" si="2"/>
        <v>&lt; 1</v>
      </c>
      <c r="AL22" s="18" t="str">
        <f t="shared" si="2"/>
        <v>&lt; 1</v>
      </c>
      <c r="AM22" s="18">
        <f t="shared" si="2"/>
        <v>235</v>
      </c>
      <c r="AN22" s="18">
        <f t="shared" si="2"/>
        <v>5.7</v>
      </c>
      <c r="AO22" s="18" t="str">
        <f t="shared" si="2"/>
        <v>&lt; 1</v>
      </c>
      <c r="AP22" s="18">
        <f t="shared" si="2"/>
        <v>3.1</v>
      </c>
      <c r="AR22" s="18" t="str">
        <f t="shared" si="3"/>
        <v>&lt; 1</v>
      </c>
      <c r="AS22" s="18" t="str">
        <f t="shared" si="1"/>
        <v>&lt; 1</v>
      </c>
      <c r="AT22" s="18" t="str">
        <f t="shared" si="1"/>
        <v>&lt; 1</v>
      </c>
      <c r="AU22" s="18" t="str">
        <f t="shared" si="1"/>
        <v>&lt; 1</v>
      </c>
      <c r="AV22" s="18">
        <f t="shared" si="1"/>
        <v>4</v>
      </c>
      <c r="AW22" s="18" t="str">
        <f t="shared" si="1"/>
        <v>&lt; 1</v>
      </c>
      <c r="AX22" s="18" t="str">
        <f t="shared" si="1"/>
        <v>&lt; 1</v>
      </c>
      <c r="AY22" s="18" t="str">
        <f t="shared" si="1"/>
        <v>&lt; 1</v>
      </c>
      <c r="AZ22" s="18" t="str">
        <f t="shared" si="1"/>
        <v>&lt; 1</v>
      </c>
      <c r="BA22" s="18" t="str">
        <f t="shared" si="1"/>
        <v>&lt; 1</v>
      </c>
      <c r="BB22" s="18" t="str">
        <f t="shared" si="1"/>
        <v>&lt; 1</v>
      </c>
      <c r="BC22" s="18" t="str">
        <f t="shared" si="1"/>
        <v>&lt; 1</v>
      </c>
      <c r="BD22" s="18" t="str">
        <f t="shared" si="1"/>
        <v>&lt; 1</v>
      </c>
      <c r="BE22" s="18">
        <f t="shared" si="1"/>
        <v>470</v>
      </c>
      <c r="BF22" s="18">
        <f t="shared" si="1"/>
        <v>11.4</v>
      </c>
      <c r="BG22" s="18" t="str">
        <f t="shared" si="1"/>
        <v>&lt; 1</v>
      </c>
      <c r="BH22" s="18">
        <f>IF(ISNUMBER(AP22),AP22*2,AP22)</f>
        <v>6.2</v>
      </c>
    </row>
    <row r="23" spans="1:60">
      <c r="A23" s="48"/>
      <c r="E23" s="7"/>
      <c r="F23" s="7"/>
      <c r="G23" s="7"/>
      <c r="H23" s="7"/>
      <c r="I23" s="7"/>
      <c r="J23" s="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60">
      <c r="A24" s="17" t="s">
        <v>17</v>
      </c>
      <c r="B24" s="72"/>
      <c r="C24" s="72"/>
      <c r="D24" s="72"/>
      <c r="E24" s="7"/>
      <c r="F24" s="7"/>
      <c r="G24" s="7"/>
      <c r="H24" s="7"/>
      <c r="I24" s="7"/>
      <c r="J24" s="7"/>
      <c r="K24" s="9" t="s">
        <v>223</v>
      </c>
      <c r="L24" s="9" t="s">
        <v>223</v>
      </c>
      <c r="M24" s="9" t="s">
        <v>223</v>
      </c>
      <c r="N24" s="9" t="s">
        <v>223</v>
      </c>
      <c r="O24" s="9" t="s">
        <v>223</v>
      </c>
      <c r="P24" s="9" t="s">
        <v>223</v>
      </c>
      <c r="Q24" s="9" t="s">
        <v>223</v>
      </c>
      <c r="R24" s="9" t="s">
        <v>223</v>
      </c>
      <c r="S24" s="9" t="s">
        <v>223</v>
      </c>
      <c r="T24" s="9" t="s">
        <v>223</v>
      </c>
      <c r="U24" s="9" t="s">
        <v>223</v>
      </c>
      <c r="V24" s="9" t="s">
        <v>223</v>
      </c>
    </row>
    <row r="25" spans="1:60" ht="14.25">
      <c r="A25" s="50" t="s">
        <v>0</v>
      </c>
      <c r="B25" s="73"/>
      <c r="C25" s="73"/>
      <c r="D25" s="73"/>
      <c r="E25" s="51"/>
      <c r="F25" s="51"/>
      <c r="G25" s="51"/>
      <c r="H25" s="51"/>
      <c r="I25" s="51"/>
      <c r="J25" s="51"/>
      <c r="K25" s="9" t="s">
        <v>20</v>
      </c>
      <c r="L25" s="9" t="s">
        <v>20</v>
      </c>
      <c r="M25" s="9" t="s">
        <v>20</v>
      </c>
      <c r="N25" s="9" t="s">
        <v>20</v>
      </c>
      <c r="O25" s="9" t="s">
        <v>20</v>
      </c>
      <c r="P25" s="9" t="s">
        <v>20</v>
      </c>
      <c r="Q25" s="9" t="s">
        <v>20</v>
      </c>
      <c r="R25" s="9" t="s">
        <v>20</v>
      </c>
      <c r="S25" s="9" t="s">
        <v>20</v>
      </c>
      <c r="T25" s="9" t="s">
        <v>20</v>
      </c>
      <c r="U25" s="9" t="s">
        <v>20</v>
      </c>
      <c r="V25" s="9" t="s">
        <v>20</v>
      </c>
    </row>
    <row r="26" spans="1:60" ht="14.25">
      <c r="A26" s="50" t="s">
        <v>1</v>
      </c>
      <c r="B26" s="73"/>
      <c r="C26" s="73"/>
      <c r="D26" s="73"/>
      <c r="E26" s="51"/>
      <c r="F26" s="51"/>
      <c r="G26" s="51"/>
      <c r="H26" s="51"/>
      <c r="I26" s="51"/>
      <c r="J26" s="51"/>
      <c r="K26" s="9" t="s">
        <v>20</v>
      </c>
      <c r="L26" s="9" t="s">
        <v>20</v>
      </c>
      <c r="M26" s="9" t="s">
        <v>20</v>
      </c>
      <c r="N26" s="9" t="s">
        <v>20</v>
      </c>
      <c r="O26" s="9" t="s">
        <v>20</v>
      </c>
      <c r="P26" s="9" t="s">
        <v>20</v>
      </c>
      <c r="Q26" s="9" t="s">
        <v>20</v>
      </c>
      <c r="R26" s="9" t="s">
        <v>20</v>
      </c>
      <c r="S26" s="9" t="s">
        <v>20</v>
      </c>
      <c r="T26" s="9" t="s">
        <v>20</v>
      </c>
      <c r="U26" s="9">
        <v>0.8</v>
      </c>
      <c r="V26" s="9" t="s">
        <v>20</v>
      </c>
    </row>
    <row r="27" spans="1:60" ht="14.25">
      <c r="A27" s="50" t="s">
        <v>2</v>
      </c>
      <c r="B27" s="73"/>
      <c r="C27" s="73"/>
      <c r="D27" s="73"/>
      <c r="E27" s="51"/>
      <c r="F27" s="51"/>
      <c r="G27" s="51"/>
      <c r="H27" s="51"/>
      <c r="I27" s="51"/>
      <c r="J27" s="51"/>
      <c r="K27" s="9" t="s">
        <v>20</v>
      </c>
      <c r="L27" s="9" t="s">
        <v>20</v>
      </c>
      <c r="M27" s="9" t="s">
        <v>20</v>
      </c>
      <c r="N27" s="9" t="s">
        <v>20</v>
      </c>
      <c r="O27" s="9" t="s">
        <v>20</v>
      </c>
      <c r="P27" s="9" t="s">
        <v>20</v>
      </c>
      <c r="Q27" s="9" t="s">
        <v>20</v>
      </c>
      <c r="R27" s="9" t="s">
        <v>20</v>
      </c>
      <c r="S27" s="9" t="s">
        <v>20</v>
      </c>
      <c r="T27" s="9" t="s">
        <v>20</v>
      </c>
      <c r="U27" s="9" t="s">
        <v>20</v>
      </c>
      <c r="V27" s="9" t="s">
        <v>20</v>
      </c>
    </row>
    <row r="28" spans="1:60" ht="14.25">
      <c r="A28" s="50" t="s">
        <v>3</v>
      </c>
      <c r="B28" s="73"/>
      <c r="C28" s="73"/>
      <c r="D28" s="73"/>
      <c r="E28" s="51"/>
      <c r="F28" s="51"/>
      <c r="G28" s="51"/>
      <c r="H28" s="51"/>
      <c r="I28" s="51"/>
      <c r="J28" s="51"/>
      <c r="K28" s="9" t="s">
        <v>20</v>
      </c>
      <c r="L28" s="9" t="s">
        <v>20</v>
      </c>
      <c r="M28" s="9" t="s">
        <v>20</v>
      </c>
      <c r="N28" s="9" t="s">
        <v>20</v>
      </c>
      <c r="O28" s="9" t="s">
        <v>20</v>
      </c>
      <c r="P28" s="9" t="s">
        <v>20</v>
      </c>
      <c r="Q28" s="9" t="s">
        <v>20</v>
      </c>
      <c r="R28" s="9" t="s">
        <v>20</v>
      </c>
      <c r="S28" s="9" t="s">
        <v>20</v>
      </c>
      <c r="T28" s="9" t="s">
        <v>20</v>
      </c>
      <c r="U28" s="9" t="s">
        <v>20</v>
      </c>
      <c r="V28" s="9" t="s">
        <v>20</v>
      </c>
    </row>
    <row r="29" spans="1:60" ht="14.25">
      <c r="A29" s="50" t="s">
        <v>4</v>
      </c>
      <c r="B29" s="73"/>
      <c r="C29" s="73"/>
      <c r="D29" s="73"/>
      <c r="E29" s="51"/>
      <c r="F29" s="51"/>
      <c r="G29" s="51"/>
      <c r="H29" s="51"/>
      <c r="I29" s="51"/>
      <c r="J29" s="51"/>
      <c r="K29" s="9" t="s">
        <v>20</v>
      </c>
      <c r="L29" s="9" t="s">
        <v>20</v>
      </c>
      <c r="M29" s="9" t="s">
        <v>20</v>
      </c>
      <c r="N29" s="9" t="s">
        <v>20</v>
      </c>
      <c r="O29" s="9" t="s">
        <v>20</v>
      </c>
      <c r="P29" s="9" t="s">
        <v>20</v>
      </c>
      <c r="Q29" s="9" t="s">
        <v>20</v>
      </c>
      <c r="R29" s="9" t="s">
        <v>20</v>
      </c>
      <c r="S29" s="9" t="s">
        <v>20</v>
      </c>
      <c r="T29" s="9" t="s">
        <v>20</v>
      </c>
      <c r="U29" s="9" t="s">
        <v>20</v>
      </c>
      <c r="V29" s="9" t="s">
        <v>20</v>
      </c>
    </row>
    <row r="30" spans="1:60" ht="14.25">
      <c r="A30" s="50" t="s">
        <v>5</v>
      </c>
      <c r="B30" s="73"/>
      <c r="C30" s="73"/>
      <c r="D30" s="73"/>
      <c r="E30" s="51"/>
      <c r="F30" s="51"/>
      <c r="G30" s="51"/>
      <c r="H30" s="51"/>
      <c r="I30" s="51"/>
      <c r="J30" s="51"/>
      <c r="K30" s="9" t="s">
        <v>225</v>
      </c>
      <c r="L30" s="9" t="s">
        <v>225</v>
      </c>
      <c r="M30" s="9" t="s">
        <v>225</v>
      </c>
      <c r="N30" s="9" t="s">
        <v>225</v>
      </c>
      <c r="O30" s="9" t="s">
        <v>225</v>
      </c>
      <c r="P30" s="9" t="s">
        <v>225</v>
      </c>
      <c r="Q30" s="9" t="s">
        <v>225</v>
      </c>
      <c r="R30" s="9" t="s">
        <v>225</v>
      </c>
      <c r="S30" s="9" t="s">
        <v>225</v>
      </c>
      <c r="T30" s="9" t="s">
        <v>225</v>
      </c>
      <c r="U30" s="9">
        <v>3.2</v>
      </c>
      <c r="V30" s="9" t="s">
        <v>225</v>
      </c>
    </row>
    <row r="31" spans="1:60" ht="14.25">
      <c r="A31" s="54" t="s">
        <v>6</v>
      </c>
      <c r="B31" s="74"/>
      <c r="C31" s="74"/>
      <c r="D31" s="74"/>
      <c r="E31" s="51"/>
      <c r="F31" s="51"/>
      <c r="G31" s="51"/>
      <c r="H31" s="51"/>
      <c r="I31" s="51"/>
      <c r="J31" s="51"/>
      <c r="K31" s="9" t="s">
        <v>226</v>
      </c>
      <c r="L31" s="9" t="s">
        <v>226</v>
      </c>
      <c r="M31" s="9" t="s">
        <v>226</v>
      </c>
      <c r="N31" s="9" t="s">
        <v>226</v>
      </c>
      <c r="O31" s="9" t="s">
        <v>226</v>
      </c>
      <c r="P31" s="9" t="s">
        <v>226</v>
      </c>
      <c r="Q31" s="9" t="s">
        <v>226</v>
      </c>
      <c r="R31" s="9" t="s">
        <v>226</v>
      </c>
      <c r="S31" s="9" t="s">
        <v>226</v>
      </c>
      <c r="T31" s="9" t="s">
        <v>226</v>
      </c>
      <c r="U31" s="9" t="s">
        <v>226</v>
      </c>
      <c r="V31" s="9" t="s">
        <v>226</v>
      </c>
    </row>
    <row r="32" spans="1:60" ht="14.25">
      <c r="A32" s="54"/>
      <c r="B32" s="74"/>
      <c r="C32" s="74"/>
      <c r="D32" s="74"/>
      <c r="E32" s="51"/>
      <c r="F32" s="51"/>
      <c r="G32" s="51"/>
      <c r="H32" s="51"/>
      <c r="I32" s="51"/>
      <c r="J32" s="5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4.25">
      <c r="A33" s="50" t="s">
        <v>7</v>
      </c>
      <c r="B33" s="73"/>
      <c r="C33" s="73"/>
      <c r="D33" s="73"/>
      <c r="E33" s="51"/>
      <c r="F33" s="51"/>
      <c r="G33" s="51"/>
      <c r="H33" s="51"/>
      <c r="I33" s="51"/>
      <c r="J33" s="51"/>
      <c r="K33" s="9" t="s">
        <v>20</v>
      </c>
      <c r="L33" s="9">
        <v>2.6</v>
      </c>
      <c r="M33" s="9" t="s">
        <v>20</v>
      </c>
      <c r="N33" s="9" t="s">
        <v>20</v>
      </c>
      <c r="O33" s="9" t="s">
        <v>20</v>
      </c>
      <c r="P33" s="9">
        <v>0.8</v>
      </c>
      <c r="Q33" s="9">
        <v>1.4</v>
      </c>
      <c r="R33" s="9">
        <v>2.4</v>
      </c>
      <c r="S33" s="9">
        <v>1.4</v>
      </c>
      <c r="T33" s="9">
        <v>0.7</v>
      </c>
      <c r="U33" s="9">
        <v>1.4</v>
      </c>
      <c r="V33" s="9" t="s">
        <v>20</v>
      </c>
    </row>
    <row r="34" spans="1:22" ht="14.25">
      <c r="A34" s="50" t="s">
        <v>8</v>
      </c>
      <c r="B34" s="73"/>
      <c r="C34" s="73"/>
      <c r="D34" s="73"/>
      <c r="E34" s="51"/>
      <c r="F34" s="51"/>
      <c r="G34" s="51"/>
      <c r="H34" s="51"/>
      <c r="I34" s="51"/>
      <c r="J34" s="51"/>
      <c r="K34" s="9" t="s">
        <v>20</v>
      </c>
      <c r="L34" s="9">
        <v>1.2</v>
      </c>
      <c r="M34" s="9" t="s">
        <v>20</v>
      </c>
      <c r="N34" s="9" t="s">
        <v>20</v>
      </c>
      <c r="O34" s="9" t="s">
        <v>20</v>
      </c>
      <c r="P34" s="9">
        <v>0.8</v>
      </c>
      <c r="Q34" s="9">
        <v>2.1</v>
      </c>
      <c r="R34" s="9">
        <v>2.4</v>
      </c>
      <c r="S34" s="9">
        <v>1.2</v>
      </c>
      <c r="T34" s="9">
        <v>0.8</v>
      </c>
      <c r="U34" s="9">
        <v>2.4</v>
      </c>
      <c r="V34" s="9" t="s">
        <v>20</v>
      </c>
    </row>
    <row r="35" spans="1:22" ht="14.25">
      <c r="A35" s="50" t="s">
        <v>9</v>
      </c>
      <c r="B35" s="73"/>
      <c r="C35" s="73"/>
      <c r="D35" s="73"/>
      <c r="E35" s="51"/>
      <c r="F35" s="51"/>
      <c r="G35" s="51"/>
      <c r="H35" s="51"/>
      <c r="I35" s="51"/>
      <c r="J35" s="51"/>
      <c r="K35" s="9" t="s">
        <v>20</v>
      </c>
      <c r="L35" s="9">
        <v>0.9</v>
      </c>
      <c r="M35" s="9" t="s">
        <v>20</v>
      </c>
      <c r="N35" s="9" t="s">
        <v>20</v>
      </c>
      <c r="O35" s="9" t="s">
        <v>20</v>
      </c>
      <c r="P35" s="9" t="s">
        <v>20</v>
      </c>
      <c r="Q35" s="9">
        <v>1.1000000000000001</v>
      </c>
      <c r="R35" s="9">
        <v>1.8</v>
      </c>
      <c r="S35" s="9">
        <v>0.5</v>
      </c>
      <c r="T35" s="9" t="s">
        <v>20</v>
      </c>
      <c r="U35" s="9">
        <v>0.6</v>
      </c>
      <c r="V35" s="9" t="s">
        <v>20</v>
      </c>
    </row>
    <row r="36" spans="1:22" ht="14.25">
      <c r="A36" s="50" t="s">
        <v>10</v>
      </c>
      <c r="B36" s="73"/>
      <c r="C36" s="73"/>
      <c r="D36" s="73"/>
      <c r="E36" s="51"/>
      <c r="F36" s="51"/>
      <c r="G36" s="51"/>
      <c r="H36" s="51"/>
      <c r="I36" s="51"/>
      <c r="J36" s="51"/>
      <c r="K36" s="9" t="s">
        <v>20</v>
      </c>
      <c r="L36" s="9">
        <v>1.4</v>
      </c>
      <c r="M36" s="9" t="s">
        <v>20</v>
      </c>
      <c r="N36" s="9" t="s">
        <v>20</v>
      </c>
      <c r="O36" s="9" t="s">
        <v>20</v>
      </c>
      <c r="P36" s="9" t="s">
        <v>20</v>
      </c>
      <c r="Q36" s="9">
        <v>2.9</v>
      </c>
      <c r="R36" s="9">
        <v>3.8</v>
      </c>
      <c r="S36" s="9">
        <v>1.4</v>
      </c>
      <c r="T36" s="9">
        <v>0.5</v>
      </c>
      <c r="U36" s="9">
        <v>4.8</v>
      </c>
      <c r="V36" s="9" t="s">
        <v>20</v>
      </c>
    </row>
    <row r="37" spans="1:22" ht="14.25">
      <c r="A37" s="50" t="s">
        <v>11</v>
      </c>
      <c r="B37" s="73"/>
      <c r="C37" s="73"/>
      <c r="D37" s="73"/>
      <c r="E37" s="51"/>
      <c r="F37" s="51"/>
      <c r="G37" s="51"/>
      <c r="H37" s="51"/>
      <c r="I37" s="51"/>
      <c r="J37" s="51"/>
      <c r="K37" s="9" t="s">
        <v>20</v>
      </c>
      <c r="L37" s="9">
        <v>1.6</v>
      </c>
      <c r="M37" s="9" t="s">
        <v>20</v>
      </c>
      <c r="N37" s="9" t="s">
        <v>20</v>
      </c>
      <c r="O37" s="9" t="s">
        <v>20</v>
      </c>
      <c r="P37" s="9" t="s">
        <v>20</v>
      </c>
      <c r="Q37" s="9">
        <v>2.9</v>
      </c>
      <c r="R37" s="9">
        <v>1.5</v>
      </c>
      <c r="S37" s="9">
        <v>0.7</v>
      </c>
      <c r="T37" s="9" t="s">
        <v>20</v>
      </c>
      <c r="U37" s="9">
        <v>2.2000000000000002</v>
      </c>
      <c r="V37" s="9" t="s">
        <v>20</v>
      </c>
    </row>
    <row r="38" spans="1:22" ht="14.25">
      <c r="A38" s="50" t="s">
        <v>12</v>
      </c>
      <c r="B38" s="73"/>
      <c r="C38" s="73"/>
      <c r="D38" s="73"/>
      <c r="E38" s="51"/>
      <c r="F38" s="51"/>
      <c r="G38" s="51"/>
      <c r="H38" s="51"/>
      <c r="I38" s="51"/>
      <c r="J38" s="51"/>
      <c r="K38" s="9" t="s">
        <v>20</v>
      </c>
      <c r="L38" s="9" t="s">
        <v>20</v>
      </c>
      <c r="M38" s="9" t="s">
        <v>20</v>
      </c>
      <c r="N38" s="9" t="s">
        <v>20</v>
      </c>
      <c r="O38" s="9" t="s">
        <v>20</v>
      </c>
      <c r="P38" s="9" t="s">
        <v>20</v>
      </c>
      <c r="Q38" s="9">
        <v>0.5</v>
      </c>
      <c r="R38" s="9">
        <v>0.8</v>
      </c>
      <c r="S38" s="9" t="s">
        <v>20</v>
      </c>
      <c r="T38" s="9" t="s">
        <v>20</v>
      </c>
      <c r="U38" s="9" t="s">
        <v>20</v>
      </c>
      <c r="V38" s="9" t="s">
        <v>20</v>
      </c>
    </row>
    <row r="39" spans="1:22" ht="14.25">
      <c r="A39" s="50" t="s">
        <v>13</v>
      </c>
      <c r="B39" s="73"/>
      <c r="C39" s="73"/>
      <c r="D39" s="73"/>
      <c r="E39" s="51"/>
      <c r="F39" s="51"/>
      <c r="G39" s="51"/>
      <c r="H39" s="51"/>
      <c r="I39" s="51"/>
      <c r="J39" s="51"/>
      <c r="K39" s="9" t="s">
        <v>20</v>
      </c>
      <c r="L39" s="9" t="s">
        <v>20</v>
      </c>
      <c r="M39" s="9" t="s">
        <v>20</v>
      </c>
      <c r="N39" s="9" t="s">
        <v>20</v>
      </c>
      <c r="O39" s="9" t="s">
        <v>20</v>
      </c>
      <c r="P39" s="9" t="s">
        <v>20</v>
      </c>
      <c r="Q39" s="9" t="s">
        <v>20</v>
      </c>
      <c r="R39" s="16">
        <v>1</v>
      </c>
      <c r="S39" s="9" t="s">
        <v>20</v>
      </c>
      <c r="T39" s="9" t="s">
        <v>20</v>
      </c>
      <c r="U39" s="9" t="s">
        <v>20</v>
      </c>
      <c r="V39" s="9" t="s">
        <v>20</v>
      </c>
    </row>
    <row r="40" spans="1:22" ht="14.25">
      <c r="A40" s="50" t="s">
        <v>14</v>
      </c>
      <c r="B40" s="73"/>
      <c r="C40" s="73"/>
      <c r="D40" s="73"/>
      <c r="E40" s="51"/>
      <c r="F40" s="51"/>
      <c r="G40" s="51"/>
      <c r="H40" s="51"/>
      <c r="I40" s="51"/>
      <c r="J40" s="51"/>
      <c r="K40" s="9" t="s">
        <v>227</v>
      </c>
      <c r="L40" s="9">
        <v>4.8</v>
      </c>
      <c r="M40" s="9" t="s">
        <v>227</v>
      </c>
      <c r="N40" s="9" t="s">
        <v>227</v>
      </c>
      <c r="O40" s="9" t="s">
        <v>227</v>
      </c>
      <c r="P40" s="9" t="s">
        <v>227</v>
      </c>
      <c r="Q40" s="9">
        <v>4.7</v>
      </c>
      <c r="R40" s="9">
        <v>6.7</v>
      </c>
      <c r="S40" s="9">
        <v>3.2</v>
      </c>
      <c r="T40" s="9">
        <v>1.5</v>
      </c>
      <c r="U40" s="9">
        <v>8.3000000000000007</v>
      </c>
      <c r="V40" s="9" t="s">
        <v>227</v>
      </c>
    </row>
    <row r="41" spans="1:22" ht="14.25">
      <c r="A41" s="50" t="s">
        <v>15</v>
      </c>
      <c r="B41" s="73"/>
      <c r="C41" s="73"/>
      <c r="D41" s="73"/>
      <c r="E41" s="51"/>
      <c r="F41" s="51"/>
      <c r="G41" s="51"/>
      <c r="H41" s="51"/>
      <c r="I41" s="51"/>
      <c r="J41" s="51"/>
      <c r="K41" s="9" t="s">
        <v>227</v>
      </c>
      <c r="L41" s="9" t="s">
        <v>227</v>
      </c>
      <c r="M41" s="9" t="s">
        <v>227</v>
      </c>
      <c r="N41" s="9" t="s">
        <v>227</v>
      </c>
      <c r="O41" s="9" t="s">
        <v>227</v>
      </c>
      <c r="P41" s="9" t="s">
        <v>227</v>
      </c>
      <c r="Q41" s="9" t="s">
        <v>227</v>
      </c>
      <c r="R41" s="9">
        <v>1.6</v>
      </c>
      <c r="S41" s="9">
        <v>0.8</v>
      </c>
      <c r="T41" s="9" t="s">
        <v>227</v>
      </c>
      <c r="U41" s="9">
        <v>2.2999999999999998</v>
      </c>
      <c r="V41" s="9" t="s">
        <v>227</v>
      </c>
    </row>
    <row r="42" spans="1:22" ht="14.25">
      <c r="A42" s="50" t="s">
        <v>16</v>
      </c>
      <c r="B42" s="73"/>
      <c r="C42" s="73"/>
      <c r="D42" s="73"/>
      <c r="E42" s="51"/>
      <c r="F42" s="51"/>
      <c r="G42" s="51"/>
      <c r="H42" s="51"/>
      <c r="I42" s="51"/>
      <c r="J42" s="51"/>
      <c r="K42" s="9" t="s">
        <v>226</v>
      </c>
      <c r="L42" s="9" t="s">
        <v>226</v>
      </c>
      <c r="M42" s="9" t="s">
        <v>226</v>
      </c>
      <c r="N42" s="9" t="s">
        <v>226</v>
      </c>
      <c r="O42" s="9" t="s">
        <v>226</v>
      </c>
      <c r="P42" s="9" t="s">
        <v>226</v>
      </c>
      <c r="Q42" s="9">
        <v>5.9</v>
      </c>
      <c r="R42" s="9">
        <v>9.1</v>
      </c>
      <c r="S42" s="9">
        <v>5.5</v>
      </c>
      <c r="T42" s="9" t="s">
        <v>226</v>
      </c>
      <c r="U42" s="9">
        <v>13.3</v>
      </c>
      <c r="V42" s="9" t="s">
        <v>226</v>
      </c>
    </row>
  </sheetData>
  <pageMargins left="0.78740157480314965" right="0.78740157480314965" top="0.98425196850393704" bottom="0.98425196850393704" header="0.51181102362204722" footer="0.51181102362204722"/>
  <pageSetup paperSize="9" scale="43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AI132"/>
  <sheetViews>
    <sheetView workbookViewId="0">
      <selection activeCell="C7" sqref="C7"/>
    </sheetView>
  </sheetViews>
  <sheetFormatPr defaultRowHeight="12.75"/>
  <cols>
    <col min="1" max="1" width="30.85546875" customWidth="1"/>
    <col min="2" max="10" width="9.28515625" style="60" bestFit="1" customWidth="1"/>
    <col min="11" max="11" width="9.5703125" style="60" bestFit="1" customWidth="1"/>
    <col min="12" max="27" width="9.28515625" style="60" bestFit="1" customWidth="1"/>
    <col min="28" max="28" width="9.5703125" style="60" bestFit="1" customWidth="1"/>
    <col min="29" max="35" width="9.28515625" style="60" bestFit="1" customWidth="1"/>
  </cols>
  <sheetData>
    <row r="1" spans="1:35" s="88" customFormat="1">
      <c r="A1" s="88" t="s">
        <v>349</v>
      </c>
      <c r="B1" s="89">
        <v>2.081</v>
      </c>
      <c r="C1" s="89"/>
      <c r="D1" s="89">
        <f>0.49+0.709+0.055</f>
        <v>1.2539999999999998</v>
      </c>
      <c r="E1" s="89"/>
      <c r="F1" s="89">
        <v>1.92</v>
      </c>
      <c r="G1" s="89"/>
      <c r="H1" s="89">
        <v>2.3919999999999999</v>
      </c>
      <c r="I1" s="89"/>
      <c r="J1" s="89">
        <v>1.919</v>
      </c>
      <c r="K1" s="89"/>
      <c r="L1" s="89">
        <v>1.2130000000000001</v>
      </c>
      <c r="M1" s="89"/>
      <c r="N1" s="89">
        <v>2.37</v>
      </c>
      <c r="O1" s="89"/>
      <c r="P1" s="89">
        <v>2.0089999999999999</v>
      </c>
      <c r="Q1" s="89"/>
      <c r="R1" s="89">
        <v>2.149</v>
      </c>
      <c r="S1" s="89"/>
      <c r="T1" s="89">
        <v>1.5680000000000001</v>
      </c>
      <c r="U1" s="89"/>
      <c r="V1" s="89">
        <v>2.3879999999999999</v>
      </c>
      <c r="W1" s="89"/>
      <c r="X1" s="89">
        <v>2.4089999999999998</v>
      </c>
      <c r="Y1" s="89"/>
      <c r="Z1" s="89">
        <v>2.387</v>
      </c>
      <c r="AA1" s="89"/>
      <c r="AB1" s="89">
        <v>1.5049999999999999</v>
      </c>
      <c r="AC1" s="89"/>
      <c r="AD1" s="89">
        <v>2.319</v>
      </c>
      <c r="AE1" s="89"/>
      <c r="AF1" s="89">
        <v>2.2589999999999999</v>
      </c>
      <c r="AG1" s="89"/>
      <c r="AH1" s="89">
        <v>2.052</v>
      </c>
      <c r="AI1" s="89"/>
    </row>
    <row r="2" spans="1:35" s="90" customFormat="1">
      <c r="A2" s="90" t="s">
        <v>350</v>
      </c>
      <c r="B2" s="91">
        <v>23.7</v>
      </c>
      <c r="C2" s="91"/>
      <c r="D2" s="91">
        <v>57.4</v>
      </c>
      <c r="E2" s="91"/>
      <c r="F2" s="91">
        <v>9.01</v>
      </c>
      <c r="G2" s="91"/>
      <c r="H2" s="91">
        <v>28.9</v>
      </c>
      <c r="I2" s="91"/>
      <c r="J2" s="91">
        <v>65.7</v>
      </c>
      <c r="K2" s="91"/>
      <c r="L2" s="91">
        <v>79.900000000000006</v>
      </c>
      <c r="M2" s="91"/>
      <c r="N2" s="91">
        <v>36.9</v>
      </c>
      <c r="O2" s="91"/>
      <c r="P2" s="91">
        <v>44.1</v>
      </c>
      <c r="Q2" s="91"/>
      <c r="R2" s="91">
        <v>1.0900000000000001</v>
      </c>
      <c r="S2" s="91"/>
      <c r="T2" s="91">
        <v>9.9</v>
      </c>
      <c r="U2" s="91"/>
      <c r="V2" s="91">
        <v>8.56</v>
      </c>
      <c r="W2" s="91"/>
      <c r="X2" s="91">
        <v>0.50600000000000001</v>
      </c>
      <c r="Y2" s="91"/>
      <c r="Z2" s="91">
        <v>60.2</v>
      </c>
      <c r="AA2" s="91"/>
      <c r="AB2" s="91">
        <v>10.1</v>
      </c>
      <c r="AC2" s="91"/>
      <c r="AD2" s="91">
        <v>29.9</v>
      </c>
      <c r="AE2" s="91"/>
      <c r="AF2" s="91">
        <v>24.5</v>
      </c>
      <c r="AG2" s="91"/>
      <c r="AH2" s="91">
        <v>24.5</v>
      </c>
      <c r="AI2" s="91"/>
    </row>
    <row r="4" spans="1:35">
      <c r="A4" s="93" t="s">
        <v>273</v>
      </c>
      <c r="B4" s="11" t="s">
        <v>266</v>
      </c>
      <c r="C4" s="11"/>
      <c r="D4" s="13"/>
      <c r="E4" s="13"/>
      <c r="F4" s="11" t="s">
        <v>265</v>
      </c>
      <c r="G4" s="11"/>
      <c r="H4" s="13"/>
      <c r="I4" s="13"/>
      <c r="J4" s="13"/>
      <c r="K4" s="13"/>
      <c r="L4" s="13"/>
      <c r="M4" s="13"/>
      <c r="N4" s="11" t="s">
        <v>267</v>
      </c>
      <c r="O4" s="11"/>
      <c r="P4" s="13"/>
      <c r="Q4" s="13"/>
      <c r="R4" s="11" t="s">
        <v>268</v>
      </c>
      <c r="S4" s="11"/>
      <c r="T4" s="13"/>
      <c r="U4" s="13"/>
      <c r="V4" s="13"/>
      <c r="W4" s="13"/>
      <c r="X4" s="11" t="s">
        <v>269</v>
      </c>
      <c r="Y4" s="11"/>
      <c r="Z4" s="13"/>
      <c r="AA4" s="13"/>
      <c r="AB4" s="11" t="s">
        <v>270</v>
      </c>
      <c r="AC4" s="11"/>
      <c r="AD4" s="13"/>
      <c r="AE4" s="13"/>
      <c r="AF4" s="13"/>
      <c r="AG4" s="13"/>
      <c r="AH4" s="13"/>
      <c r="AI4" s="13"/>
    </row>
    <row r="5" spans="1:35">
      <c r="A5" s="33"/>
      <c r="B5" s="14">
        <v>500</v>
      </c>
      <c r="C5" s="14"/>
      <c r="D5" s="14">
        <v>800</v>
      </c>
      <c r="E5" s="14"/>
      <c r="F5" s="14">
        <v>500</v>
      </c>
      <c r="G5" s="14"/>
      <c r="H5" s="14">
        <v>600</v>
      </c>
      <c r="I5" s="14"/>
      <c r="J5" s="14">
        <v>700</v>
      </c>
      <c r="K5" s="14"/>
      <c r="L5" s="14">
        <v>800</v>
      </c>
      <c r="M5" s="14"/>
      <c r="N5" s="14">
        <v>600</v>
      </c>
      <c r="O5" s="14"/>
      <c r="P5" s="14">
        <v>800</v>
      </c>
      <c r="Q5" s="14"/>
      <c r="R5" s="14">
        <v>500</v>
      </c>
      <c r="S5" s="14"/>
      <c r="T5" s="14">
        <v>600</v>
      </c>
      <c r="U5" s="14"/>
      <c r="V5" s="14">
        <v>700</v>
      </c>
      <c r="W5" s="14"/>
      <c r="X5" s="14">
        <v>600</v>
      </c>
      <c r="Y5" s="14"/>
      <c r="Z5" s="14">
        <v>750</v>
      </c>
      <c r="AA5" s="14"/>
      <c r="AB5" s="14">
        <v>500</v>
      </c>
      <c r="AC5" s="14"/>
      <c r="AD5" s="14">
        <v>600</v>
      </c>
      <c r="AE5" s="14"/>
      <c r="AF5" s="14">
        <v>700</v>
      </c>
      <c r="AG5" s="14"/>
      <c r="AH5" s="14">
        <v>800</v>
      </c>
      <c r="AI5" s="13"/>
    </row>
    <row r="6" spans="1:35">
      <c r="A6" s="33"/>
      <c r="B6" s="11" t="s">
        <v>271</v>
      </c>
      <c r="C6" s="11" t="s">
        <v>272</v>
      </c>
      <c r="D6" s="11" t="s">
        <v>271</v>
      </c>
      <c r="E6" s="11" t="s">
        <v>272</v>
      </c>
      <c r="F6" s="11" t="s">
        <v>271</v>
      </c>
      <c r="G6" s="11" t="s">
        <v>272</v>
      </c>
      <c r="H6" s="11" t="s">
        <v>271</v>
      </c>
      <c r="I6" s="11" t="s">
        <v>272</v>
      </c>
      <c r="J6" s="11" t="s">
        <v>271</v>
      </c>
      <c r="K6" s="11" t="s">
        <v>272</v>
      </c>
      <c r="L6" s="11" t="s">
        <v>271</v>
      </c>
      <c r="M6" s="11" t="s">
        <v>272</v>
      </c>
      <c r="N6" s="11" t="s">
        <v>271</v>
      </c>
      <c r="O6" s="11" t="s">
        <v>272</v>
      </c>
      <c r="P6" s="11" t="s">
        <v>271</v>
      </c>
      <c r="Q6" s="11" t="s">
        <v>272</v>
      </c>
      <c r="R6" s="11" t="s">
        <v>271</v>
      </c>
      <c r="S6" s="11" t="s">
        <v>272</v>
      </c>
      <c r="T6" s="11" t="s">
        <v>271</v>
      </c>
      <c r="U6" s="11" t="s">
        <v>272</v>
      </c>
      <c r="V6" s="11" t="s">
        <v>271</v>
      </c>
      <c r="W6" s="11" t="s">
        <v>272</v>
      </c>
      <c r="X6" s="11" t="s">
        <v>271</v>
      </c>
      <c r="Y6" s="11" t="s">
        <v>272</v>
      </c>
      <c r="Z6" s="11" t="s">
        <v>271</v>
      </c>
      <c r="AA6" s="11" t="s">
        <v>272</v>
      </c>
      <c r="AB6" s="11" t="s">
        <v>271</v>
      </c>
      <c r="AC6" s="11" t="s">
        <v>272</v>
      </c>
      <c r="AD6" s="11" t="s">
        <v>271</v>
      </c>
      <c r="AE6" s="11" t="s">
        <v>272</v>
      </c>
      <c r="AF6" s="11" t="s">
        <v>271</v>
      </c>
      <c r="AG6" s="11" t="s">
        <v>272</v>
      </c>
      <c r="AH6" s="11" t="s">
        <v>271</v>
      </c>
      <c r="AI6" s="11" t="s">
        <v>272</v>
      </c>
    </row>
    <row r="7" spans="1:35" ht="14.25">
      <c r="A7" s="21" t="s">
        <v>25</v>
      </c>
      <c r="B7" s="13" t="str">
        <f>GFF!AR7</f>
        <v>&lt; 5</v>
      </c>
      <c r="C7" s="61">
        <f>PUF!Q7</f>
        <v>206.33333333333334</v>
      </c>
      <c r="D7" s="61" t="str">
        <f>GFF!AS7</f>
        <v>&lt; 8</v>
      </c>
      <c r="E7" s="61">
        <f>PUF!R7</f>
        <v>340.33333333333331</v>
      </c>
      <c r="F7" s="61">
        <f>GFF!AT7</f>
        <v>13.466666666666667</v>
      </c>
      <c r="G7" s="61">
        <f>PUF!S7</f>
        <v>158.33333333333334</v>
      </c>
      <c r="H7" s="61">
        <f>GFF!AU7</f>
        <v>6.8666666666666654</v>
      </c>
      <c r="I7" s="61">
        <f>PUF!T7</f>
        <v>773.33333333333337</v>
      </c>
      <c r="J7" s="61">
        <f>GFF!AV7</f>
        <v>21.466666666666669</v>
      </c>
      <c r="K7" s="61">
        <f>PUF!U7</f>
        <v>1833.3333333333333</v>
      </c>
      <c r="L7" s="61">
        <f>GFF!AW7</f>
        <v>6.2666666666666675</v>
      </c>
      <c r="M7" s="61">
        <f>PUF!V7</f>
        <v>850.33333333333337</v>
      </c>
      <c r="N7" s="61">
        <f>GFF!AX7</f>
        <v>27.466666666666669</v>
      </c>
      <c r="O7" s="61">
        <f>PUF!W7</f>
        <v>1183.3333333333333</v>
      </c>
      <c r="P7" s="61">
        <f>GFF!AY7</f>
        <v>11.466666666666667</v>
      </c>
      <c r="Q7" s="61">
        <f>PUF!X7</f>
        <v>845.33333333333337</v>
      </c>
      <c r="R7" s="13" t="str">
        <f>GFF!AZ7</f>
        <v>&lt; 6</v>
      </c>
      <c r="S7" s="13">
        <f>XAD!Y7</f>
        <v>1741.4</v>
      </c>
      <c r="T7" s="13" t="str">
        <f>GFF!BA7</f>
        <v>&lt; 8</v>
      </c>
      <c r="U7" s="13">
        <f>XAD!Z7</f>
        <v>1690.4</v>
      </c>
      <c r="V7" s="13" t="str">
        <f>GFF!BB7</f>
        <v>&lt; 7</v>
      </c>
      <c r="W7" s="13">
        <f>XAD!AA7</f>
        <v>1525.3999999999999</v>
      </c>
      <c r="X7" s="13" t="str">
        <f>GFF!BC7</f>
        <v>&lt; 7</v>
      </c>
      <c r="Y7" s="61">
        <f>XAD!AB7</f>
        <v>2008.4</v>
      </c>
      <c r="Z7" s="61">
        <f>GFF!BD7</f>
        <v>19.466666666666669</v>
      </c>
      <c r="AA7" s="61">
        <f>XAD!AC7</f>
        <v>7729.4</v>
      </c>
      <c r="AB7" s="61">
        <f>GFF!BE7</f>
        <v>23.466666666666669</v>
      </c>
      <c r="AC7" s="61">
        <f>XAD!AD7</f>
        <v>279865.39999999997</v>
      </c>
      <c r="AD7" s="61">
        <f>GFF!BF7</f>
        <v>19.466666666666669</v>
      </c>
      <c r="AE7" s="61">
        <f>XAD!AE7</f>
        <v>1585.4</v>
      </c>
      <c r="AF7" s="61">
        <f>GFF!BG7</f>
        <v>9.4666666666666668</v>
      </c>
      <c r="AG7" s="61">
        <f>XAD!AF7</f>
        <v>2353.4</v>
      </c>
      <c r="AH7" s="61">
        <f>GFF!BH7</f>
        <v>11.466666666666667</v>
      </c>
      <c r="AI7" s="61">
        <f>XAD!AG7</f>
        <v>2995.4</v>
      </c>
    </row>
    <row r="8" spans="1:35" ht="14.25">
      <c r="A8" s="21" t="s">
        <v>24</v>
      </c>
      <c r="B8" s="13" t="str">
        <f>GFF!AR8</f>
        <v>&lt; 3</v>
      </c>
      <c r="C8" s="61">
        <f>PUF!Q8</f>
        <v>33</v>
      </c>
      <c r="D8" s="61" t="str">
        <f>GFF!AS8</f>
        <v>&lt; 2</v>
      </c>
      <c r="E8" s="61">
        <f>PUF!R8</f>
        <v>14</v>
      </c>
      <c r="F8" s="61" t="str">
        <f>GFF!AT8</f>
        <v>&lt; 3</v>
      </c>
      <c r="G8" s="61">
        <f>PUF!S8</f>
        <v>6.6</v>
      </c>
      <c r="H8" s="61" t="str">
        <f>GFF!AU8</f>
        <v>&lt; 2</v>
      </c>
      <c r="I8" s="61">
        <f>PUF!T8</f>
        <v>23</v>
      </c>
      <c r="J8" s="61">
        <f>GFF!AV8</f>
        <v>30</v>
      </c>
      <c r="K8" s="61">
        <f>PUF!U8</f>
        <v>940</v>
      </c>
      <c r="L8" s="61">
        <f>GFF!AW8</f>
        <v>5.8</v>
      </c>
      <c r="M8" s="61">
        <f>PUF!V8</f>
        <v>345</v>
      </c>
      <c r="N8" s="61">
        <f>GFF!AX8</f>
        <v>17.2</v>
      </c>
      <c r="O8" s="61">
        <f>PUF!W8</f>
        <v>537</v>
      </c>
      <c r="P8" s="61">
        <f>GFF!AY8</f>
        <v>13.8</v>
      </c>
      <c r="Q8" s="61">
        <f>PUF!X8</f>
        <v>239</v>
      </c>
      <c r="R8" s="13" t="str">
        <f>GFF!AZ8</f>
        <v>&lt; 3</v>
      </c>
      <c r="S8" s="13">
        <f>XAD!Y8</f>
        <v>66</v>
      </c>
      <c r="T8" s="13" t="str">
        <f>GFF!BA8</f>
        <v>&lt; 4 / 6</v>
      </c>
      <c r="U8" s="13">
        <f>XAD!Z8</f>
        <v>255</v>
      </c>
      <c r="V8" s="13" t="str">
        <f>GFF!BB8</f>
        <v>&lt; 3 /5,4</v>
      </c>
      <c r="W8" s="13">
        <f>XAD!AA8</f>
        <v>414</v>
      </c>
      <c r="X8" s="13" t="str">
        <f>GFF!BC8</f>
        <v>&lt; 3 / 4,1</v>
      </c>
      <c r="Y8" s="13">
        <f>XAD!AB8</f>
        <v>99</v>
      </c>
      <c r="Z8" s="13">
        <f>GFF!BD8</f>
        <v>14.2</v>
      </c>
      <c r="AA8" s="13">
        <f>XAD!AC8</f>
        <v>513</v>
      </c>
      <c r="AB8" s="13">
        <f>GFF!BE8</f>
        <v>42</v>
      </c>
      <c r="AC8" s="13">
        <f>XAD!AD8</f>
        <v>99300</v>
      </c>
      <c r="AD8" s="13">
        <f>GFF!BF8</f>
        <v>8.6</v>
      </c>
      <c r="AE8" s="13">
        <f>XAD!AE8</f>
        <v>213</v>
      </c>
      <c r="AF8" s="13">
        <f>GFF!BG8</f>
        <v>13</v>
      </c>
      <c r="AG8" s="13">
        <f>XAD!AF8</f>
        <v>411</v>
      </c>
      <c r="AH8" s="13">
        <f>GFF!BH8</f>
        <v>11.2</v>
      </c>
      <c r="AI8" s="13">
        <f>XAD!AG8</f>
        <v>483</v>
      </c>
    </row>
    <row r="9" spans="1:35" ht="14.25">
      <c r="A9" s="21" t="s">
        <v>26</v>
      </c>
      <c r="B9" s="13" t="str">
        <f>GFF!AR9</f>
        <v>&lt; 2</v>
      </c>
      <c r="C9" s="61">
        <f>PUF!Q9</f>
        <v>5.4</v>
      </c>
      <c r="D9" s="61" t="str">
        <f>GFF!AS9</f>
        <v>&lt; 2</v>
      </c>
      <c r="E9" s="61">
        <f>PUF!R9</f>
        <v>3.7</v>
      </c>
      <c r="F9" s="61" t="str">
        <f>GFF!AT9</f>
        <v>&lt; 2</v>
      </c>
      <c r="G9" s="61">
        <f>PUF!S9</f>
        <v>4.7</v>
      </c>
      <c r="H9" s="61" t="str">
        <f>GFF!AU9</f>
        <v>&lt; 2</v>
      </c>
      <c r="I9" s="61">
        <f>PUF!T9</f>
        <v>7.4</v>
      </c>
      <c r="J9" s="61">
        <f>GFF!AV9</f>
        <v>10.6</v>
      </c>
      <c r="K9" s="61">
        <f>PUF!U9</f>
        <v>260</v>
      </c>
      <c r="L9" s="61" t="str">
        <f>GFF!AW9</f>
        <v>&lt; 2</v>
      </c>
      <c r="M9" s="61">
        <f>PUF!V9</f>
        <v>83</v>
      </c>
      <c r="N9" s="61" t="str">
        <f>GFF!AX9</f>
        <v>&lt; 2</v>
      </c>
      <c r="O9" s="61">
        <f>PUF!W9</f>
        <v>97</v>
      </c>
      <c r="P9" s="61" t="str">
        <f>GFF!AY9</f>
        <v>&lt; 2</v>
      </c>
      <c r="Q9" s="61">
        <f>PUF!X9</f>
        <v>61</v>
      </c>
      <c r="R9" s="13" t="str">
        <f>GFF!AZ9</f>
        <v>&lt; 2</v>
      </c>
      <c r="S9" s="13">
        <f>XAD!Y9</f>
        <v>201</v>
      </c>
      <c r="T9" s="13" t="str">
        <f>GFF!BA9</f>
        <v>&lt; 2</v>
      </c>
      <c r="U9" s="13">
        <f>XAD!Z9</f>
        <v>288</v>
      </c>
      <c r="V9" s="13" t="str">
        <f>GFF!BB9</f>
        <v>&lt; 2</v>
      </c>
      <c r="W9" s="13">
        <f>XAD!AA9</f>
        <v>177</v>
      </c>
      <c r="X9" s="13" t="str">
        <f>GFF!BC9</f>
        <v>&lt; 2</v>
      </c>
      <c r="Y9" s="13">
        <f>XAD!AB9</f>
        <v>162</v>
      </c>
      <c r="Z9" s="13">
        <f>GFF!BD9</f>
        <v>6.2</v>
      </c>
      <c r="AA9" s="13">
        <f>XAD!AC9</f>
        <v>270</v>
      </c>
      <c r="AB9" s="13">
        <f>GFF!BE9</f>
        <v>10.6</v>
      </c>
      <c r="AC9" s="13">
        <f>XAD!AD9</f>
        <v>1569</v>
      </c>
      <c r="AD9" s="13">
        <f>GFF!BF9</f>
        <v>5.8</v>
      </c>
      <c r="AE9" s="13">
        <f>XAD!AE9</f>
        <v>87</v>
      </c>
      <c r="AF9" s="13" t="str">
        <f>GFF!BG9</f>
        <v>&lt; 2</v>
      </c>
      <c r="AG9" s="13">
        <f>XAD!AF9</f>
        <v>117</v>
      </c>
      <c r="AH9" s="13">
        <f>GFF!BH9</f>
        <v>4.5999999999999996</v>
      </c>
      <c r="AI9" s="13">
        <f>XAD!AG9</f>
        <v>93</v>
      </c>
    </row>
    <row r="10" spans="1:35" ht="14.25">
      <c r="A10" s="21" t="s">
        <v>27</v>
      </c>
      <c r="B10" s="13" t="str">
        <f>GFF!AR10</f>
        <v>&lt; 3</v>
      </c>
      <c r="C10" s="61">
        <f>PUF!Q10</f>
        <v>15</v>
      </c>
      <c r="D10" s="61" t="str">
        <f>GFF!AS10</f>
        <v>&lt; 3</v>
      </c>
      <c r="E10" s="61">
        <f>PUF!R10</f>
        <v>26</v>
      </c>
      <c r="F10" s="61" t="str">
        <f>GFF!AT10</f>
        <v>&lt; 3</v>
      </c>
      <c r="G10" s="61">
        <f>PUF!S10</f>
        <v>18.7</v>
      </c>
      <c r="H10" s="61" t="str">
        <f>GFF!AU10</f>
        <v>&lt; 3</v>
      </c>
      <c r="I10" s="61">
        <f>PUF!T10</f>
        <v>36</v>
      </c>
      <c r="J10" s="61">
        <f>GFF!AV10</f>
        <v>28</v>
      </c>
      <c r="K10" s="61">
        <f>PUF!U10</f>
        <v>8450</v>
      </c>
      <c r="L10" s="61" t="str">
        <f>GFF!AW10</f>
        <v>&lt; 3</v>
      </c>
      <c r="M10" s="61">
        <f>PUF!V10</f>
        <v>698</v>
      </c>
      <c r="N10" s="61">
        <f>GFF!AX10</f>
        <v>22</v>
      </c>
      <c r="O10" s="61">
        <f>PUF!W10</f>
        <v>1060</v>
      </c>
      <c r="P10" s="61" t="str">
        <f>GFF!AY10</f>
        <v>&lt; 3</v>
      </c>
      <c r="Q10" s="61">
        <f>PUF!X10</f>
        <v>375</v>
      </c>
      <c r="R10" s="13" t="str">
        <f>GFF!AZ10</f>
        <v>&lt; 3</v>
      </c>
      <c r="S10" s="13">
        <f>XAD!Y10</f>
        <v>561</v>
      </c>
      <c r="T10" s="13" t="str">
        <f>GFF!BA10</f>
        <v>&lt; 3</v>
      </c>
      <c r="U10" s="13">
        <f>XAD!Z10</f>
        <v>864</v>
      </c>
      <c r="V10" s="13" t="str">
        <f>GFF!BB10</f>
        <v>&lt; 3</v>
      </c>
      <c r="W10" s="13">
        <f>XAD!AA10</f>
        <v>519</v>
      </c>
      <c r="X10" s="13" t="str">
        <f>GFF!BC10</f>
        <v>&lt; 3</v>
      </c>
      <c r="Y10" s="13">
        <f>XAD!AB10</f>
        <v>483</v>
      </c>
      <c r="Z10" s="13">
        <f>GFF!BD10</f>
        <v>13.8</v>
      </c>
      <c r="AA10" s="13">
        <f>XAD!AC10</f>
        <v>1053</v>
      </c>
      <c r="AB10" s="13">
        <f>GFF!BE10</f>
        <v>68</v>
      </c>
      <c r="AC10" s="13">
        <f>XAD!AD10</f>
        <v>17820</v>
      </c>
      <c r="AD10" s="13">
        <f>GFF!BF10</f>
        <v>15.6</v>
      </c>
      <c r="AE10" s="13">
        <f>XAD!AE10</f>
        <v>249</v>
      </c>
      <c r="AF10" s="13">
        <f>GFF!BG10</f>
        <v>9.4</v>
      </c>
      <c r="AG10" s="13">
        <f>XAD!AF10</f>
        <v>360</v>
      </c>
      <c r="AH10" s="13">
        <f>GFF!BH10</f>
        <v>7.8</v>
      </c>
      <c r="AI10" s="13">
        <f>XAD!AG10</f>
        <v>306</v>
      </c>
    </row>
    <row r="11" spans="1:35" ht="14.25">
      <c r="A11" s="21" t="s">
        <v>28</v>
      </c>
      <c r="B11" s="13" t="str">
        <f>GFF!AR11</f>
        <v>&lt; 6</v>
      </c>
      <c r="C11" s="61">
        <f>PUF!Q11</f>
        <v>65.933333333333337</v>
      </c>
      <c r="D11" s="61" t="str">
        <f>GFF!AS11</f>
        <v>&lt; 6</v>
      </c>
      <c r="E11" s="61">
        <f>PUF!R11</f>
        <v>33.933333333333337</v>
      </c>
      <c r="F11" s="61" t="str">
        <f>GFF!AT11</f>
        <v>&lt; 6</v>
      </c>
      <c r="G11" s="61">
        <f>PUF!S11</f>
        <v>59.933333333333337</v>
      </c>
      <c r="H11" s="61" t="str">
        <f>GFF!AU11</f>
        <v>&lt; 6</v>
      </c>
      <c r="I11" s="61">
        <f>PUF!T11</f>
        <v>75.933333333333337</v>
      </c>
      <c r="J11" s="61">
        <f>GFF!AV11</f>
        <v>136</v>
      </c>
      <c r="K11" s="61">
        <f>PUF!U11</f>
        <v>11891.933333333332</v>
      </c>
      <c r="L11" s="61">
        <f>GFF!AW11</f>
        <v>26</v>
      </c>
      <c r="M11" s="61">
        <f>PUF!V11</f>
        <v>388.93333333333334</v>
      </c>
      <c r="N11" s="61">
        <f>GFF!AX11</f>
        <v>106</v>
      </c>
      <c r="O11" s="61">
        <f>PUF!W11</f>
        <v>921.93333333333328</v>
      </c>
      <c r="P11" s="61">
        <f>GFF!AY11</f>
        <v>30</v>
      </c>
      <c r="Q11" s="61">
        <f>PUF!X11</f>
        <v>416.93333333333334</v>
      </c>
      <c r="R11" s="13" t="str">
        <f>GFF!AZ11</f>
        <v>&lt; 6</v>
      </c>
      <c r="S11" s="13">
        <f>XAD!Y11</f>
        <v>861</v>
      </c>
      <c r="T11" s="13" t="str">
        <f>GFF!BA11</f>
        <v>&lt; 6</v>
      </c>
      <c r="U11" s="13">
        <f>XAD!Z11</f>
        <v>1263</v>
      </c>
      <c r="V11" s="13" t="str">
        <f>GFF!BB11</f>
        <v>&lt; 6</v>
      </c>
      <c r="W11" s="13">
        <f>XAD!AA11</f>
        <v>906</v>
      </c>
      <c r="X11" s="13" t="str">
        <f>GFF!BC11</f>
        <v>&lt; 6</v>
      </c>
      <c r="Y11" s="13">
        <f>XAD!AB11</f>
        <v>795</v>
      </c>
      <c r="Z11" s="13">
        <f>GFF!BD11</f>
        <v>42</v>
      </c>
      <c r="AA11" s="13">
        <f>XAD!AC11</f>
        <v>2271</v>
      </c>
      <c r="AB11" s="13">
        <f>GFF!BE11</f>
        <v>4500</v>
      </c>
      <c r="AC11" s="13">
        <f>XAD!AD11</f>
        <v>126288</v>
      </c>
      <c r="AD11" s="13">
        <f>GFF!BF11</f>
        <v>72</v>
      </c>
      <c r="AE11" s="13">
        <f>XAD!AE11</f>
        <v>1911</v>
      </c>
      <c r="AF11" s="13">
        <f>GFF!BG11</f>
        <v>24</v>
      </c>
      <c r="AG11" s="13">
        <f>XAD!AF11</f>
        <v>555</v>
      </c>
      <c r="AH11" s="13">
        <f>GFF!BH11</f>
        <v>28</v>
      </c>
      <c r="AI11" s="13">
        <f>XAD!AG11</f>
        <v>675</v>
      </c>
    </row>
    <row r="12" spans="1:35" ht="14.25">
      <c r="A12" s="21" t="s">
        <v>29</v>
      </c>
      <c r="B12" s="13" t="str">
        <f>GFF!AR12</f>
        <v>&lt; 1</v>
      </c>
      <c r="C12" s="13">
        <f>PUF!Q12</f>
        <v>6.5</v>
      </c>
      <c r="D12" s="13" t="str">
        <f>GFF!AS12</f>
        <v>&lt; 1</v>
      </c>
      <c r="E12" s="13">
        <f>PUF!R12</f>
        <v>1.5</v>
      </c>
      <c r="F12" s="13" t="str">
        <f>GFF!AT12</f>
        <v>&lt; 1</v>
      </c>
      <c r="G12" s="13">
        <f>PUF!S12</f>
        <v>4.8</v>
      </c>
      <c r="H12" s="13" t="str">
        <f>GFF!AU12</f>
        <v>&lt; 1</v>
      </c>
      <c r="I12" s="13">
        <f>PUF!T12</f>
        <v>4</v>
      </c>
      <c r="J12" s="13">
        <f>GFF!AV12</f>
        <v>5.6</v>
      </c>
      <c r="K12" s="13">
        <f>PUF!U12</f>
        <v>1010</v>
      </c>
      <c r="L12" s="13" t="str">
        <f>GFF!AW12</f>
        <v>&lt; 2</v>
      </c>
      <c r="M12" s="13">
        <f>PUF!V12</f>
        <v>48</v>
      </c>
      <c r="N12" s="13" t="str">
        <f>GFF!AX12</f>
        <v>&lt; 2</v>
      </c>
      <c r="O12" s="13">
        <f>PUF!W12</f>
        <v>105</v>
      </c>
      <c r="P12" s="13" t="str">
        <f>GFF!AY12</f>
        <v>&lt; 1</v>
      </c>
      <c r="Q12" s="13">
        <f>PUF!X12</f>
        <v>48</v>
      </c>
      <c r="R12" s="13" t="str">
        <f>GFF!AZ12</f>
        <v>&lt; 1</v>
      </c>
      <c r="S12" s="13">
        <f>XAD!Y12</f>
        <v>51</v>
      </c>
      <c r="T12" s="13" t="str">
        <f>GFF!BA12</f>
        <v>&lt; 1</v>
      </c>
      <c r="U12" s="13">
        <f>XAD!Z12</f>
        <v>285</v>
      </c>
      <c r="V12" s="13" t="str">
        <f>GFF!BB12</f>
        <v>&lt; 1</v>
      </c>
      <c r="W12" s="13">
        <f>XAD!AA12</f>
        <v>48</v>
      </c>
      <c r="X12" s="13" t="str">
        <f>GFF!BC12</f>
        <v>&lt; 1</v>
      </c>
      <c r="Y12" s="13">
        <f>XAD!AB12</f>
        <v>21.6</v>
      </c>
      <c r="Z12" s="13" t="str">
        <f>GFF!BD12</f>
        <v>&lt; 1</v>
      </c>
      <c r="AA12" s="13">
        <f>XAD!AC12</f>
        <v>132</v>
      </c>
      <c r="AB12" s="13">
        <f>GFF!BE12</f>
        <v>280</v>
      </c>
      <c r="AC12" s="13">
        <f>XAD!AD12</f>
        <v>10530</v>
      </c>
      <c r="AD12" s="13">
        <f>GFF!BF12</f>
        <v>3</v>
      </c>
      <c r="AE12" s="13">
        <f>XAD!AE12</f>
        <v>51</v>
      </c>
      <c r="AF12" s="13" t="str">
        <f>GFF!BG12</f>
        <v>&lt; 1</v>
      </c>
      <c r="AG12" s="13">
        <f>XAD!AF12</f>
        <v>18.299999999999997</v>
      </c>
      <c r="AH12" s="13" t="str">
        <f>GFF!BH12</f>
        <v>&lt; 1</v>
      </c>
      <c r="AI12" s="13">
        <f>XAD!AG12</f>
        <v>59.099999999999994</v>
      </c>
    </row>
    <row r="13" spans="1:35" ht="14.25">
      <c r="A13" s="21" t="s">
        <v>30</v>
      </c>
      <c r="B13" s="13" t="str">
        <f>GFF!AR13</f>
        <v>&lt; 2</v>
      </c>
      <c r="C13" s="13">
        <f>PUF!Q13</f>
        <v>82</v>
      </c>
      <c r="D13" s="13" t="str">
        <f>GFF!AS13</f>
        <v>&lt; 2</v>
      </c>
      <c r="E13" s="13">
        <f>PUF!R13</f>
        <v>34</v>
      </c>
      <c r="F13" s="13">
        <f>GFF!AT13</f>
        <v>15.2</v>
      </c>
      <c r="G13" s="13">
        <f>PUF!S13</f>
        <v>17</v>
      </c>
      <c r="H13" s="13" t="str">
        <f>GFF!AU13</f>
        <v>&lt; 2</v>
      </c>
      <c r="I13" s="13">
        <f>PUF!T13</f>
        <v>22</v>
      </c>
      <c r="J13" s="13">
        <f>GFF!AV13</f>
        <v>1432</v>
      </c>
      <c r="K13" s="13">
        <f>PUF!U13</f>
        <v>8180</v>
      </c>
      <c r="L13" s="13">
        <f>GFF!AW13</f>
        <v>90</v>
      </c>
      <c r="M13" s="13">
        <f>PUF!V13</f>
        <v>863</v>
      </c>
      <c r="N13" s="13">
        <f>GFF!AX13</f>
        <v>422</v>
      </c>
      <c r="O13" s="13">
        <f>PUF!W13</f>
        <v>322</v>
      </c>
      <c r="P13" s="13">
        <f>GFF!AY13</f>
        <v>76</v>
      </c>
      <c r="Q13" s="13">
        <f>PUF!X13</f>
        <v>340</v>
      </c>
      <c r="R13" s="13" t="str">
        <f>GFF!AZ13</f>
        <v>&lt; 2</v>
      </c>
      <c r="S13" s="13">
        <f>XAD!Y13</f>
        <v>108</v>
      </c>
      <c r="T13" s="13" t="str">
        <f>GFF!BA13</f>
        <v>&lt; 2</v>
      </c>
      <c r="U13" s="13">
        <f>XAD!Z13</f>
        <v>153</v>
      </c>
      <c r="V13" s="13" t="str">
        <f>GFF!BB13</f>
        <v>&lt; 2</v>
      </c>
      <c r="W13" s="13">
        <f>XAD!AA13</f>
        <v>120</v>
      </c>
      <c r="X13" s="13">
        <f>GFF!BC13</f>
        <v>152</v>
      </c>
      <c r="Y13" s="13">
        <f>XAD!AB13</f>
        <v>327</v>
      </c>
      <c r="Z13" s="13">
        <f>GFF!BD13</f>
        <v>28</v>
      </c>
      <c r="AA13" s="13">
        <f>XAD!AC13</f>
        <v>705</v>
      </c>
      <c r="AB13" s="13">
        <f>GFF!BE13</f>
        <v>27200</v>
      </c>
      <c r="AC13" s="13">
        <f>XAD!AD13</f>
        <v>4590</v>
      </c>
      <c r="AD13" s="13">
        <f>GFF!BF13</f>
        <v>3660</v>
      </c>
      <c r="AE13" s="13">
        <f>XAD!AE13</f>
        <v>21870</v>
      </c>
      <c r="AF13" s="13">
        <f>GFF!BG13</f>
        <v>42</v>
      </c>
      <c r="AG13" s="13">
        <f>XAD!AF13</f>
        <v>744</v>
      </c>
      <c r="AH13" s="13">
        <f>GFF!BH13</f>
        <v>50</v>
      </c>
      <c r="AI13" s="13">
        <f>XAD!AG13</f>
        <v>3207</v>
      </c>
    </row>
    <row r="14" spans="1:35" ht="14.25">
      <c r="A14" s="21" t="s">
        <v>31</v>
      </c>
      <c r="B14" s="13" t="str">
        <f>GFF!AR14</f>
        <v>&lt; 2</v>
      </c>
      <c r="C14" s="13">
        <f>PUF!Q14</f>
        <v>133</v>
      </c>
      <c r="D14" s="13" t="str">
        <f>GFF!AS14</f>
        <v>&lt; 2</v>
      </c>
      <c r="E14" s="13">
        <f>PUF!R14</f>
        <v>52</v>
      </c>
      <c r="F14" s="13">
        <f>GFF!AT14</f>
        <v>19.8</v>
      </c>
      <c r="G14" s="13">
        <f>PUF!S14</f>
        <v>16</v>
      </c>
      <c r="H14" s="13">
        <f>GFF!AU14</f>
        <v>6.4</v>
      </c>
      <c r="I14" s="13">
        <f>PUF!T14</f>
        <v>40</v>
      </c>
      <c r="J14" s="13">
        <f>GFF!AV14</f>
        <v>2280</v>
      </c>
      <c r="K14" s="13">
        <f>PUF!U14</f>
        <v>11700</v>
      </c>
      <c r="L14" s="13">
        <f>GFF!AW14</f>
        <v>148</v>
      </c>
      <c r="M14" s="13">
        <f>PUF!V14</f>
        <v>1560</v>
      </c>
      <c r="N14" s="13">
        <f>GFF!AX14</f>
        <v>310</v>
      </c>
      <c r="O14" s="13">
        <f>PUF!W14</f>
        <v>234</v>
      </c>
      <c r="P14" s="13">
        <f>GFF!AY14</f>
        <v>60</v>
      </c>
      <c r="Q14" s="13">
        <f>PUF!X14</f>
        <v>143</v>
      </c>
      <c r="R14" s="13" t="str">
        <f>GFF!AZ14</f>
        <v>&lt; 3</v>
      </c>
      <c r="S14" s="13">
        <f>XAD!Y14</f>
        <v>45</v>
      </c>
      <c r="T14" s="13" t="str">
        <f>GFF!BA14</f>
        <v>&lt; 2</v>
      </c>
      <c r="U14" s="13">
        <f>XAD!Z14</f>
        <v>72</v>
      </c>
      <c r="V14" s="13" t="str">
        <f>GFF!BB14</f>
        <v>&lt; 2</v>
      </c>
      <c r="W14" s="13">
        <f>XAD!AA14</f>
        <v>51</v>
      </c>
      <c r="X14" s="13">
        <f>GFF!BC14</f>
        <v>146</v>
      </c>
      <c r="Y14" s="13">
        <f>XAD!AB14</f>
        <v>210</v>
      </c>
      <c r="Z14" s="13">
        <f>GFF!BD14</f>
        <v>9.6</v>
      </c>
      <c r="AA14" s="13">
        <f>XAD!AC14</f>
        <v>432</v>
      </c>
      <c r="AB14" s="13">
        <f>GFF!BE14</f>
        <v>28600</v>
      </c>
      <c r="AC14" s="13">
        <f>XAD!AD14</f>
        <v>3840</v>
      </c>
      <c r="AD14" s="13">
        <f>GFF!BF14</f>
        <v>2360</v>
      </c>
      <c r="AE14" s="13">
        <f>XAD!AE14</f>
        <v>14130</v>
      </c>
      <c r="AF14" s="13">
        <f>GFF!BG14</f>
        <v>24</v>
      </c>
      <c r="AG14" s="13">
        <f>XAD!AF14</f>
        <v>435</v>
      </c>
      <c r="AH14" s="13">
        <f>GFF!BH14</f>
        <v>20</v>
      </c>
      <c r="AI14" s="13">
        <f>XAD!AG14</f>
        <v>1905</v>
      </c>
    </row>
    <row r="15" spans="1:35" ht="14.25">
      <c r="A15" s="21" t="s">
        <v>32</v>
      </c>
      <c r="B15" s="13" t="str">
        <f>GFF!AR15</f>
        <v>&lt; 1</v>
      </c>
      <c r="C15" s="13">
        <f>PUF!Q15</f>
        <v>1.5</v>
      </c>
      <c r="D15" s="13" t="str">
        <f>GFF!AS15</f>
        <v>&lt; 1</v>
      </c>
      <c r="E15" s="13" t="str">
        <f>PUF!R15</f>
        <v>&lt; 1</v>
      </c>
      <c r="F15" s="13" t="str">
        <f>GFF!AT15</f>
        <v>&lt; 1</v>
      </c>
      <c r="G15" s="13" t="str">
        <f>PUF!S15</f>
        <v>&lt; 1</v>
      </c>
      <c r="H15" s="13" t="str">
        <f>GFF!AU15</f>
        <v>&lt; 1</v>
      </c>
      <c r="I15" s="13" t="str">
        <f>PUF!T15</f>
        <v>&lt; 1</v>
      </c>
      <c r="J15" s="13">
        <f>GFF!AV15</f>
        <v>362</v>
      </c>
      <c r="K15" s="13">
        <f>PUF!U15</f>
        <v>21</v>
      </c>
      <c r="L15" s="13">
        <f>GFF!AW15</f>
        <v>54</v>
      </c>
      <c r="M15" s="13">
        <f>PUF!V15</f>
        <v>11</v>
      </c>
      <c r="N15" s="13">
        <f>GFF!AX15</f>
        <v>8.4</v>
      </c>
      <c r="O15" s="13" t="str">
        <f>PUF!W15</f>
        <v>&lt; 1</v>
      </c>
      <c r="P15" s="13">
        <f>GFF!AY15</f>
        <v>15.8</v>
      </c>
      <c r="Q15" s="13" t="str">
        <f>PUF!X15</f>
        <v>&lt; 1</v>
      </c>
      <c r="R15" s="13" t="str">
        <f>GFF!AZ15</f>
        <v>&lt; 1</v>
      </c>
      <c r="S15" s="13" t="str">
        <f>XAD!Y15</f>
        <v>&lt; 1</v>
      </c>
      <c r="T15" s="13" t="str">
        <f>GFF!BA15</f>
        <v>&lt; 1</v>
      </c>
      <c r="U15" s="13" t="str">
        <f>XAD!Z15</f>
        <v>&lt; 1</v>
      </c>
      <c r="V15" s="13" t="str">
        <f>GFF!BB15</f>
        <v>&lt; 1</v>
      </c>
      <c r="W15" s="13">
        <f>XAD!AA15</f>
        <v>8.6999999999999993</v>
      </c>
      <c r="X15" s="13">
        <f>GFF!BC15</f>
        <v>84</v>
      </c>
      <c r="Y15" s="13">
        <f>XAD!AB15</f>
        <v>12</v>
      </c>
      <c r="Z15" s="13">
        <f>GFF!BD15</f>
        <v>130</v>
      </c>
      <c r="AA15" s="13">
        <f>XAD!AC15</f>
        <v>25.5</v>
      </c>
      <c r="AB15" s="13">
        <f>GFF!BE15</f>
        <v>4360</v>
      </c>
      <c r="AC15" s="13">
        <f>XAD!AD15</f>
        <v>9.8999999999999986</v>
      </c>
      <c r="AD15" s="13">
        <f>GFF!BF15</f>
        <v>392</v>
      </c>
      <c r="AE15" s="13">
        <f>XAD!AE15</f>
        <v>36</v>
      </c>
      <c r="AF15" s="13">
        <f>GFF!BG15</f>
        <v>14.8</v>
      </c>
      <c r="AG15" s="13">
        <f>XAD!AF15</f>
        <v>12.600000000000001</v>
      </c>
      <c r="AH15" s="13">
        <f>GFF!BH15</f>
        <v>7.8</v>
      </c>
      <c r="AI15" s="13">
        <f>XAD!AG15</f>
        <v>36</v>
      </c>
    </row>
    <row r="16" spans="1:35" ht="14.25">
      <c r="A16" s="21" t="s">
        <v>33</v>
      </c>
      <c r="B16" s="13" t="str">
        <f>GFF!AR16</f>
        <v>&lt; 2</v>
      </c>
      <c r="C16" s="13">
        <f>PUF!Q16</f>
        <v>6.9</v>
      </c>
      <c r="D16" s="13" t="str">
        <f>GFF!AS16</f>
        <v>&lt; 2</v>
      </c>
      <c r="E16" s="13">
        <f>PUF!R16</f>
        <v>9.5</v>
      </c>
      <c r="F16" s="13" t="str">
        <f>GFF!AT16</f>
        <v>&lt; 1</v>
      </c>
      <c r="G16" s="13">
        <f>PUF!S16</f>
        <v>1.8</v>
      </c>
      <c r="H16" s="13" t="str">
        <f>GFF!AU16</f>
        <v>&lt; 1</v>
      </c>
      <c r="I16" s="13">
        <f>PUF!T16</f>
        <v>1.9</v>
      </c>
      <c r="J16" s="13">
        <f>GFF!AV16</f>
        <v>284</v>
      </c>
      <c r="K16" s="13">
        <f>PUF!U16</f>
        <v>26</v>
      </c>
      <c r="L16" s="13">
        <f>GFF!AW16</f>
        <v>104</v>
      </c>
      <c r="M16" s="13">
        <f>PUF!V16</f>
        <v>17</v>
      </c>
      <c r="N16" s="13">
        <f>GFF!AX16</f>
        <v>19.600000000000001</v>
      </c>
      <c r="O16" s="13" t="str">
        <f>PUF!W16</f>
        <v>&lt; 1</v>
      </c>
      <c r="P16" s="13">
        <f>GFF!AY16</f>
        <v>36</v>
      </c>
      <c r="Q16" s="13">
        <f>PUF!X16</f>
        <v>2.8</v>
      </c>
      <c r="R16" s="13" t="str">
        <f>GFF!AZ16</f>
        <v>&lt; 1</v>
      </c>
      <c r="S16" s="13">
        <f>XAD!Y16</f>
        <v>8.6999999999999993</v>
      </c>
      <c r="T16" s="13" t="str">
        <f>GFF!BA16</f>
        <v>&lt; 1</v>
      </c>
      <c r="U16" s="13">
        <f>XAD!Z16</f>
        <v>10.8</v>
      </c>
      <c r="V16" s="13" t="str">
        <f>GFF!BB16</f>
        <v>&lt; 1</v>
      </c>
      <c r="W16" s="13">
        <f>XAD!AA16</f>
        <v>36</v>
      </c>
      <c r="X16" s="13">
        <f>GFF!BC16</f>
        <v>254</v>
      </c>
      <c r="Y16" s="13">
        <f>XAD!AB16</f>
        <v>54</v>
      </c>
      <c r="Z16" s="13">
        <f>GFF!BD16</f>
        <v>358</v>
      </c>
      <c r="AA16" s="13">
        <f>XAD!AC16</f>
        <v>123</v>
      </c>
      <c r="AB16" s="13">
        <f>GFF!BE16</f>
        <v>5400</v>
      </c>
      <c r="AC16" s="13">
        <f>XAD!AD16</f>
        <v>18.899999999999999</v>
      </c>
      <c r="AD16" s="13">
        <f>GFF!BF16</f>
        <v>800</v>
      </c>
      <c r="AE16" s="13">
        <f>XAD!AE16</f>
        <v>78</v>
      </c>
      <c r="AF16" s="13">
        <f>GFF!BG16</f>
        <v>104</v>
      </c>
      <c r="AG16" s="13">
        <f>XAD!AF16</f>
        <v>42</v>
      </c>
      <c r="AH16" s="13">
        <f>GFF!BH16</f>
        <v>170</v>
      </c>
      <c r="AI16" s="13">
        <f>XAD!AG16</f>
        <v>84</v>
      </c>
    </row>
    <row r="17" spans="1:35" ht="14.25">
      <c r="A17" s="21" t="s">
        <v>34</v>
      </c>
      <c r="B17" s="13" t="str">
        <f>GFF!AR17</f>
        <v>&lt; 1</v>
      </c>
      <c r="C17" s="13" t="str">
        <f>PUF!Q17</f>
        <v>&lt; 1</v>
      </c>
      <c r="D17" s="13" t="str">
        <f>GFF!AS17</f>
        <v>&lt; 2</v>
      </c>
      <c r="E17" s="13" t="str">
        <f>PUF!R17</f>
        <v>&lt; 1</v>
      </c>
      <c r="F17" s="13" t="str">
        <f>GFF!AT17</f>
        <v>&lt; 1</v>
      </c>
      <c r="G17" s="13" t="str">
        <f>PUF!S17</f>
        <v>&lt; 1</v>
      </c>
      <c r="H17" s="13" t="str">
        <f>GFF!AU17</f>
        <v>&lt; 1</v>
      </c>
      <c r="I17" s="13" t="str">
        <f>PUF!T17</f>
        <v>&lt; 1</v>
      </c>
      <c r="J17" s="13">
        <f>GFF!AV17</f>
        <v>114</v>
      </c>
      <c r="K17" s="13" t="str">
        <f>PUF!U17</f>
        <v>&lt; 1</v>
      </c>
      <c r="L17" s="13">
        <f>GFF!AW17</f>
        <v>38</v>
      </c>
      <c r="M17" s="13" t="str">
        <f>PUF!V17</f>
        <v>&lt; 1</v>
      </c>
      <c r="N17" s="13" t="str">
        <f>GFF!AX17</f>
        <v>&lt; 2</v>
      </c>
      <c r="O17" s="13" t="str">
        <f>PUF!W17</f>
        <v>&lt; 1</v>
      </c>
      <c r="P17" s="13">
        <f>GFF!AY17</f>
        <v>24</v>
      </c>
      <c r="Q17" s="13" t="str">
        <f>PUF!X17</f>
        <v>&lt; 1</v>
      </c>
      <c r="R17" s="13" t="str">
        <f>GFF!AZ17</f>
        <v>&lt; 1</v>
      </c>
      <c r="S17" s="13">
        <f>XAD!Y17</f>
        <v>5.6999999999999993</v>
      </c>
      <c r="T17" s="13" t="str">
        <f>GFF!BA17</f>
        <v>&lt; 1</v>
      </c>
      <c r="U17" s="13">
        <f>XAD!Z17</f>
        <v>20.399999999999999</v>
      </c>
      <c r="V17" s="13" t="str">
        <f>GFF!BB17</f>
        <v>&lt; 1</v>
      </c>
      <c r="W17" s="13">
        <f>XAD!AA17</f>
        <v>8.3999999999999986</v>
      </c>
      <c r="X17" s="13">
        <f>GFF!BC17</f>
        <v>36</v>
      </c>
      <c r="Y17" s="13">
        <f>XAD!AB17</f>
        <v>6.8999999999999995</v>
      </c>
      <c r="Z17" s="13">
        <f>GFF!BD17</f>
        <v>144</v>
      </c>
      <c r="AA17" s="13">
        <f>XAD!AC17</f>
        <v>9.6000000000000014</v>
      </c>
      <c r="AB17" s="13">
        <f>GFF!BE17</f>
        <v>6760</v>
      </c>
      <c r="AC17" s="13">
        <f>XAD!AD17</f>
        <v>6.8999999999999995</v>
      </c>
      <c r="AD17" s="13">
        <f>GFF!BF17</f>
        <v>386</v>
      </c>
      <c r="AE17" s="13" t="str">
        <f>XAD!AE17</f>
        <v>&lt; 1</v>
      </c>
      <c r="AF17" s="13">
        <f>GFF!BG17</f>
        <v>32</v>
      </c>
      <c r="AG17" s="13" t="str">
        <f>XAD!AF17</f>
        <v>&lt; 1</v>
      </c>
      <c r="AH17" s="13">
        <f>GFF!BH17</f>
        <v>246</v>
      </c>
      <c r="AI17" s="13" t="str">
        <f>XAD!AG17</f>
        <v>&lt; 1</v>
      </c>
    </row>
    <row r="18" spans="1:35" ht="14.25">
      <c r="A18" s="21" t="s">
        <v>35</v>
      </c>
      <c r="B18" s="13" t="str">
        <f>GFF!AR18</f>
        <v>&lt; 1</v>
      </c>
      <c r="C18" s="13" t="str">
        <f>PUF!Q18</f>
        <v>&lt; 1</v>
      </c>
      <c r="D18" s="13" t="str">
        <f>GFF!AS18</f>
        <v>&lt; 1</v>
      </c>
      <c r="E18" s="13" t="str">
        <f>PUF!R18</f>
        <v>&lt; 1</v>
      </c>
      <c r="F18" s="13" t="str">
        <f>GFF!AT18</f>
        <v>&lt; 1</v>
      </c>
      <c r="G18" s="13" t="str">
        <f>PUF!S18</f>
        <v>&lt; 1</v>
      </c>
      <c r="H18" s="13" t="str">
        <f>GFF!AU18</f>
        <v>&lt; 1</v>
      </c>
      <c r="I18" s="13" t="str">
        <f>PUF!T18</f>
        <v>&lt; 1</v>
      </c>
      <c r="J18" s="13">
        <f>GFF!AV18</f>
        <v>68</v>
      </c>
      <c r="K18" s="13" t="str">
        <f>PUF!U18</f>
        <v>&lt; 1</v>
      </c>
      <c r="L18" s="13">
        <f>GFF!AW18</f>
        <v>24</v>
      </c>
      <c r="M18" s="13" t="str">
        <f>PUF!V18</f>
        <v>&lt; 1</v>
      </c>
      <c r="N18" s="13" t="str">
        <f>GFF!AX18</f>
        <v>&lt; 1</v>
      </c>
      <c r="O18" s="13" t="str">
        <f>PUF!W18</f>
        <v>&lt; 1</v>
      </c>
      <c r="P18" s="13">
        <f>GFF!AY18</f>
        <v>9.4</v>
      </c>
      <c r="Q18" s="13" t="str">
        <f>PUF!X18</f>
        <v>&lt; 1</v>
      </c>
      <c r="R18" s="13" t="str">
        <f>GFF!AZ18</f>
        <v>&lt; 1</v>
      </c>
      <c r="S18" s="13" t="str">
        <f>XAD!Y18</f>
        <v>&lt; 1</v>
      </c>
      <c r="T18" s="13" t="str">
        <f>GFF!BA18</f>
        <v>&lt; 1</v>
      </c>
      <c r="U18" s="13">
        <f>XAD!Z18</f>
        <v>12</v>
      </c>
      <c r="V18" s="13" t="str">
        <f>GFF!BB18</f>
        <v>&lt; 1</v>
      </c>
      <c r="W18" s="13" t="str">
        <f>XAD!AA18</f>
        <v>&lt; 1</v>
      </c>
      <c r="X18" s="13">
        <f>GFF!BC18</f>
        <v>11.4</v>
      </c>
      <c r="Y18" s="13" t="str">
        <f>XAD!AB18</f>
        <v>&lt; 1</v>
      </c>
      <c r="Z18" s="13">
        <f>GFF!BD18</f>
        <v>18</v>
      </c>
      <c r="AA18" s="13" t="str">
        <f>XAD!AC18</f>
        <v>&lt; 2</v>
      </c>
      <c r="AB18" s="13">
        <f>GFF!BE18</f>
        <v>2920</v>
      </c>
      <c r="AC18" s="13">
        <f>XAD!AD18</f>
        <v>5.0999999999999996</v>
      </c>
      <c r="AD18" s="13">
        <f>GFF!BF18</f>
        <v>122</v>
      </c>
      <c r="AE18" s="13" t="str">
        <f>XAD!AE18</f>
        <v>&lt; 1</v>
      </c>
      <c r="AF18" s="13">
        <f>GFF!BG18</f>
        <v>7.8</v>
      </c>
      <c r="AG18" s="13" t="str">
        <f>XAD!AF18</f>
        <v>&lt; 1</v>
      </c>
      <c r="AH18" s="13">
        <f>GFF!BH18</f>
        <v>50</v>
      </c>
      <c r="AI18" s="13" t="str">
        <f>XAD!AG18</f>
        <v>&lt; 1</v>
      </c>
    </row>
    <row r="19" spans="1:35" ht="14.25">
      <c r="A19" s="21" t="s">
        <v>36</v>
      </c>
      <c r="B19" s="13" t="str">
        <f>GFF!AR19</f>
        <v>&lt; 1</v>
      </c>
      <c r="C19" s="13" t="str">
        <f>PUF!Q19</f>
        <v>&lt; 1</v>
      </c>
      <c r="D19" s="13" t="str">
        <f>GFF!AS19</f>
        <v>&lt; 1</v>
      </c>
      <c r="E19" s="13" t="str">
        <f>PUF!R19</f>
        <v>&lt; 1</v>
      </c>
      <c r="F19" s="13" t="str">
        <f>GFF!AT19</f>
        <v>&lt; 1</v>
      </c>
      <c r="G19" s="13" t="str">
        <f>PUF!S19</f>
        <v>&lt; 1</v>
      </c>
      <c r="H19" s="13" t="str">
        <f>GFF!AU19</f>
        <v>&lt; 1</v>
      </c>
      <c r="I19" s="13" t="str">
        <f>PUF!T19</f>
        <v>&lt; 1</v>
      </c>
      <c r="J19" s="13">
        <f>GFF!AV19</f>
        <v>48</v>
      </c>
      <c r="K19" s="13" t="str">
        <f>PUF!U19</f>
        <v>&lt; 1</v>
      </c>
      <c r="L19" s="13">
        <f>GFF!AW19</f>
        <v>4.8</v>
      </c>
      <c r="M19" s="13" t="str">
        <f>PUF!V19</f>
        <v>&lt; 1</v>
      </c>
      <c r="N19" s="13" t="str">
        <f>GFF!AX19</f>
        <v>&lt; 1</v>
      </c>
      <c r="O19" s="13" t="str">
        <f>PUF!W19</f>
        <v>&lt; 1</v>
      </c>
      <c r="P19" s="13">
        <f>GFF!AY19</f>
        <v>9.8000000000000007</v>
      </c>
      <c r="Q19" s="13" t="str">
        <f>PUF!X19</f>
        <v>&lt; 1</v>
      </c>
      <c r="R19" s="13" t="str">
        <f>GFF!AZ19</f>
        <v>&lt; 1</v>
      </c>
      <c r="S19" s="13" t="str">
        <f>XAD!Y19</f>
        <v>&lt; 1</v>
      </c>
      <c r="T19" s="13" t="str">
        <f>GFF!BA19</f>
        <v>&lt; 1</v>
      </c>
      <c r="U19" s="13" t="str">
        <f>XAD!Z19</f>
        <v>&lt; 1</v>
      </c>
      <c r="V19" s="13" t="str">
        <f>GFF!BB19</f>
        <v>&lt; 1</v>
      </c>
      <c r="W19" s="13" t="str">
        <f>XAD!AA19</f>
        <v>&lt; 1</v>
      </c>
      <c r="X19" s="13" t="str">
        <f>GFF!BC19</f>
        <v>&lt; 1</v>
      </c>
      <c r="Y19" s="13" t="str">
        <f>XAD!AB19</f>
        <v>&lt; 1</v>
      </c>
      <c r="Z19" s="13" t="str">
        <f>GFF!BD19</f>
        <v>&lt; 1</v>
      </c>
      <c r="AA19" s="13" t="str">
        <f>XAD!AC19</f>
        <v>&lt;1</v>
      </c>
      <c r="AB19" s="13">
        <f>GFF!BE19</f>
        <v>2600</v>
      </c>
      <c r="AC19" s="13" t="str">
        <f>XAD!AD19</f>
        <v>&lt; 1</v>
      </c>
      <c r="AD19" s="13">
        <f>GFF!BF19</f>
        <v>7.8</v>
      </c>
      <c r="AE19" s="13" t="str">
        <f>XAD!AE19</f>
        <v>&lt; 1</v>
      </c>
      <c r="AF19" s="13" t="str">
        <f>GFF!BG19</f>
        <v>&lt; 1</v>
      </c>
      <c r="AG19" s="13" t="str">
        <f>XAD!AF19</f>
        <v>&lt; 1</v>
      </c>
      <c r="AH19" s="13">
        <f>GFF!BH19</f>
        <v>3.6</v>
      </c>
      <c r="AI19" s="13" t="str">
        <f>XAD!AG19</f>
        <v>&lt; 1</v>
      </c>
    </row>
    <row r="20" spans="1:35" ht="14.25">
      <c r="A20" s="21" t="s">
        <v>37</v>
      </c>
      <c r="B20" s="13" t="str">
        <f>GFF!AR20</f>
        <v>&lt; 1</v>
      </c>
      <c r="C20" s="13" t="str">
        <f>PUF!Q20</f>
        <v>&lt; 1</v>
      </c>
      <c r="D20" s="13" t="str">
        <f>GFF!AS20</f>
        <v>&lt; 1</v>
      </c>
      <c r="E20" s="13" t="str">
        <f>PUF!R20</f>
        <v>&lt; 1</v>
      </c>
      <c r="F20" s="13" t="str">
        <f>GFF!AT20</f>
        <v>&lt; 1</v>
      </c>
      <c r="G20" s="13" t="str">
        <f>PUF!S20</f>
        <v>&lt; 1</v>
      </c>
      <c r="H20" s="13" t="str">
        <f>GFF!AU20</f>
        <v>&lt; 1</v>
      </c>
      <c r="I20" s="13" t="str">
        <f>PUF!T20</f>
        <v>&lt; 1</v>
      </c>
      <c r="J20" s="13">
        <f>GFF!AV20</f>
        <v>106</v>
      </c>
      <c r="K20" s="13" t="str">
        <f>PUF!U20</f>
        <v>&lt; 1</v>
      </c>
      <c r="L20" s="13">
        <f>GFF!AW20</f>
        <v>30</v>
      </c>
      <c r="M20" s="13" t="str">
        <f>PUF!V20</f>
        <v>&lt; 1</v>
      </c>
      <c r="N20" s="13" t="str">
        <f>GFF!AX20</f>
        <v>&lt; 1</v>
      </c>
      <c r="O20" s="13" t="str">
        <f>PUF!W20</f>
        <v>&lt; 1</v>
      </c>
      <c r="P20" s="13">
        <f>GFF!AY20</f>
        <v>18.2</v>
      </c>
      <c r="Q20" s="13" t="str">
        <f>PUF!X20</f>
        <v>&lt; 1</v>
      </c>
      <c r="R20" s="13" t="str">
        <f>GFF!AZ20</f>
        <v>&lt; 1</v>
      </c>
      <c r="S20" s="13" t="str">
        <f>XAD!Y20</f>
        <v>&lt; 1</v>
      </c>
      <c r="T20" s="13" t="str">
        <f>GFF!BA20</f>
        <v>&lt; 1</v>
      </c>
      <c r="U20" s="13" t="str">
        <f>XAD!Z20</f>
        <v>&lt; 1</v>
      </c>
      <c r="V20" s="13" t="str">
        <f>GFF!BB20</f>
        <v>&lt; 1</v>
      </c>
      <c r="W20" s="13" t="str">
        <f>XAD!AA20</f>
        <v>&lt; 1</v>
      </c>
      <c r="X20" s="13">
        <f>GFF!BC20</f>
        <v>2.6</v>
      </c>
      <c r="Y20" s="13" t="str">
        <f>XAD!AB20</f>
        <v>&lt; 1</v>
      </c>
      <c r="Z20" s="13">
        <f>GFF!BD20</f>
        <v>4.5999999999999996</v>
      </c>
      <c r="AA20" s="13" t="str">
        <f>XAD!AC20</f>
        <v>&lt;1</v>
      </c>
      <c r="AB20" s="13">
        <f>GFF!BE20</f>
        <v>3380</v>
      </c>
      <c r="AC20" s="13" t="str">
        <f>XAD!AD20</f>
        <v>&lt; 1</v>
      </c>
      <c r="AD20" s="13">
        <f>GFF!BF20</f>
        <v>34</v>
      </c>
      <c r="AE20" s="13" t="str">
        <f>XAD!AE20</f>
        <v>&lt; 1</v>
      </c>
      <c r="AF20" s="13" t="str">
        <f>GFF!BG20</f>
        <v>&lt; 1</v>
      </c>
      <c r="AG20" s="13" t="str">
        <f>XAD!AF20</f>
        <v>&lt; 1</v>
      </c>
      <c r="AH20" s="13">
        <f>GFF!BH20</f>
        <v>32</v>
      </c>
      <c r="AI20" s="13" t="str">
        <f>XAD!AG20</f>
        <v>&lt; 1</v>
      </c>
    </row>
    <row r="21" spans="1:35" ht="14.25">
      <c r="A21" s="21" t="s">
        <v>38</v>
      </c>
      <c r="B21" s="13" t="str">
        <f>GFF!AR21</f>
        <v>&lt; 1</v>
      </c>
      <c r="C21" s="13" t="str">
        <f>PUF!Q21</f>
        <v>&lt; 1</v>
      </c>
      <c r="D21" s="13" t="str">
        <f>GFF!AS21</f>
        <v>&lt; 2</v>
      </c>
      <c r="E21" s="13" t="str">
        <f>PUF!R21</f>
        <v>&lt; 1</v>
      </c>
      <c r="F21" s="13" t="str">
        <f>GFF!AT21</f>
        <v>&lt; 1</v>
      </c>
      <c r="G21" s="13" t="str">
        <f>PUF!S21</f>
        <v>&lt; 1</v>
      </c>
      <c r="H21" s="13" t="str">
        <f>GFF!AU21</f>
        <v>&lt; 1</v>
      </c>
      <c r="I21" s="13" t="str">
        <f>PUF!T21</f>
        <v>&lt; 1</v>
      </c>
      <c r="J21" s="13">
        <f>GFF!AV21</f>
        <v>204</v>
      </c>
      <c r="K21" s="13" t="str">
        <f>PUF!U21</f>
        <v>&lt; 1</v>
      </c>
      <c r="L21" s="13">
        <f>GFF!AW21</f>
        <v>38</v>
      </c>
      <c r="M21" s="13" t="str">
        <f>PUF!V21</f>
        <v>&lt; 1</v>
      </c>
      <c r="N21" s="13" t="str">
        <f>GFF!AX21</f>
        <v>&lt; 1</v>
      </c>
      <c r="O21" s="13" t="str">
        <f>PUF!W21</f>
        <v>&lt; 1</v>
      </c>
      <c r="P21" s="13">
        <f>GFF!AY21</f>
        <v>26</v>
      </c>
      <c r="Q21" s="13" t="str">
        <f>PUF!X21</f>
        <v>&lt; 1</v>
      </c>
      <c r="R21" s="13" t="str">
        <f>GFF!AZ21</f>
        <v>&lt; 1</v>
      </c>
      <c r="S21" s="13" t="str">
        <f>XAD!Y21</f>
        <v>&lt; 1</v>
      </c>
      <c r="T21" s="13" t="str">
        <f>GFF!BA21</f>
        <v>&lt; 1</v>
      </c>
      <c r="U21" s="13" t="str">
        <f>XAD!Z21</f>
        <v>&lt; 1</v>
      </c>
      <c r="V21" s="13" t="str">
        <f>GFF!BB21</f>
        <v>&lt; 1</v>
      </c>
      <c r="W21" s="13" t="str">
        <f>XAD!AA21</f>
        <v>&lt; 1</v>
      </c>
      <c r="X21" s="13" t="str">
        <f>GFF!BC21</f>
        <v>&lt; 1</v>
      </c>
      <c r="Y21" s="13" t="str">
        <f>XAD!AB21</f>
        <v>&lt; 1</v>
      </c>
      <c r="Z21" s="13">
        <f>GFF!BD21</f>
        <v>2.8</v>
      </c>
      <c r="AA21" s="13" t="str">
        <f>XAD!AC21</f>
        <v>&lt; 1</v>
      </c>
      <c r="AB21" s="13">
        <f>GFF!BE21</f>
        <v>2380</v>
      </c>
      <c r="AC21" s="13" t="str">
        <f>XAD!AD21</f>
        <v>&lt; 1</v>
      </c>
      <c r="AD21" s="13">
        <f>GFF!BF21</f>
        <v>16.399999999999999</v>
      </c>
      <c r="AE21" s="13" t="str">
        <f>XAD!AE21</f>
        <v>&lt; 1</v>
      </c>
      <c r="AF21" s="13" t="str">
        <f>GFF!BG21</f>
        <v>&lt; 1</v>
      </c>
      <c r="AG21" s="13" t="str">
        <f>XAD!AF21</f>
        <v>&lt; 1</v>
      </c>
      <c r="AH21" s="13">
        <f>GFF!BH21</f>
        <v>13.6</v>
      </c>
      <c r="AI21" s="13" t="str">
        <f>XAD!AG21</f>
        <v>&lt; 1</v>
      </c>
    </row>
    <row r="22" spans="1:35" ht="14.25">
      <c r="A22" s="21" t="s">
        <v>238</v>
      </c>
      <c r="B22" s="13" t="str">
        <f>GFF!AR22</f>
        <v>&lt; 1</v>
      </c>
      <c r="C22" s="13" t="str">
        <f>PUF!Q22</f>
        <v>&lt; 1</v>
      </c>
      <c r="D22" s="13" t="str">
        <f>GFF!AS22</f>
        <v>&lt; 1</v>
      </c>
      <c r="E22" s="13" t="str">
        <f>PUF!R22</f>
        <v>&lt; 1</v>
      </c>
      <c r="F22" s="13" t="str">
        <f>GFF!AT22</f>
        <v>&lt; 1</v>
      </c>
      <c r="G22" s="13" t="str">
        <f>PUF!S22</f>
        <v>&lt; 1</v>
      </c>
      <c r="H22" s="13" t="str">
        <f>GFF!AU22</f>
        <v>&lt; 1</v>
      </c>
      <c r="I22" s="13" t="str">
        <f>PUF!T22</f>
        <v>&lt; 1</v>
      </c>
      <c r="J22" s="13">
        <f>GFF!AV22</f>
        <v>4</v>
      </c>
      <c r="K22" s="13" t="str">
        <f>PUF!U22</f>
        <v>&lt; 1</v>
      </c>
      <c r="L22" s="13" t="str">
        <f>GFF!AW22</f>
        <v>&lt; 1</v>
      </c>
      <c r="M22" s="13" t="str">
        <f>PUF!V22</f>
        <v>&lt; 1</v>
      </c>
      <c r="N22" s="13" t="str">
        <f>GFF!AX22</f>
        <v>&lt; 1</v>
      </c>
      <c r="O22" s="13" t="str">
        <f>PUF!W22</f>
        <v>&lt; 1</v>
      </c>
      <c r="P22" s="13" t="str">
        <f>GFF!AY22</f>
        <v>&lt; 1</v>
      </c>
      <c r="Q22" s="13" t="str">
        <f>PUF!X22</f>
        <v>&lt; 1</v>
      </c>
      <c r="R22" s="13" t="str">
        <f>GFF!AZ22</f>
        <v>&lt; 1</v>
      </c>
      <c r="S22" s="13" t="str">
        <f>XAD!Y22</f>
        <v>&lt; 1</v>
      </c>
      <c r="T22" s="13" t="str">
        <f>GFF!BA22</f>
        <v>&lt; 1</v>
      </c>
      <c r="U22" s="13" t="str">
        <f>XAD!Z22</f>
        <v>&lt; 1</v>
      </c>
      <c r="V22" s="13" t="str">
        <f>GFF!BB22</f>
        <v>&lt; 1</v>
      </c>
      <c r="W22" s="13" t="str">
        <f>XAD!AA22</f>
        <v>&lt; 1</v>
      </c>
      <c r="X22" s="13" t="str">
        <f>GFF!BC22</f>
        <v>&lt; 1</v>
      </c>
      <c r="Y22" s="13" t="str">
        <f>XAD!AB22</f>
        <v>&lt; 1</v>
      </c>
      <c r="Z22" s="13" t="str">
        <f>GFF!BD22</f>
        <v>&lt; 1</v>
      </c>
      <c r="AA22" s="13" t="str">
        <f>XAD!AC22</f>
        <v>&lt; 1</v>
      </c>
      <c r="AB22" s="13">
        <f>GFF!BE22</f>
        <v>470</v>
      </c>
      <c r="AC22" s="13" t="str">
        <f>XAD!AD22</f>
        <v>&lt; 1</v>
      </c>
      <c r="AD22" s="13">
        <f>GFF!BF22</f>
        <v>11.4</v>
      </c>
      <c r="AE22" s="13" t="str">
        <f>XAD!AE22</f>
        <v>&lt; 1</v>
      </c>
      <c r="AF22" s="13" t="str">
        <f>GFF!BG22</f>
        <v>&lt; 1</v>
      </c>
      <c r="AG22" s="13" t="str">
        <f>XAD!AF22</f>
        <v>&lt; 1</v>
      </c>
      <c r="AH22" s="13">
        <f>GFF!BH22</f>
        <v>6.2</v>
      </c>
      <c r="AI22" s="13" t="str">
        <f>XAD!AG22</f>
        <v>&lt; 1</v>
      </c>
    </row>
    <row r="23" spans="1:35" ht="14.25">
      <c r="A23" s="21" t="s">
        <v>264</v>
      </c>
      <c r="B23" s="61">
        <f>SUM(B7:B22)</f>
        <v>0</v>
      </c>
      <c r="C23" s="61">
        <f t="shared" ref="C23:AI23" si="0">SUM(C7:C22)</f>
        <v>555.56666666666672</v>
      </c>
      <c r="D23" s="61">
        <f t="shared" si="0"/>
        <v>0</v>
      </c>
      <c r="E23" s="61">
        <f t="shared" si="0"/>
        <v>514.9666666666667</v>
      </c>
      <c r="F23" s="61">
        <f t="shared" si="0"/>
        <v>48.466666666666669</v>
      </c>
      <c r="G23" s="61">
        <f t="shared" si="0"/>
        <v>287.86666666666667</v>
      </c>
      <c r="H23" s="61">
        <f t="shared" si="0"/>
        <v>13.266666666666666</v>
      </c>
      <c r="I23" s="61">
        <f t="shared" si="0"/>
        <v>983.56666666666672</v>
      </c>
      <c r="J23" s="61">
        <f t="shared" si="0"/>
        <v>5133.666666666667</v>
      </c>
      <c r="K23" s="61">
        <f t="shared" si="0"/>
        <v>44312.266666666663</v>
      </c>
      <c r="L23" s="61">
        <f t="shared" si="0"/>
        <v>568.86666666666667</v>
      </c>
      <c r="M23" s="61">
        <f t="shared" si="0"/>
        <v>4864.2666666666664</v>
      </c>
      <c r="N23" s="61">
        <f t="shared" si="0"/>
        <v>932.66666666666674</v>
      </c>
      <c r="O23" s="61">
        <f t="shared" si="0"/>
        <v>4460.2666666666664</v>
      </c>
      <c r="P23" s="61">
        <f t="shared" si="0"/>
        <v>330.46666666666664</v>
      </c>
      <c r="Q23" s="61">
        <f t="shared" si="0"/>
        <v>2471.0666666666671</v>
      </c>
      <c r="R23" s="61">
        <f t="shared" si="0"/>
        <v>0</v>
      </c>
      <c r="S23" s="61">
        <f t="shared" si="0"/>
        <v>3648.7999999999997</v>
      </c>
      <c r="T23" s="61">
        <f t="shared" si="0"/>
        <v>0</v>
      </c>
      <c r="U23" s="61">
        <f t="shared" si="0"/>
        <v>4913.5999999999995</v>
      </c>
      <c r="V23" s="61">
        <f t="shared" si="0"/>
        <v>0</v>
      </c>
      <c r="W23" s="61">
        <f t="shared" si="0"/>
        <v>3813.4999999999995</v>
      </c>
      <c r="X23" s="61">
        <f t="shared" si="0"/>
        <v>686</v>
      </c>
      <c r="Y23" s="61">
        <f t="shared" si="0"/>
        <v>4178.8999999999996</v>
      </c>
      <c r="Z23" s="61">
        <f t="shared" si="0"/>
        <v>790.66666666666663</v>
      </c>
      <c r="AA23" s="61">
        <f t="shared" si="0"/>
        <v>13263.5</v>
      </c>
      <c r="AB23" s="61">
        <f t="shared" si="0"/>
        <v>88994.066666666666</v>
      </c>
      <c r="AC23" s="61">
        <f t="shared" si="0"/>
        <v>543843.19999999995</v>
      </c>
      <c r="AD23" s="61">
        <f t="shared" si="0"/>
        <v>7914.0666666666666</v>
      </c>
      <c r="AE23" s="61">
        <f t="shared" si="0"/>
        <v>40210.400000000001</v>
      </c>
      <c r="AF23" s="61">
        <f t="shared" si="0"/>
        <v>280.4666666666667</v>
      </c>
      <c r="AG23" s="61">
        <f t="shared" si="0"/>
        <v>5048.3000000000011</v>
      </c>
      <c r="AH23" s="61">
        <f t="shared" si="0"/>
        <v>662.26666666666677</v>
      </c>
      <c r="AI23" s="61">
        <f t="shared" si="0"/>
        <v>9843.5</v>
      </c>
    </row>
    <row r="24" spans="1:35" ht="14.25">
      <c r="A24" s="59" t="s">
        <v>274</v>
      </c>
      <c r="B24" s="62">
        <f>B23+C23</f>
        <v>555.56666666666672</v>
      </c>
      <c r="D24" s="62">
        <f>D23+E23</f>
        <v>514.9666666666667</v>
      </c>
      <c r="F24" s="62">
        <f>F23+G23</f>
        <v>336.33333333333337</v>
      </c>
      <c r="H24" s="62">
        <f>H23+I23</f>
        <v>996.83333333333337</v>
      </c>
      <c r="J24" s="62">
        <f>J23+K23</f>
        <v>49445.933333333327</v>
      </c>
      <c r="L24" s="62">
        <f>L23+M23</f>
        <v>5433.1333333333332</v>
      </c>
      <c r="N24" s="62">
        <f>N23+O23</f>
        <v>5392.9333333333334</v>
      </c>
      <c r="P24" s="62">
        <f>P23+Q23</f>
        <v>2801.5333333333338</v>
      </c>
      <c r="R24" s="62">
        <f>R23+S23</f>
        <v>3648.7999999999997</v>
      </c>
      <c r="T24" s="62">
        <f>T23+U23</f>
        <v>4913.5999999999995</v>
      </c>
      <c r="V24" s="62">
        <f>V23+W23</f>
        <v>3813.4999999999995</v>
      </c>
      <c r="X24" s="62">
        <f>X23+Y23</f>
        <v>4864.8999999999996</v>
      </c>
      <c r="Z24" s="62">
        <f>Z23+AA23</f>
        <v>14054.166666666666</v>
      </c>
      <c r="AB24" s="62">
        <f>AB23+AC23</f>
        <v>632837.2666666666</v>
      </c>
      <c r="AD24" s="62">
        <f>AD23+AE23</f>
        <v>48124.466666666667</v>
      </c>
      <c r="AF24" s="62">
        <f>AF23+AG23</f>
        <v>5328.7666666666682</v>
      </c>
      <c r="AH24" s="62">
        <f>AH23+AI23</f>
        <v>10505.766666666666</v>
      </c>
    </row>
    <row r="26" spans="1:35">
      <c r="A26" s="17" t="s">
        <v>17</v>
      </c>
    </row>
    <row r="27" spans="1:35" ht="14.25">
      <c r="A27" s="24" t="s">
        <v>0</v>
      </c>
    </row>
    <row r="28" spans="1:35" ht="14.25">
      <c r="A28" s="24" t="s">
        <v>1</v>
      </c>
    </row>
    <row r="29" spans="1:35" ht="14.25">
      <c r="A29" s="24" t="s">
        <v>2</v>
      </c>
    </row>
    <row r="30" spans="1:35" ht="14.25">
      <c r="A30" s="24" t="s">
        <v>3</v>
      </c>
    </row>
    <row r="31" spans="1:35" ht="14.25">
      <c r="A31" s="24" t="s">
        <v>4</v>
      </c>
    </row>
    <row r="32" spans="1:35" ht="14.25">
      <c r="A32" s="24" t="s">
        <v>5</v>
      </c>
    </row>
    <row r="33" spans="1:1" ht="14.25">
      <c r="A33" s="55" t="s">
        <v>6</v>
      </c>
    </row>
    <row r="34" spans="1:1" ht="14.25">
      <c r="A34" s="55"/>
    </row>
    <row r="35" spans="1:1" ht="14.25">
      <c r="A35" s="24" t="s">
        <v>7</v>
      </c>
    </row>
    <row r="36" spans="1:1" ht="14.25">
      <c r="A36" s="24" t="s">
        <v>8</v>
      </c>
    </row>
    <row r="37" spans="1:1" ht="14.25">
      <c r="A37" s="24" t="s">
        <v>9</v>
      </c>
    </row>
    <row r="38" spans="1:1" ht="14.25">
      <c r="A38" s="24" t="s">
        <v>10</v>
      </c>
    </row>
    <row r="39" spans="1:1" ht="14.25">
      <c r="A39" s="24" t="s">
        <v>11</v>
      </c>
    </row>
    <row r="40" spans="1:1" ht="14.25">
      <c r="A40" s="24" t="s">
        <v>12</v>
      </c>
    </row>
    <row r="41" spans="1:1" ht="14.25">
      <c r="A41" s="24" t="s">
        <v>13</v>
      </c>
    </row>
    <row r="42" spans="1:1" ht="14.25">
      <c r="A42" s="24" t="s">
        <v>14</v>
      </c>
    </row>
    <row r="43" spans="1:1" ht="14.25">
      <c r="A43" s="24" t="s">
        <v>15</v>
      </c>
    </row>
    <row r="44" spans="1:1" ht="14.25">
      <c r="A44" s="24" t="s">
        <v>16</v>
      </c>
    </row>
    <row r="45" spans="1:1" ht="14.25">
      <c r="A45" s="92" t="s">
        <v>352</v>
      </c>
    </row>
    <row r="49" spans="1:2">
      <c r="A49" s="94" t="s">
        <v>351</v>
      </c>
    </row>
    <row r="50" spans="1:2">
      <c r="A50" s="33"/>
    </row>
    <row r="51" spans="1:2">
      <c r="A51" s="33"/>
    </row>
    <row r="52" spans="1:2" ht="14.25">
      <c r="A52" s="21" t="s">
        <v>25</v>
      </c>
      <c r="B52" s="60" t="e">
        <f>B7/B1</f>
        <v>#VALUE!</v>
      </c>
    </row>
    <row r="53" spans="1:2" ht="14.25">
      <c r="A53" s="21" t="s">
        <v>24</v>
      </c>
    </row>
    <row r="54" spans="1:2" ht="14.25">
      <c r="A54" s="21" t="s">
        <v>26</v>
      </c>
    </row>
    <row r="55" spans="1:2" ht="14.25">
      <c r="A55" s="21" t="s">
        <v>27</v>
      </c>
    </row>
    <row r="56" spans="1:2" ht="14.25">
      <c r="A56" s="21" t="s">
        <v>28</v>
      </c>
    </row>
    <row r="57" spans="1:2" ht="14.25">
      <c r="A57" s="21" t="s">
        <v>29</v>
      </c>
    </row>
    <row r="58" spans="1:2" ht="14.25">
      <c r="A58" s="21" t="s">
        <v>30</v>
      </c>
    </row>
    <row r="59" spans="1:2" ht="14.25">
      <c r="A59" s="21" t="s">
        <v>31</v>
      </c>
    </row>
    <row r="60" spans="1:2" ht="14.25">
      <c r="A60" s="21" t="s">
        <v>32</v>
      </c>
    </row>
    <row r="61" spans="1:2" ht="14.25">
      <c r="A61" s="21" t="s">
        <v>33</v>
      </c>
    </row>
    <row r="62" spans="1:2" ht="14.25">
      <c r="A62" s="21" t="s">
        <v>34</v>
      </c>
    </row>
    <row r="63" spans="1:2" ht="14.25">
      <c r="A63" s="21" t="s">
        <v>35</v>
      </c>
    </row>
    <row r="64" spans="1:2" ht="14.25">
      <c r="A64" s="21" t="s">
        <v>36</v>
      </c>
    </row>
    <row r="65" spans="1:1" ht="14.25">
      <c r="A65" s="21" t="s">
        <v>37</v>
      </c>
    </row>
    <row r="66" spans="1:1" ht="14.25">
      <c r="A66" s="21" t="s">
        <v>38</v>
      </c>
    </row>
    <row r="67" spans="1:1" ht="14.25">
      <c r="A67" s="21" t="s">
        <v>238</v>
      </c>
    </row>
    <row r="68" spans="1:1" ht="14.25">
      <c r="A68" s="21" t="s">
        <v>264</v>
      </c>
    </row>
    <row r="69" spans="1:1" ht="14.25">
      <c r="A69" s="59" t="s">
        <v>274</v>
      </c>
    </row>
    <row r="71" spans="1:1">
      <c r="A71" s="17" t="s">
        <v>17</v>
      </c>
    </row>
    <row r="72" spans="1:1" ht="14.25">
      <c r="A72" s="24" t="s">
        <v>0</v>
      </c>
    </row>
    <row r="73" spans="1:1" ht="14.25">
      <c r="A73" s="24" t="s">
        <v>1</v>
      </c>
    </row>
    <row r="74" spans="1:1" ht="14.25">
      <c r="A74" s="24" t="s">
        <v>2</v>
      </c>
    </row>
    <row r="75" spans="1:1" ht="14.25">
      <c r="A75" s="24" t="s">
        <v>3</v>
      </c>
    </row>
    <row r="76" spans="1:1" ht="14.25">
      <c r="A76" s="24" t="s">
        <v>4</v>
      </c>
    </row>
    <row r="77" spans="1:1" ht="14.25">
      <c r="A77" s="24" t="s">
        <v>5</v>
      </c>
    </row>
    <row r="78" spans="1:1" ht="14.25">
      <c r="A78" s="55" t="s">
        <v>6</v>
      </c>
    </row>
    <row r="79" spans="1:1" ht="14.25">
      <c r="A79" s="55"/>
    </row>
    <row r="80" spans="1:1" ht="14.25">
      <c r="A80" s="24" t="s">
        <v>7</v>
      </c>
    </row>
    <row r="81" spans="1:2" ht="14.25">
      <c r="A81" s="24" t="s">
        <v>8</v>
      </c>
    </row>
    <row r="82" spans="1:2" ht="14.25">
      <c r="A82" s="24" t="s">
        <v>9</v>
      </c>
    </row>
    <row r="83" spans="1:2" ht="14.25">
      <c r="A83" s="24" t="s">
        <v>10</v>
      </c>
    </row>
    <row r="84" spans="1:2" ht="14.25">
      <c r="A84" s="24" t="s">
        <v>11</v>
      </c>
    </row>
    <row r="85" spans="1:2" ht="14.25">
      <c r="A85" s="24" t="s">
        <v>12</v>
      </c>
    </row>
    <row r="86" spans="1:2" ht="14.25">
      <c r="A86" s="24" t="s">
        <v>13</v>
      </c>
    </row>
    <row r="87" spans="1:2" ht="14.25">
      <c r="A87" s="24" t="s">
        <v>14</v>
      </c>
    </row>
    <row r="88" spans="1:2" ht="14.25">
      <c r="A88" s="24" t="s">
        <v>15</v>
      </c>
    </row>
    <row r="89" spans="1:2" ht="14.25">
      <c r="A89" s="24" t="s">
        <v>16</v>
      </c>
    </row>
    <row r="90" spans="1:2" ht="14.25">
      <c r="A90" s="92" t="s">
        <v>352</v>
      </c>
    </row>
    <row r="93" spans="1:2" ht="15">
      <c r="A93" s="95" t="s">
        <v>353</v>
      </c>
    </row>
    <row r="94" spans="1:2" ht="14.25">
      <c r="A94" s="21" t="s">
        <v>25</v>
      </c>
      <c r="B94" s="60" t="e">
        <f>B52*B2</f>
        <v>#VALUE!</v>
      </c>
    </row>
    <row r="95" spans="1:2" ht="14.25">
      <c r="A95" s="21" t="s">
        <v>24</v>
      </c>
    </row>
    <row r="96" spans="1:2" ht="14.25">
      <c r="A96" s="21" t="s">
        <v>26</v>
      </c>
    </row>
    <row r="97" spans="1:1" ht="14.25">
      <c r="A97" s="21" t="s">
        <v>27</v>
      </c>
    </row>
    <row r="98" spans="1:1" ht="14.25">
      <c r="A98" s="21" t="s">
        <v>28</v>
      </c>
    </row>
    <row r="99" spans="1:1" ht="14.25">
      <c r="A99" s="21" t="s">
        <v>29</v>
      </c>
    </row>
    <row r="100" spans="1:1" ht="14.25">
      <c r="A100" s="21" t="s">
        <v>30</v>
      </c>
    </row>
    <row r="101" spans="1:1" ht="14.25">
      <c r="A101" s="21" t="s">
        <v>31</v>
      </c>
    </row>
    <row r="102" spans="1:1" ht="14.25">
      <c r="A102" s="21" t="s">
        <v>32</v>
      </c>
    </row>
    <row r="103" spans="1:1" ht="14.25">
      <c r="A103" s="21" t="s">
        <v>33</v>
      </c>
    </row>
    <row r="104" spans="1:1" ht="14.25">
      <c r="A104" s="21" t="s">
        <v>34</v>
      </c>
    </row>
    <row r="105" spans="1:1" ht="14.25">
      <c r="A105" s="21" t="s">
        <v>35</v>
      </c>
    </row>
    <row r="106" spans="1:1" ht="14.25">
      <c r="A106" s="21" t="s">
        <v>36</v>
      </c>
    </row>
    <row r="107" spans="1:1" ht="14.25">
      <c r="A107" s="21" t="s">
        <v>37</v>
      </c>
    </row>
    <row r="108" spans="1:1" ht="14.25">
      <c r="A108" s="21" t="s">
        <v>38</v>
      </c>
    </row>
    <row r="109" spans="1:1" ht="14.25">
      <c r="A109" s="21" t="s">
        <v>238</v>
      </c>
    </row>
    <row r="110" spans="1:1" ht="14.25">
      <c r="A110" s="21" t="s">
        <v>264</v>
      </c>
    </row>
    <row r="111" spans="1:1" ht="14.25">
      <c r="A111" s="59" t="s">
        <v>274</v>
      </c>
    </row>
    <row r="113" spans="1:1">
      <c r="A113" s="17" t="s">
        <v>17</v>
      </c>
    </row>
    <row r="114" spans="1:1" ht="14.25">
      <c r="A114" s="24" t="s">
        <v>0</v>
      </c>
    </row>
    <row r="115" spans="1:1" ht="14.25">
      <c r="A115" s="24" t="s">
        <v>1</v>
      </c>
    </row>
    <row r="116" spans="1:1" ht="14.25">
      <c r="A116" s="24" t="s">
        <v>2</v>
      </c>
    </row>
    <row r="117" spans="1:1" ht="14.25">
      <c r="A117" s="24" t="s">
        <v>3</v>
      </c>
    </row>
    <row r="118" spans="1:1" ht="14.25">
      <c r="A118" s="24" t="s">
        <v>4</v>
      </c>
    </row>
    <row r="119" spans="1:1" ht="14.25">
      <c r="A119" s="24" t="s">
        <v>5</v>
      </c>
    </row>
    <row r="120" spans="1:1" ht="14.25">
      <c r="A120" s="55" t="s">
        <v>6</v>
      </c>
    </row>
    <row r="121" spans="1:1" ht="14.25">
      <c r="A121" s="55"/>
    </row>
    <row r="122" spans="1:1" ht="14.25">
      <c r="A122" s="24" t="s">
        <v>7</v>
      </c>
    </row>
    <row r="123" spans="1:1" ht="14.25">
      <c r="A123" s="24" t="s">
        <v>8</v>
      </c>
    </row>
    <row r="124" spans="1:1" ht="14.25">
      <c r="A124" s="24" t="s">
        <v>9</v>
      </c>
    </row>
    <row r="125" spans="1:1" ht="14.25">
      <c r="A125" s="24" t="s">
        <v>10</v>
      </c>
    </row>
    <row r="126" spans="1:1" ht="14.25">
      <c r="A126" s="24" t="s">
        <v>11</v>
      </c>
    </row>
    <row r="127" spans="1:1" ht="14.25">
      <c r="A127" s="24" t="s">
        <v>12</v>
      </c>
    </row>
    <row r="128" spans="1:1" ht="14.25">
      <c r="A128" s="24" t="s">
        <v>13</v>
      </c>
    </row>
    <row r="129" spans="1:1" ht="14.25">
      <c r="A129" s="24" t="s">
        <v>14</v>
      </c>
    </row>
    <row r="130" spans="1:1" ht="14.25">
      <c r="A130" s="24" t="s">
        <v>15</v>
      </c>
    </row>
    <row r="131" spans="1:1" ht="14.25">
      <c r="A131" s="24" t="s">
        <v>16</v>
      </c>
    </row>
    <row r="132" spans="1:1" ht="14.25">
      <c r="A132" s="92" t="s">
        <v>352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DB23"/>
  <sheetViews>
    <sheetView workbookViewId="0">
      <selection activeCell="E32" sqref="E32"/>
    </sheetView>
  </sheetViews>
  <sheetFormatPr defaultRowHeight="12.75"/>
  <cols>
    <col min="1" max="1" width="26" customWidth="1"/>
    <col min="2" max="3" width="11" bestFit="1" customWidth="1"/>
    <col min="4" max="11" width="12" bestFit="1" customWidth="1"/>
  </cols>
  <sheetData>
    <row r="1" spans="1:106" s="2" customFormat="1">
      <c r="A1" s="17" t="s">
        <v>18</v>
      </c>
      <c r="B1" s="14" t="s">
        <v>21</v>
      </c>
      <c r="C1" s="9" t="s">
        <v>21</v>
      </c>
      <c r="D1" s="14" t="s">
        <v>21</v>
      </c>
      <c r="E1" s="9" t="s">
        <v>21</v>
      </c>
      <c r="F1" s="9" t="s">
        <v>21</v>
      </c>
      <c r="G1" s="9" t="s">
        <v>21</v>
      </c>
      <c r="H1" s="9" t="s">
        <v>21</v>
      </c>
      <c r="I1" s="9" t="s">
        <v>21</v>
      </c>
      <c r="J1" s="9" t="s">
        <v>21</v>
      </c>
      <c r="K1" s="9" t="s">
        <v>21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</row>
    <row r="2" spans="1:106" s="2" customFormat="1" ht="25.5">
      <c r="A2" s="19" t="s">
        <v>22</v>
      </c>
      <c r="B2" s="14" t="s">
        <v>52</v>
      </c>
      <c r="C2" s="14" t="s">
        <v>56</v>
      </c>
      <c r="D2" s="14" t="s">
        <v>84</v>
      </c>
      <c r="E2" s="14" t="s">
        <v>87</v>
      </c>
      <c r="F2" s="14" t="s">
        <v>91</v>
      </c>
      <c r="G2" s="14" t="s">
        <v>95</v>
      </c>
      <c r="H2" s="14" t="s">
        <v>98</v>
      </c>
      <c r="I2" s="14" t="s">
        <v>102</v>
      </c>
      <c r="J2" s="14" t="s">
        <v>106</v>
      </c>
      <c r="K2" s="14" t="s">
        <v>110</v>
      </c>
      <c r="L2" s="20"/>
      <c r="M2" s="100"/>
      <c r="N2" s="101" t="s">
        <v>52</v>
      </c>
      <c r="O2" s="101" t="s">
        <v>56</v>
      </c>
      <c r="P2" s="101" t="s">
        <v>84</v>
      </c>
      <c r="Q2" s="101" t="s">
        <v>87</v>
      </c>
      <c r="R2" s="101" t="s">
        <v>91</v>
      </c>
      <c r="S2" s="101" t="s">
        <v>95</v>
      </c>
      <c r="T2" s="101" t="s">
        <v>98</v>
      </c>
      <c r="U2" s="101" t="s">
        <v>102</v>
      </c>
      <c r="V2" s="101" t="s">
        <v>106</v>
      </c>
      <c r="W2" s="101" t="s">
        <v>110</v>
      </c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</row>
    <row r="3" spans="1:106" s="2" customFormat="1">
      <c r="A3" s="17" t="s">
        <v>19</v>
      </c>
      <c r="B3" s="9" t="s">
        <v>51</v>
      </c>
      <c r="C3" s="9" t="s">
        <v>55</v>
      </c>
      <c r="D3" s="9" t="s">
        <v>83</v>
      </c>
      <c r="E3" s="9" t="s">
        <v>88</v>
      </c>
      <c r="F3" s="9" t="s">
        <v>92</v>
      </c>
      <c r="G3" s="9" t="s">
        <v>96</v>
      </c>
      <c r="H3" s="9" t="s">
        <v>99</v>
      </c>
      <c r="I3" s="9" t="s">
        <v>103</v>
      </c>
      <c r="J3" s="9" t="s">
        <v>107</v>
      </c>
      <c r="K3" s="9" t="s">
        <v>111</v>
      </c>
      <c r="L3" s="1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</row>
    <row r="4" spans="1:106" s="3" customFormat="1">
      <c r="A4" s="1" t="s">
        <v>17</v>
      </c>
      <c r="B4" s="15" t="s">
        <v>239</v>
      </c>
      <c r="C4" s="15" t="s">
        <v>239</v>
      </c>
      <c r="D4" s="15" t="s">
        <v>239</v>
      </c>
      <c r="E4" s="15" t="s">
        <v>239</v>
      </c>
      <c r="F4" s="15" t="s">
        <v>239</v>
      </c>
      <c r="G4" s="15" t="s">
        <v>239</v>
      </c>
      <c r="H4" s="15" t="s">
        <v>239</v>
      </c>
      <c r="I4" s="15" t="s">
        <v>239</v>
      </c>
      <c r="J4" s="15" t="s">
        <v>239</v>
      </c>
      <c r="K4" s="15" t="s">
        <v>239</v>
      </c>
      <c r="M4" s="8" t="s">
        <v>277</v>
      </c>
      <c r="N4" s="102" t="s">
        <v>278</v>
      </c>
      <c r="O4" s="102" t="s">
        <v>278</v>
      </c>
      <c r="P4" s="102" t="s">
        <v>278</v>
      </c>
      <c r="Q4" s="102" t="s">
        <v>278</v>
      </c>
      <c r="R4" s="102" t="s">
        <v>278</v>
      </c>
      <c r="S4" s="102" t="s">
        <v>278</v>
      </c>
      <c r="T4" s="102" t="s">
        <v>278</v>
      </c>
      <c r="U4" s="102" t="s">
        <v>278</v>
      </c>
      <c r="V4" s="102" t="s">
        <v>278</v>
      </c>
      <c r="W4" s="102" t="s">
        <v>278</v>
      </c>
    </row>
    <row r="5" spans="1:106" s="2" customFormat="1" ht="14.25">
      <c r="A5" s="24" t="s">
        <v>0</v>
      </c>
      <c r="B5" s="25" t="s">
        <v>236</v>
      </c>
      <c r="C5" s="26" t="s">
        <v>236</v>
      </c>
      <c r="D5" s="25" t="s">
        <v>236</v>
      </c>
      <c r="E5" s="25" t="s">
        <v>236</v>
      </c>
      <c r="F5" s="25" t="s">
        <v>236</v>
      </c>
      <c r="G5" s="25" t="s">
        <v>236</v>
      </c>
      <c r="H5" s="25" t="s">
        <v>236</v>
      </c>
      <c r="I5" s="25" t="s">
        <v>236</v>
      </c>
      <c r="J5" s="25" t="s">
        <v>236</v>
      </c>
      <c r="K5" s="25" t="s">
        <v>236</v>
      </c>
      <c r="M5" s="2">
        <v>1</v>
      </c>
      <c r="N5" s="2" t="str">
        <f>IF(ISNUMBER(B5),$M5*B5,B5)</f>
        <v>&lt; 0,05</v>
      </c>
      <c r="O5" s="2" t="str">
        <f t="shared" ref="O5:V5" si="0">IF(ISNUMBER(C5),$M5*C5,C5)</f>
        <v>&lt; 0,05</v>
      </c>
      <c r="P5" s="2" t="str">
        <f t="shared" si="0"/>
        <v>&lt; 0,05</v>
      </c>
      <c r="Q5" s="2" t="str">
        <f t="shared" si="0"/>
        <v>&lt; 0,05</v>
      </c>
      <c r="R5" s="2" t="str">
        <f t="shared" si="0"/>
        <v>&lt; 0,05</v>
      </c>
      <c r="S5" s="2" t="str">
        <f t="shared" si="0"/>
        <v>&lt; 0,05</v>
      </c>
      <c r="T5" s="2" t="str">
        <f t="shared" si="0"/>
        <v>&lt; 0,05</v>
      </c>
      <c r="U5" s="2" t="str">
        <f t="shared" si="0"/>
        <v>&lt; 0,05</v>
      </c>
      <c r="V5" s="2" t="str">
        <f t="shared" si="0"/>
        <v>&lt; 0,05</v>
      </c>
      <c r="W5" s="2" t="str">
        <f>IF(ISNUMBER(K5),$M5*K5,K5)</f>
        <v>&lt; 0,05</v>
      </c>
    </row>
    <row r="6" spans="1:106" s="2" customFormat="1" ht="14.25">
      <c r="A6" s="27" t="s">
        <v>1</v>
      </c>
      <c r="B6" s="25" t="s">
        <v>236</v>
      </c>
      <c r="C6" s="25" t="s">
        <v>236</v>
      </c>
      <c r="D6" s="25" t="s">
        <v>236</v>
      </c>
      <c r="E6" s="25" t="s">
        <v>236</v>
      </c>
      <c r="F6" s="25" t="s">
        <v>236</v>
      </c>
      <c r="G6" s="25" t="s">
        <v>236</v>
      </c>
      <c r="H6" s="25" t="s">
        <v>236</v>
      </c>
      <c r="I6" s="25" t="s">
        <v>236</v>
      </c>
      <c r="J6" s="25" t="s">
        <v>236</v>
      </c>
      <c r="K6" s="25" t="s">
        <v>236</v>
      </c>
      <c r="M6" s="2">
        <v>1</v>
      </c>
      <c r="N6" s="2" t="str">
        <f t="shared" ref="N6:N9" si="1">IF(ISNUMBER(B6),$M6*B6,B6)</f>
        <v>&lt; 0,05</v>
      </c>
      <c r="O6" s="2" t="str">
        <f t="shared" ref="O6:O11" si="2">IF(ISNUMBER(C6),$M6*C6,C6)</f>
        <v>&lt; 0,05</v>
      </c>
      <c r="P6" s="2" t="str">
        <f t="shared" ref="P6:P11" si="3">IF(ISNUMBER(D6),$M6*D6,D6)</f>
        <v>&lt; 0,05</v>
      </c>
      <c r="Q6" s="2" t="str">
        <f t="shared" ref="Q6:Q11" si="4">IF(ISNUMBER(E6),$M6*E6,E6)</f>
        <v>&lt; 0,05</v>
      </c>
      <c r="R6" s="2" t="str">
        <f t="shared" ref="R6:R11" si="5">IF(ISNUMBER(F6),$M6*F6,F6)</f>
        <v>&lt; 0,05</v>
      </c>
      <c r="S6" s="2" t="str">
        <f t="shared" ref="S6:S11" si="6">IF(ISNUMBER(G6),$M6*G6,G6)</f>
        <v>&lt; 0,05</v>
      </c>
      <c r="T6" s="2" t="str">
        <f t="shared" ref="T6:T11" si="7">IF(ISNUMBER(H6),$M6*H6,H6)</f>
        <v>&lt; 0,05</v>
      </c>
      <c r="U6" s="2" t="str">
        <f t="shared" ref="U6:U11" si="8">IF(ISNUMBER(I6),$M6*I6,I6)</f>
        <v>&lt; 0,05</v>
      </c>
      <c r="V6" s="2" t="str">
        <f t="shared" ref="V6:V11" si="9">IF(ISNUMBER(J6),$M6*J6,J6)</f>
        <v>&lt; 0,05</v>
      </c>
      <c r="W6" s="2" t="str">
        <f t="shared" ref="W6:W11" si="10">IF(ISNUMBER(K6),$M6*K6,K6)</f>
        <v>&lt; 0,05</v>
      </c>
    </row>
    <row r="7" spans="1:106" s="2" customFormat="1" ht="14.25">
      <c r="A7" s="27" t="s">
        <v>2</v>
      </c>
      <c r="B7" s="25" t="s">
        <v>236</v>
      </c>
      <c r="C7" s="25" t="s">
        <v>236</v>
      </c>
      <c r="D7" s="25" t="s">
        <v>232</v>
      </c>
      <c r="E7" s="25" t="s">
        <v>246</v>
      </c>
      <c r="F7" s="25" t="s">
        <v>233</v>
      </c>
      <c r="G7" s="25" t="s">
        <v>233</v>
      </c>
      <c r="H7" s="25" t="s">
        <v>233</v>
      </c>
      <c r="I7" s="25" t="s">
        <v>234</v>
      </c>
      <c r="J7" s="25" t="s">
        <v>236</v>
      </c>
      <c r="K7" s="25" t="s">
        <v>246</v>
      </c>
      <c r="M7" s="2">
        <v>0.1</v>
      </c>
      <c r="N7" s="2" t="str">
        <f t="shared" si="1"/>
        <v>&lt; 0,05</v>
      </c>
      <c r="O7" s="2" t="str">
        <f t="shared" si="2"/>
        <v>&lt; 0,05</v>
      </c>
      <c r="P7" s="2" t="str">
        <f t="shared" si="3"/>
        <v>&lt; 0,08</v>
      </c>
      <c r="Q7" s="2" t="str">
        <f t="shared" si="4"/>
        <v>&lt; 0,10</v>
      </c>
      <c r="R7" s="2" t="str">
        <f t="shared" si="5"/>
        <v>&lt; 0,06</v>
      </c>
      <c r="S7" s="2" t="str">
        <f t="shared" si="6"/>
        <v>&lt; 0,06</v>
      </c>
      <c r="T7" s="2" t="str">
        <f t="shared" si="7"/>
        <v>&lt; 0,06</v>
      </c>
      <c r="U7" s="2" t="str">
        <f t="shared" si="8"/>
        <v>&lt; 0,18</v>
      </c>
      <c r="V7" s="2" t="str">
        <f t="shared" si="9"/>
        <v>&lt; 0,05</v>
      </c>
      <c r="W7" s="2" t="str">
        <f t="shared" si="10"/>
        <v>&lt; 0,10</v>
      </c>
    </row>
    <row r="8" spans="1:106" s="2" customFormat="1" ht="14.25">
      <c r="A8" s="27" t="s">
        <v>3</v>
      </c>
      <c r="B8" s="25" t="s">
        <v>236</v>
      </c>
      <c r="C8" s="25" t="s">
        <v>236</v>
      </c>
      <c r="D8" s="25" t="s">
        <v>233</v>
      </c>
      <c r="E8" s="25" t="s">
        <v>236</v>
      </c>
      <c r="F8" s="25" t="s">
        <v>236</v>
      </c>
      <c r="G8" s="25" t="s">
        <v>236</v>
      </c>
      <c r="H8" s="25" t="s">
        <v>236</v>
      </c>
      <c r="I8" s="25" t="s">
        <v>236</v>
      </c>
      <c r="J8" s="25" t="s">
        <v>236</v>
      </c>
      <c r="K8" s="25" t="s">
        <v>233</v>
      </c>
      <c r="M8" s="2">
        <v>0.1</v>
      </c>
      <c r="N8" s="2" t="str">
        <f t="shared" si="1"/>
        <v>&lt; 0,05</v>
      </c>
      <c r="O8" s="2" t="str">
        <f t="shared" si="2"/>
        <v>&lt; 0,05</v>
      </c>
      <c r="P8" s="2" t="str">
        <f t="shared" si="3"/>
        <v>&lt; 0,06</v>
      </c>
      <c r="Q8" s="2" t="str">
        <f t="shared" si="4"/>
        <v>&lt; 0,05</v>
      </c>
      <c r="R8" s="2" t="str">
        <f t="shared" si="5"/>
        <v>&lt; 0,05</v>
      </c>
      <c r="S8" s="2" t="str">
        <f t="shared" si="6"/>
        <v>&lt; 0,05</v>
      </c>
      <c r="T8" s="2" t="str">
        <f t="shared" si="7"/>
        <v>&lt; 0,05</v>
      </c>
      <c r="U8" s="2" t="str">
        <f t="shared" si="8"/>
        <v>&lt; 0,05</v>
      </c>
      <c r="V8" s="2" t="str">
        <f t="shared" si="9"/>
        <v>&lt; 0,05</v>
      </c>
      <c r="W8" s="2" t="str">
        <f t="shared" si="10"/>
        <v>&lt; 0,06</v>
      </c>
    </row>
    <row r="9" spans="1:106" s="2" customFormat="1" ht="14.25">
      <c r="A9" s="27" t="s">
        <v>4</v>
      </c>
      <c r="B9" s="25" t="s">
        <v>236</v>
      </c>
      <c r="C9" s="25" t="s">
        <v>236</v>
      </c>
      <c r="D9" s="25" t="s">
        <v>236</v>
      </c>
      <c r="E9" s="25" t="s">
        <v>236</v>
      </c>
      <c r="F9" s="25" t="s">
        <v>236</v>
      </c>
      <c r="G9" s="25" t="s">
        <v>236</v>
      </c>
      <c r="H9" s="25" t="s">
        <v>236</v>
      </c>
      <c r="I9" s="25" t="s">
        <v>236</v>
      </c>
      <c r="J9" s="25" t="s">
        <v>236</v>
      </c>
      <c r="K9" s="25" t="s">
        <v>245</v>
      </c>
      <c r="M9" s="2">
        <v>0.1</v>
      </c>
      <c r="N9" s="2" t="str">
        <f t="shared" si="1"/>
        <v>&lt; 0,05</v>
      </c>
      <c r="O9" s="2" t="str">
        <f t="shared" si="2"/>
        <v>&lt; 0,05</v>
      </c>
      <c r="P9" s="2" t="str">
        <f t="shared" si="3"/>
        <v>&lt; 0,05</v>
      </c>
      <c r="Q9" s="2" t="str">
        <f t="shared" si="4"/>
        <v>&lt; 0,05</v>
      </c>
      <c r="R9" s="2" t="str">
        <f t="shared" si="5"/>
        <v>&lt; 0,05</v>
      </c>
      <c r="S9" s="2" t="str">
        <f t="shared" si="6"/>
        <v>&lt; 0,05</v>
      </c>
      <c r="T9" s="2" t="str">
        <f t="shared" si="7"/>
        <v>&lt; 0,05</v>
      </c>
      <c r="U9" s="2" t="str">
        <f t="shared" si="8"/>
        <v>&lt; 0,05</v>
      </c>
      <c r="V9" s="2" t="str">
        <f t="shared" si="9"/>
        <v>&lt; 0,05</v>
      </c>
      <c r="W9" s="2" t="str">
        <f t="shared" si="10"/>
        <v>&lt; 0,07</v>
      </c>
    </row>
    <row r="10" spans="1:106" s="2" customFormat="1" ht="14.25">
      <c r="A10" s="27" t="s">
        <v>5</v>
      </c>
      <c r="B10" s="28">
        <v>1.32</v>
      </c>
      <c r="C10" s="29">
        <v>0.3</v>
      </c>
      <c r="D10" s="25">
        <v>0.55000000000000004</v>
      </c>
      <c r="E10" s="25">
        <v>0.44</v>
      </c>
      <c r="F10" s="25">
        <v>0.37</v>
      </c>
      <c r="G10" s="25">
        <v>0.17</v>
      </c>
      <c r="H10" s="25">
        <v>0.99</v>
      </c>
      <c r="I10" s="29">
        <v>0.6</v>
      </c>
      <c r="J10" s="25">
        <v>0.49</v>
      </c>
      <c r="K10" s="25">
        <v>0.78</v>
      </c>
      <c r="M10" s="2">
        <v>0.01</v>
      </c>
      <c r="N10" s="2">
        <f>IF(ISNUMBER(B10),$M10*B10,B10)</f>
        <v>1.3200000000000002E-2</v>
      </c>
      <c r="O10" s="2">
        <f t="shared" si="2"/>
        <v>3.0000000000000001E-3</v>
      </c>
      <c r="P10" s="2">
        <f t="shared" si="3"/>
        <v>5.5000000000000005E-3</v>
      </c>
      <c r="Q10" s="2">
        <f t="shared" si="4"/>
        <v>4.4000000000000003E-3</v>
      </c>
      <c r="R10" s="2">
        <f t="shared" si="5"/>
        <v>3.7000000000000002E-3</v>
      </c>
      <c r="S10" s="2">
        <f t="shared" si="6"/>
        <v>1.7000000000000001E-3</v>
      </c>
      <c r="T10" s="2">
        <f t="shared" si="7"/>
        <v>9.9000000000000008E-3</v>
      </c>
      <c r="U10" s="2">
        <f t="shared" si="8"/>
        <v>6.0000000000000001E-3</v>
      </c>
      <c r="V10" s="2">
        <f t="shared" si="9"/>
        <v>4.8999999999999998E-3</v>
      </c>
      <c r="W10" s="2">
        <f t="shared" si="10"/>
        <v>7.8000000000000005E-3</v>
      </c>
    </row>
    <row r="11" spans="1:106" s="2" customFormat="1" ht="14.25">
      <c r="A11" s="30" t="s">
        <v>6</v>
      </c>
      <c r="B11" s="28">
        <v>6.9</v>
      </c>
      <c r="C11" s="25" t="s">
        <v>247</v>
      </c>
      <c r="D11" s="25">
        <v>2.04</v>
      </c>
      <c r="E11" s="25">
        <v>0.99</v>
      </c>
      <c r="F11" s="25">
        <v>1.66</v>
      </c>
      <c r="G11" s="25">
        <v>0.27</v>
      </c>
      <c r="H11" s="25">
        <v>1.19</v>
      </c>
      <c r="I11" s="25">
        <v>1.59</v>
      </c>
      <c r="J11" s="25">
        <v>1.99</v>
      </c>
      <c r="K11" s="25">
        <v>1.26</v>
      </c>
      <c r="M11" s="2">
        <v>3.0000000000000001E-3</v>
      </c>
      <c r="N11" s="2">
        <f>IF(ISNUMBER(B11),$M11*B11,B11)</f>
        <v>2.0700000000000003E-2</v>
      </c>
      <c r="O11" s="2" t="str">
        <f t="shared" si="2"/>
        <v>&lt; 0,50</v>
      </c>
      <c r="P11" s="2">
        <f t="shared" si="3"/>
        <v>6.1200000000000004E-3</v>
      </c>
      <c r="Q11" s="2">
        <f t="shared" si="4"/>
        <v>2.97E-3</v>
      </c>
      <c r="R11" s="2">
        <f t="shared" si="5"/>
        <v>4.9800000000000001E-3</v>
      </c>
      <c r="S11" s="2">
        <f t="shared" si="6"/>
        <v>8.1000000000000006E-4</v>
      </c>
      <c r="T11" s="2">
        <f t="shared" si="7"/>
        <v>3.5699999999999998E-3</v>
      </c>
      <c r="U11" s="2">
        <f t="shared" si="8"/>
        <v>4.7699999999999999E-3</v>
      </c>
      <c r="V11" s="2">
        <f t="shared" si="9"/>
        <v>5.9700000000000005E-3</v>
      </c>
      <c r="W11" s="2">
        <f t="shared" si="10"/>
        <v>3.7799999999999999E-3</v>
      </c>
    </row>
    <row r="12" spans="1:106" s="2" customFormat="1" ht="14.25">
      <c r="A12" s="30"/>
      <c r="B12" s="31"/>
      <c r="C12" s="25"/>
      <c r="D12" s="25"/>
      <c r="E12" s="25"/>
      <c r="F12" s="25"/>
      <c r="G12" s="25"/>
      <c r="H12" s="25"/>
      <c r="I12" s="25"/>
      <c r="J12" s="25"/>
      <c r="K12" s="25"/>
      <c r="M12" s="67"/>
      <c r="O12" s="68"/>
      <c r="P12" s="68"/>
      <c r="Q12" s="68"/>
      <c r="R12" s="68"/>
      <c r="S12" s="68"/>
      <c r="T12" s="68"/>
      <c r="U12" s="68"/>
      <c r="V12" s="68"/>
      <c r="W12" s="68"/>
    </row>
    <row r="13" spans="1:106" s="2" customFormat="1" ht="14.25">
      <c r="A13" s="27" t="s">
        <v>7</v>
      </c>
      <c r="B13" s="38">
        <v>0.3</v>
      </c>
      <c r="C13" s="25" t="s">
        <v>236</v>
      </c>
      <c r="D13" s="25" t="s">
        <v>236</v>
      </c>
      <c r="E13" s="25" t="s">
        <v>236</v>
      </c>
      <c r="F13" s="25" t="s">
        <v>236</v>
      </c>
      <c r="G13" s="25" t="s">
        <v>236</v>
      </c>
      <c r="H13" s="25">
        <v>0.11</v>
      </c>
      <c r="I13" s="25">
        <v>0.12</v>
      </c>
      <c r="J13" s="25">
        <v>0.18</v>
      </c>
      <c r="K13" s="25">
        <v>0.21</v>
      </c>
      <c r="M13" s="99">
        <v>0.1</v>
      </c>
      <c r="N13" s="2">
        <f>IF(ISNUMBER(B13),$M13*B13,B13)</f>
        <v>0.03</v>
      </c>
      <c r="O13" s="2" t="str">
        <f t="shared" ref="O13:W22" si="11">IF(ISNUMBER(C13),$M13*C13,C13)</f>
        <v>&lt; 0,05</v>
      </c>
      <c r="P13" s="2" t="str">
        <f t="shared" si="11"/>
        <v>&lt; 0,05</v>
      </c>
      <c r="Q13" s="2" t="str">
        <f t="shared" si="11"/>
        <v>&lt; 0,05</v>
      </c>
      <c r="R13" s="2" t="str">
        <f t="shared" si="11"/>
        <v>&lt; 0,05</v>
      </c>
      <c r="S13" s="2" t="str">
        <f t="shared" si="11"/>
        <v>&lt; 0,05</v>
      </c>
      <c r="T13" s="2">
        <f t="shared" si="11"/>
        <v>1.1000000000000001E-2</v>
      </c>
      <c r="U13" s="2">
        <f t="shared" si="11"/>
        <v>1.2E-2</v>
      </c>
      <c r="V13" s="2">
        <f t="shared" si="11"/>
        <v>1.7999999999999999E-2</v>
      </c>
      <c r="W13" s="2">
        <f t="shared" si="11"/>
        <v>2.1000000000000001E-2</v>
      </c>
    </row>
    <row r="14" spans="1:106" s="2" customFormat="1" ht="14.25">
      <c r="A14" s="27" t="s">
        <v>8</v>
      </c>
      <c r="B14" s="25" t="s">
        <v>236</v>
      </c>
      <c r="C14" s="25" t="s">
        <v>236</v>
      </c>
      <c r="D14" s="25" t="s">
        <v>236</v>
      </c>
      <c r="E14" s="25" t="s">
        <v>236</v>
      </c>
      <c r="F14" s="25" t="s">
        <v>236</v>
      </c>
      <c r="G14" s="25" t="s">
        <v>236</v>
      </c>
      <c r="H14" s="25" t="s">
        <v>236</v>
      </c>
      <c r="I14" s="25" t="s">
        <v>233</v>
      </c>
      <c r="J14" s="25" t="s">
        <v>236</v>
      </c>
      <c r="K14" s="25" t="s">
        <v>236</v>
      </c>
      <c r="M14" s="99">
        <v>0.05</v>
      </c>
      <c r="N14" s="2" t="str">
        <f t="shared" ref="N14:N22" si="12">IF(ISNUMBER(B14),$M14*B14,B14)</f>
        <v>&lt; 0,05</v>
      </c>
      <c r="O14" s="2" t="str">
        <f t="shared" si="11"/>
        <v>&lt; 0,05</v>
      </c>
      <c r="P14" s="2" t="str">
        <f t="shared" si="11"/>
        <v>&lt; 0,05</v>
      </c>
      <c r="Q14" s="2" t="str">
        <f t="shared" si="11"/>
        <v>&lt; 0,05</v>
      </c>
      <c r="R14" s="2" t="str">
        <f t="shared" si="11"/>
        <v>&lt; 0,05</v>
      </c>
      <c r="S14" s="2" t="str">
        <f t="shared" si="11"/>
        <v>&lt; 0,05</v>
      </c>
      <c r="T14" s="2" t="str">
        <f t="shared" si="11"/>
        <v>&lt; 0,05</v>
      </c>
      <c r="U14" s="2" t="str">
        <f t="shared" si="11"/>
        <v>&lt; 0,06</v>
      </c>
      <c r="V14" s="2" t="str">
        <f t="shared" si="11"/>
        <v>&lt; 0,05</v>
      </c>
      <c r="W14" s="2" t="str">
        <f t="shared" si="11"/>
        <v>&lt; 0,05</v>
      </c>
    </row>
    <row r="15" spans="1:106" s="2" customFormat="1" ht="14.25">
      <c r="A15" s="27" t="s">
        <v>9</v>
      </c>
      <c r="B15" s="25" t="s">
        <v>236</v>
      </c>
      <c r="C15" s="25" t="s">
        <v>236</v>
      </c>
      <c r="D15" s="25" t="s">
        <v>236</v>
      </c>
      <c r="E15" s="25" t="s">
        <v>236</v>
      </c>
      <c r="F15" s="25" t="s">
        <v>236</v>
      </c>
      <c r="G15" s="25" t="s">
        <v>236</v>
      </c>
      <c r="H15" s="25" t="s">
        <v>233</v>
      </c>
      <c r="I15" s="25" t="s">
        <v>236</v>
      </c>
      <c r="J15" s="25" t="s">
        <v>236</v>
      </c>
      <c r="K15" s="25" t="s">
        <v>236</v>
      </c>
      <c r="M15" s="99">
        <v>0.5</v>
      </c>
      <c r="N15" s="2" t="str">
        <f t="shared" si="12"/>
        <v>&lt; 0,05</v>
      </c>
      <c r="O15" s="2" t="str">
        <f t="shared" si="11"/>
        <v>&lt; 0,05</v>
      </c>
      <c r="P15" s="2" t="str">
        <f t="shared" si="11"/>
        <v>&lt; 0,05</v>
      </c>
      <c r="Q15" s="2" t="str">
        <f t="shared" si="11"/>
        <v>&lt; 0,05</v>
      </c>
      <c r="R15" s="2" t="str">
        <f t="shared" si="11"/>
        <v>&lt; 0,05</v>
      </c>
      <c r="S15" s="2" t="str">
        <f t="shared" si="11"/>
        <v>&lt; 0,05</v>
      </c>
      <c r="T15" s="2" t="str">
        <f t="shared" si="11"/>
        <v>&lt; 0,06</v>
      </c>
      <c r="U15" s="2" t="str">
        <f t="shared" si="11"/>
        <v>&lt; 0,05</v>
      </c>
      <c r="V15" s="2" t="str">
        <f t="shared" si="11"/>
        <v>&lt; 0,05</v>
      </c>
      <c r="W15" s="2" t="str">
        <f t="shared" si="11"/>
        <v>&lt; 0,05</v>
      </c>
    </row>
    <row r="16" spans="1:106" s="2" customFormat="1" ht="14.25">
      <c r="A16" s="27" t="s">
        <v>10</v>
      </c>
      <c r="B16" s="25" t="s">
        <v>236</v>
      </c>
      <c r="C16" s="25" t="s">
        <v>236</v>
      </c>
      <c r="D16" s="25" t="s">
        <v>236</v>
      </c>
      <c r="E16" s="25" t="s">
        <v>236</v>
      </c>
      <c r="F16" s="25" t="s">
        <v>236</v>
      </c>
      <c r="G16" s="25" t="s">
        <v>236</v>
      </c>
      <c r="H16" s="25" t="s">
        <v>236</v>
      </c>
      <c r="I16" s="25" t="s">
        <v>236</v>
      </c>
      <c r="J16" s="25" t="s">
        <v>236</v>
      </c>
      <c r="K16" s="25" t="s">
        <v>245</v>
      </c>
      <c r="M16" s="99">
        <v>0.1</v>
      </c>
      <c r="N16" s="2" t="str">
        <f t="shared" si="12"/>
        <v>&lt; 0,05</v>
      </c>
      <c r="O16" s="2" t="str">
        <f t="shared" si="11"/>
        <v>&lt; 0,05</v>
      </c>
      <c r="P16" s="2" t="str">
        <f t="shared" si="11"/>
        <v>&lt; 0,05</v>
      </c>
      <c r="Q16" s="2" t="str">
        <f t="shared" si="11"/>
        <v>&lt; 0,05</v>
      </c>
      <c r="R16" s="2" t="str">
        <f t="shared" si="11"/>
        <v>&lt; 0,05</v>
      </c>
      <c r="S16" s="2" t="str">
        <f t="shared" si="11"/>
        <v>&lt; 0,05</v>
      </c>
      <c r="T16" s="2" t="str">
        <f t="shared" si="11"/>
        <v>&lt; 0,05</v>
      </c>
      <c r="U16" s="2" t="str">
        <f t="shared" si="11"/>
        <v>&lt; 0,05</v>
      </c>
      <c r="V16" s="2" t="str">
        <f t="shared" si="11"/>
        <v>&lt; 0,05</v>
      </c>
      <c r="W16" s="2" t="str">
        <f t="shared" si="11"/>
        <v>&lt; 0,07</v>
      </c>
    </row>
    <row r="17" spans="1:23" s="2" customFormat="1" ht="14.25">
      <c r="A17" s="27" t="s">
        <v>11</v>
      </c>
      <c r="B17" s="25" t="s">
        <v>236</v>
      </c>
      <c r="C17" s="25" t="s">
        <v>236</v>
      </c>
      <c r="D17" s="25" t="s">
        <v>236</v>
      </c>
      <c r="E17" s="25" t="s">
        <v>236</v>
      </c>
      <c r="F17" s="25" t="s">
        <v>236</v>
      </c>
      <c r="G17" s="25" t="s">
        <v>236</v>
      </c>
      <c r="H17" s="25" t="s">
        <v>236</v>
      </c>
      <c r="I17" s="25" t="s">
        <v>236</v>
      </c>
      <c r="J17" s="25" t="s">
        <v>236</v>
      </c>
      <c r="K17" s="25" t="s">
        <v>236</v>
      </c>
      <c r="M17" s="99">
        <v>0.1</v>
      </c>
      <c r="N17" s="2" t="str">
        <f t="shared" si="12"/>
        <v>&lt; 0,05</v>
      </c>
      <c r="O17" s="2" t="str">
        <f t="shared" si="11"/>
        <v>&lt; 0,05</v>
      </c>
      <c r="P17" s="2" t="str">
        <f>IF(ISNUMBER(D17),$M17*D17,D17)</f>
        <v>&lt; 0,05</v>
      </c>
      <c r="Q17" s="2" t="str">
        <f t="shared" si="11"/>
        <v>&lt; 0,05</v>
      </c>
      <c r="R17" s="2" t="str">
        <f t="shared" si="11"/>
        <v>&lt; 0,05</v>
      </c>
      <c r="S17" s="2" t="str">
        <f t="shared" si="11"/>
        <v>&lt; 0,05</v>
      </c>
      <c r="T17" s="2" t="str">
        <f t="shared" si="11"/>
        <v>&lt; 0,05</v>
      </c>
      <c r="U17" s="2" t="str">
        <f t="shared" si="11"/>
        <v>&lt; 0,05</v>
      </c>
      <c r="V17" s="2" t="str">
        <f t="shared" si="11"/>
        <v>&lt; 0,05</v>
      </c>
      <c r="W17" s="2" t="str">
        <f t="shared" si="11"/>
        <v>&lt; 0,05</v>
      </c>
    </row>
    <row r="18" spans="1:23" s="2" customFormat="1" ht="14.25">
      <c r="A18" s="27" t="s">
        <v>12</v>
      </c>
      <c r="B18" s="25" t="s">
        <v>236</v>
      </c>
      <c r="C18" s="25" t="s">
        <v>236</v>
      </c>
      <c r="D18" s="25" t="s">
        <v>236</v>
      </c>
      <c r="E18" s="25" t="s">
        <v>236</v>
      </c>
      <c r="F18" s="25" t="s">
        <v>236</v>
      </c>
      <c r="G18" s="25" t="s">
        <v>236</v>
      </c>
      <c r="H18" s="25" t="s">
        <v>236</v>
      </c>
      <c r="I18" s="25" t="s">
        <v>236</v>
      </c>
      <c r="J18" s="25" t="s">
        <v>236</v>
      </c>
      <c r="K18" s="25" t="s">
        <v>236</v>
      </c>
      <c r="M18" s="99">
        <v>0.1</v>
      </c>
      <c r="N18" s="2" t="str">
        <f t="shared" si="12"/>
        <v>&lt; 0,05</v>
      </c>
      <c r="O18" s="2" t="str">
        <f t="shared" si="11"/>
        <v>&lt; 0,05</v>
      </c>
      <c r="P18" s="2" t="str">
        <f t="shared" si="11"/>
        <v>&lt; 0,05</v>
      </c>
      <c r="Q18" s="2" t="str">
        <f t="shared" si="11"/>
        <v>&lt; 0,05</v>
      </c>
      <c r="R18" s="2" t="str">
        <f t="shared" si="11"/>
        <v>&lt; 0,05</v>
      </c>
      <c r="S18" s="2" t="str">
        <f t="shared" si="11"/>
        <v>&lt; 0,05</v>
      </c>
      <c r="T18" s="2" t="str">
        <f t="shared" si="11"/>
        <v>&lt; 0,05</v>
      </c>
      <c r="U18" s="2" t="str">
        <f t="shared" si="11"/>
        <v>&lt; 0,05</v>
      </c>
      <c r="V18" s="2" t="str">
        <f t="shared" si="11"/>
        <v>&lt; 0,05</v>
      </c>
      <c r="W18" s="2" t="str">
        <f t="shared" si="11"/>
        <v>&lt; 0,05</v>
      </c>
    </row>
    <row r="19" spans="1:23" s="2" customFormat="1" ht="14.25">
      <c r="A19" s="27" t="s">
        <v>13</v>
      </c>
      <c r="B19" s="25" t="s">
        <v>236</v>
      </c>
      <c r="C19" s="25" t="s">
        <v>236</v>
      </c>
      <c r="D19" s="25" t="s">
        <v>236</v>
      </c>
      <c r="E19" s="25" t="s">
        <v>236</v>
      </c>
      <c r="F19" s="25" t="s">
        <v>236</v>
      </c>
      <c r="G19" s="25" t="s">
        <v>236</v>
      </c>
      <c r="H19" s="25" t="s">
        <v>236</v>
      </c>
      <c r="I19" s="25" t="s">
        <v>236</v>
      </c>
      <c r="J19" s="25" t="s">
        <v>236</v>
      </c>
      <c r="K19" s="25" t="s">
        <v>236</v>
      </c>
      <c r="M19" s="99">
        <v>0.1</v>
      </c>
      <c r="N19" s="2" t="str">
        <f t="shared" si="12"/>
        <v>&lt; 0,05</v>
      </c>
      <c r="O19" s="2" t="str">
        <f t="shared" si="11"/>
        <v>&lt; 0,05</v>
      </c>
      <c r="P19" s="2" t="str">
        <f t="shared" si="11"/>
        <v>&lt; 0,05</v>
      </c>
      <c r="Q19" s="2" t="str">
        <f t="shared" si="11"/>
        <v>&lt; 0,05</v>
      </c>
      <c r="R19" s="2" t="str">
        <f t="shared" si="11"/>
        <v>&lt; 0,05</v>
      </c>
      <c r="S19" s="2" t="str">
        <f t="shared" si="11"/>
        <v>&lt; 0,05</v>
      </c>
      <c r="T19" s="2" t="str">
        <f t="shared" si="11"/>
        <v>&lt; 0,05</v>
      </c>
      <c r="U19" s="2" t="str">
        <f t="shared" si="11"/>
        <v>&lt; 0,05</v>
      </c>
      <c r="V19" s="2" t="str">
        <f t="shared" si="11"/>
        <v>&lt; 0,05</v>
      </c>
      <c r="W19" s="2" t="str">
        <f t="shared" si="11"/>
        <v>&lt; 0,05</v>
      </c>
    </row>
    <row r="20" spans="1:23" s="2" customFormat="1" ht="14.25">
      <c r="A20" s="27" t="s">
        <v>14</v>
      </c>
      <c r="B20" s="28">
        <v>0.93</v>
      </c>
      <c r="C20" s="25" t="s">
        <v>221</v>
      </c>
      <c r="D20" s="25" t="s">
        <v>246</v>
      </c>
      <c r="E20" s="25" t="s">
        <v>244</v>
      </c>
      <c r="F20" s="25">
        <v>0.18</v>
      </c>
      <c r="G20" s="25" t="s">
        <v>246</v>
      </c>
      <c r="H20" s="25">
        <v>0.22</v>
      </c>
      <c r="I20" s="25" t="s">
        <v>246</v>
      </c>
      <c r="J20" s="25" t="s">
        <v>246</v>
      </c>
      <c r="K20" s="25">
        <v>0.21</v>
      </c>
      <c r="M20" s="99">
        <v>0.01</v>
      </c>
      <c r="N20" s="2">
        <f t="shared" si="12"/>
        <v>9.300000000000001E-3</v>
      </c>
      <c r="O20" s="2" t="str">
        <f t="shared" si="11"/>
        <v>&lt; 0,15</v>
      </c>
      <c r="P20" s="2" t="str">
        <f t="shared" si="11"/>
        <v>&lt; 0,10</v>
      </c>
      <c r="Q20" s="2" t="str">
        <f t="shared" si="11"/>
        <v>&lt; 0,12</v>
      </c>
      <c r="R20" s="2">
        <f t="shared" si="11"/>
        <v>1.8E-3</v>
      </c>
      <c r="S20" s="2" t="str">
        <f t="shared" si="11"/>
        <v>&lt; 0,10</v>
      </c>
      <c r="T20" s="2">
        <f t="shared" si="11"/>
        <v>2.2000000000000001E-3</v>
      </c>
      <c r="U20" s="2" t="str">
        <f t="shared" si="11"/>
        <v>&lt; 0,10</v>
      </c>
      <c r="V20" s="2" t="str">
        <f t="shared" si="11"/>
        <v>&lt; 0,10</v>
      </c>
      <c r="W20" s="2">
        <f t="shared" si="11"/>
        <v>2.0999999999999999E-3</v>
      </c>
    </row>
    <row r="21" spans="1:23" s="2" customFormat="1" ht="14.25">
      <c r="A21" s="27" t="s">
        <v>15</v>
      </c>
      <c r="B21" s="25" t="s">
        <v>221</v>
      </c>
      <c r="C21" s="25" t="s">
        <v>221</v>
      </c>
      <c r="D21" s="25" t="s">
        <v>246</v>
      </c>
      <c r="E21" s="25" t="s">
        <v>246</v>
      </c>
      <c r="F21" s="25" t="s">
        <v>246</v>
      </c>
      <c r="G21" s="25" t="s">
        <v>246</v>
      </c>
      <c r="H21" s="25" t="s">
        <v>249</v>
      </c>
      <c r="I21" s="25" t="s">
        <v>246</v>
      </c>
      <c r="J21" s="25" t="s">
        <v>246</v>
      </c>
      <c r="K21" s="25" t="s">
        <v>246</v>
      </c>
      <c r="M21" s="99">
        <v>0.01</v>
      </c>
      <c r="N21" s="2" t="str">
        <f t="shared" si="12"/>
        <v>&lt; 0,15</v>
      </c>
      <c r="O21" s="2" t="str">
        <f t="shared" si="11"/>
        <v>&lt; 0,15</v>
      </c>
      <c r="P21" s="2" t="str">
        <f t="shared" si="11"/>
        <v>&lt; 0,10</v>
      </c>
      <c r="Q21" s="2" t="str">
        <f t="shared" si="11"/>
        <v>&lt; 0,10</v>
      </c>
      <c r="R21" s="2" t="str">
        <f t="shared" si="11"/>
        <v>&lt; 0,10</v>
      </c>
      <c r="S21" s="2" t="str">
        <f t="shared" si="11"/>
        <v>&lt; 0,10</v>
      </c>
      <c r="T21" s="2" t="str">
        <f t="shared" si="11"/>
        <v>&lt;0,10</v>
      </c>
      <c r="U21" s="2" t="str">
        <f t="shared" si="11"/>
        <v>&lt; 0,10</v>
      </c>
      <c r="V21" s="2" t="str">
        <f t="shared" si="11"/>
        <v>&lt; 0,10</v>
      </c>
      <c r="W21" s="2" t="str">
        <f t="shared" si="11"/>
        <v>&lt; 0,10</v>
      </c>
    </row>
    <row r="22" spans="1:23" s="2" customFormat="1" ht="14.25">
      <c r="A22" s="27" t="s">
        <v>16</v>
      </c>
      <c r="B22" s="25" t="s">
        <v>247</v>
      </c>
      <c r="C22" s="25" t="s">
        <v>247</v>
      </c>
      <c r="D22" s="25" t="s">
        <v>237</v>
      </c>
      <c r="E22" s="25">
        <v>0.46</v>
      </c>
      <c r="F22" s="25">
        <v>0.37</v>
      </c>
      <c r="G22" s="25" t="s">
        <v>248</v>
      </c>
      <c r="H22" s="29">
        <v>0.8</v>
      </c>
      <c r="I22" s="25">
        <v>0.57999999999999996</v>
      </c>
      <c r="J22" s="25">
        <v>0.49</v>
      </c>
      <c r="K22" s="29">
        <v>0.2</v>
      </c>
      <c r="M22" s="99">
        <v>1E-3</v>
      </c>
      <c r="N22" s="2" t="str">
        <f t="shared" si="12"/>
        <v>&lt; 0,50</v>
      </c>
      <c r="O22" s="2" t="str">
        <f t="shared" si="11"/>
        <v>&lt; 0,50</v>
      </c>
      <c r="P22" s="2" t="str">
        <f t="shared" si="11"/>
        <v>&lt; 0,25</v>
      </c>
      <c r="Q22" s="2">
        <f t="shared" si="11"/>
        <v>4.6000000000000001E-4</v>
      </c>
      <c r="R22" s="2">
        <f t="shared" si="11"/>
        <v>3.6999999999999999E-4</v>
      </c>
      <c r="S22" s="2" t="str">
        <f t="shared" si="11"/>
        <v>&lt; 0,20</v>
      </c>
      <c r="T22" s="2">
        <f t="shared" si="11"/>
        <v>8.0000000000000004E-4</v>
      </c>
      <c r="U22" s="2">
        <f t="shared" si="11"/>
        <v>5.8E-4</v>
      </c>
      <c r="V22" s="2">
        <f t="shared" si="11"/>
        <v>4.8999999999999998E-4</v>
      </c>
      <c r="W22" s="2">
        <f t="shared" si="11"/>
        <v>2.0000000000000001E-4</v>
      </c>
    </row>
    <row r="23" spans="1:23" s="2" customFormat="1" ht="15">
      <c r="A23" s="97" t="s">
        <v>352</v>
      </c>
      <c r="B23" s="98">
        <f>SUM(N5:N22)</f>
        <v>7.3200000000000015E-2</v>
      </c>
      <c r="C23" s="98">
        <f t="shared" ref="C23:K23" si="13">SUM(O5:O22)</f>
        <v>3.0000000000000001E-3</v>
      </c>
      <c r="D23" s="98">
        <f t="shared" si="13"/>
        <v>1.1620000000000002E-2</v>
      </c>
      <c r="E23" s="98">
        <f t="shared" si="13"/>
        <v>7.8300000000000002E-3</v>
      </c>
      <c r="F23" s="98">
        <f t="shared" si="13"/>
        <v>1.085E-2</v>
      </c>
      <c r="G23" s="98">
        <f t="shared" si="13"/>
        <v>2.5100000000000001E-3</v>
      </c>
      <c r="H23" s="98">
        <f t="shared" si="13"/>
        <v>2.7470000000000001E-2</v>
      </c>
      <c r="I23" s="98">
        <f t="shared" si="13"/>
        <v>2.3349999999999999E-2</v>
      </c>
      <c r="J23" s="98">
        <f t="shared" si="13"/>
        <v>2.9360000000000001E-2</v>
      </c>
      <c r="K23" s="98">
        <f t="shared" si="13"/>
        <v>3.4879999999999994E-2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Feedstocks</vt:lpstr>
      <vt:lpstr>Biochar</vt:lpstr>
      <vt:lpstr>Pyr oil</vt:lpstr>
      <vt:lpstr>PUF</vt:lpstr>
      <vt:lpstr>XAD</vt:lpstr>
      <vt:lpstr>GFF</vt:lpstr>
      <vt:lpstr>Emission summary</vt:lpstr>
      <vt:lpstr>PCDDFs</vt:lpstr>
      <vt:lpstr>Biochar!Print_Area</vt:lpstr>
      <vt:lpstr>Biochar!Print_Titles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Rottler</dc:creator>
  <cp:lastModifiedBy>Katinka Krahn</cp:lastModifiedBy>
  <cp:lastPrinted>2022-09-08T15:34:52Z</cp:lastPrinted>
  <dcterms:created xsi:type="dcterms:W3CDTF">2010-07-09T11:38:21Z</dcterms:created>
  <dcterms:modified xsi:type="dcterms:W3CDTF">2023-06-02T13:16:51Z</dcterms:modified>
</cp:coreProperties>
</file>